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0.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1.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dochub/div/sciencecommercialisationpolicy/programmesprojectstaskforces/scienceresearchandinnovationbudgettables/budgettables201617/docs/"/>
    </mc:Choice>
  </mc:AlternateContent>
  <bookViews>
    <workbookView xWindow="0" yWindow="0" windowWidth="25200" windowHeight="12615" tabRatio="846"/>
  </bookViews>
  <sheets>
    <sheet name="Homepage" sheetId="16" r:id="rId1"/>
    <sheet name="ChartData" sheetId="2" state="hidden" r:id="rId2"/>
    <sheet name="Publication" sheetId="54" r:id="rId3"/>
    <sheet name="Notes" sheetId="19" r:id="rId4"/>
    <sheet name="Definitions" sheetId="46" r:id="rId5"/>
    <sheet name="Links" sheetId="27" r:id="rId6"/>
    <sheet name="R&amp;D" sheetId="58" r:id="rId7"/>
    <sheet name="Innovation" sheetId="59" r:id="rId8"/>
    <sheet name="AGOR" sheetId="48" r:id="rId9"/>
    <sheet name="Sector" sheetId="52" r:id="rId10"/>
    <sheet name="SEO" sheetId="41" r:id="rId11"/>
    <sheet name="Portfolio" sheetId="30" r:id="rId12"/>
    <sheet name="Agencies" sheetId="51" r:id="rId13"/>
    <sheet name="Rural" sheetId="23" r:id="rId14"/>
    <sheet name="RBG" sheetId="37" r:id="rId15"/>
    <sheet name="SectorChart" sheetId="3" r:id="rId16"/>
    <sheet name="SEOChart" sheetId="1" r:id="rId17"/>
    <sheet name="AgenciesChart" sheetId="5" r:id="rId18"/>
    <sheet name="PorfolioChart" sheetId="14" r:id="rId19"/>
    <sheet name="AllocationChart" sheetId="12" r:id="rId20"/>
    <sheet name="RuralLevyChart" sheetId="6" r:id="rId21"/>
    <sheet name="RuralProgrammeChart" sheetId="7" r:id="rId22"/>
    <sheet name="RBGChart" sheetId="35" r:id="rId23"/>
  </sheets>
  <definedNames>
    <definedName name="_xlnm._FilterDatabase" localSheetId="8" hidden="1">AGOR!$A$5:$AF$1219</definedName>
    <definedName name="_xlnm._FilterDatabase" localSheetId="7" hidden="1">Innovation!$A$4:$AL$64</definedName>
    <definedName name="_xlnm._FilterDatabase" localSheetId="6" hidden="1">'R&amp;D'!$A$4:$BE$435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8" i="2" l="1"/>
  <c r="B69" i="2"/>
  <c r="B70" i="2"/>
  <c r="B71" i="2"/>
  <c r="B67" i="2"/>
  <c r="L101" i="52" l="1"/>
  <c r="M101" i="52"/>
  <c r="N101" i="52"/>
  <c r="O101" i="52"/>
  <c r="P101" i="52"/>
  <c r="Q101" i="52"/>
  <c r="R101" i="52"/>
  <c r="S101" i="52"/>
  <c r="T101" i="52"/>
  <c r="U101" i="52"/>
  <c r="V101" i="52"/>
  <c r="W101" i="52"/>
  <c r="X101" i="52"/>
  <c r="Y101" i="52"/>
  <c r="Z101" i="52"/>
  <c r="AA101" i="52"/>
  <c r="AB101" i="52"/>
  <c r="AC101" i="52"/>
  <c r="AD101" i="52"/>
  <c r="AE101" i="52"/>
  <c r="AF101" i="52"/>
  <c r="AG101" i="52"/>
  <c r="AH101" i="52"/>
  <c r="AI101" i="52"/>
  <c r="AJ101" i="52"/>
  <c r="AK101" i="52"/>
  <c r="AL101" i="52"/>
  <c r="AM101" i="52"/>
  <c r="AN101" i="52"/>
  <c r="AO101" i="52"/>
  <c r="K101" i="52"/>
  <c r="K100" i="52"/>
  <c r="L100" i="52"/>
  <c r="M100" i="52"/>
  <c r="N100" i="52"/>
  <c r="O100" i="52"/>
  <c r="P100" i="52"/>
  <c r="Q100" i="52"/>
  <c r="R100" i="52"/>
  <c r="S100" i="52"/>
  <c r="T100" i="52"/>
  <c r="U100" i="52"/>
  <c r="V100" i="52"/>
  <c r="W100" i="52"/>
  <c r="X100" i="52"/>
  <c r="Y100" i="52"/>
  <c r="Z100" i="52"/>
  <c r="AA100" i="52"/>
  <c r="AB100" i="52"/>
  <c r="AC100" i="52"/>
  <c r="AD100" i="52"/>
  <c r="AE100" i="52"/>
  <c r="AF100" i="52"/>
  <c r="AG100" i="52"/>
  <c r="AH100" i="52"/>
  <c r="AI100" i="52"/>
  <c r="AJ100" i="52"/>
  <c r="AK100" i="52"/>
  <c r="AL100" i="52"/>
  <c r="AM100" i="52"/>
  <c r="AN100" i="52"/>
  <c r="AO100" i="52"/>
  <c r="J100" i="52"/>
  <c r="C99" i="52"/>
  <c r="D99" i="52"/>
  <c r="E99" i="52"/>
  <c r="F99" i="52"/>
  <c r="G99" i="52"/>
  <c r="H99" i="52"/>
  <c r="I99" i="52"/>
  <c r="J99" i="52"/>
  <c r="K99" i="52"/>
  <c r="L99" i="52"/>
  <c r="M99" i="52"/>
  <c r="N99" i="52"/>
  <c r="O99" i="52"/>
  <c r="P99" i="52"/>
  <c r="Q99" i="52"/>
  <c r="R99" i="52"/>
  <c r="S99" i="52"/>
  <c r="T99" i="52"/>
  <c r="U99" i="52"/>
  <c r="V99" i="52"/>
  <c r="W99" i="52"/>
  <c r="X99" i="52"/>
  <c r="Y99" i="52"/>
  <c r="Z99" i="52"/>
  <c r="AA99" i="52"/>
  <c r="AB99" i="52"/>
  <c r="AC99" i="52"/>
  <c r="AD99" i="52"/>
  <c r="AE99" i="52"/>
  <c r="AF99" i="52"/>
  <c r="AG99" i="52"/>
  <c r="AH99" i="52"/>
  <c r="AI99" i="52"/>
  <c r="AJ99" i="52"/>
  <c r="AK99" i="52"/>
  <c r="AL99" i="52"/>
  <c r="AM99" i="52"/>
  <c r="AN99" i="52"/>
  <c r="AO99" i="52"/>
  <c r="B99" i="52"/>
  <c r="L102" i="52"/>
  <c r="L103" i="52" s="1"/>
  <c r="M102" i="52"/>
  <c r="M103" i="52" s="1"/>
  <c r="N102" i="52"/>
  <c r="N103" i="52" s="1"/>
  <c r="O102" i="52"/>
  <c r="O103" i="52" s="1"/>
  <c r="P102" i="52"/>
  <c r="P103" i="52" s="1"/>
  <c r="Q102" i="52"/>
  <c r="Q103" i="52" s="1"/>
  <c r="R102" i="52"/>
  <c r="R103" i="52" s="1"/>
  <c r="S102" i="52"/>
  <c r="S103" i="52" s="1"/>
  <c r="T102" i="52"/>
  <c r="T103" i="52" s="1"/>
  <c r="U102" i="52"/>
  <c r="U103" i="52" s="1"/>
  <c r="V102" i="52"/>
  <c r="V103" i="52" s="1"/>
  <c r="W102" i="52"/>
  <c r="W103" i="52" s="1"/>
  <c r="X102" i="52"/>
  <c r="X103" i="52" s="1"/>
  <c r="Y102" i="52"/>
  <c r="Y103" i="52" s="1"/>
  <c r="Z102" i="52"/>
  <c r="Z103" i="52" s="1"/>
  <c r="AA102" i="52"/>
  <c r="AA103" i="52" s="1"/>
  <c r="AB102" i="52"/>
  <c r="AB103" i="52" s="1"/>
  <c r="AC102" i="52"/>
  <c r="AC103" i="52" s="1"/>
  <c r="AD102" i="52"/>
  <c r="AD103" i="52" s="1"/>
  <c r="AE102" i="52"/>
  <c r="AE103" i="52" s="1"/>
  <c r="AF102" i="52"/>
  <c r="AF103" i="52" s="1"/>
  <c r="AG102" i="52"/>
  <c r="AG103" i="52" s="1"/>
  <c r="AH102" i="52"/>
  <c r="AH103" i="52" s="1"/>
  <c r="AI102" i="52"/>
  <c r="AI103" i="52" s="1"/>
  <c r="AJ102" i="52"/>
  <c r="AJ103" i="52" s="1"/>
  <c r="AK102" i="52"/>
  <c r="AK103" i="52" s="1"/>
  <c r="AL102" i="52"/>
  <c r="AL103" i="52" s="1"/>
  <c r="AM102" i="52"/>
  <c r="AM103" i="52" s="1"/>
  <c r="AN102" i="52"/>
  <c r="AN103" i="52" s="1"/>
  <c r="AO102" i="52"/>
  <c r="AO103" i="52" s="1"/>
  <c r="K102" i="52"/>
  <c r="K103" i="52" s="1"/>
  <c r="B81" i="52" l="1"/>
  <c r="C81" i="52"/>
  <c r="D81" i="52"/>
  <c r="E81" i="52"/>
  <c r="F81" i="52"/>
  <c r="G81" i="52"/>
  <c r="H81" i="52"/>
  <c r="I81" i="52"/>
  <c r="J81" i="52"/>
  <c r="K81" i="52"/>
  <c r="L81" i="52"/>
  <c r="M81" i="52"/>
  <c r="N81" i="52"/>
  <c r="O81" i="52"/>
  <c r="P81" i="52"/>
  <c r="Q81" i="52"/>
  <c r="R81" i="52"/>
  <c r="S81" i="52"/>
  <c r="T81" i="52"/>
  <c r="U81" i="52"/>
  <c r="V81" i="52"/>
  <c r="W81" i="52"/>
  <c r="X81" i="52"/>
  <c r="Y81" i="52"/>
  <c r="Z81" i="52"/>
  <c r="AA81" i="52"/>
  <c r="AB81" i="52"/>
  <c r="AC81" i="52"/>
  <c r="AD81" i="52"/>
  <c r="AE81" i="52"/>
  <c r="AF81" i="52"/>
  <c r="AG81" i="52"/>
  <c r="AH81" i="52"/>
  <c r="AI81" i="52"/>
  <c r="AJ81" i="52"/>
  <c r="AK81" i="52"/>
  <c r="AM81" i="52"/>
  <c r="AL81" i="52"/>
  <c r="AM83" i="52"/>
  <c r="AN80" i="52"/>
  <c r="AO80" i="52" s="1"/>
  <c r="AO81" i="52" s="1"/>
  <c r="AN81" i="52" l="1"/>
  <c r="AO83" i="52"/>
  <c r="AN83" i="52"/>
  <c r="AF20" i="41" l="1"/>
  <c r="AF21" i="41"/>
  <c r="AF6" i="41"/>
  <c r="AF7" i="41"/>
  <c r="AF8" i="41"/>
  <c r="AF9" i="41"/>
  <c r="AF10" i="41"/>
  <c r="AF11" i="41"/>
  <c r="AF12" i="41"/>
  <c r="AF13" i="41"/>
  <c r="AF14" i="41"/>
  <c r="AF15" i="41"/>
  <c r="AF16" i="41"/>
  <c r="AF17" i="41"/>
  <c r="AF18" i="41"/>
  <c r="AF5" i="41"/>
  <c r="X66" i="59" l="1"/>
  <c r="C91" i="52" l="1"/>
  <c r="D91" i="52"/>
  <c r="E91" i="52"/>
  <c r="F91" i="52"/>
  <c r="G91" i="52"/>
  <c r="H91" i="52"/>
  <c r="I91" i="52"/>
  <c r="J91" i="52"/>
  <c r="K91" i="52"/>
  <c r="L91" i="52"/>
  <c r="M91" i="52"/>
  <c r="N91" i="52"/>
  <c r="O91" i="52"/>
  <c r="P91" i="52"/>
  <c r="Q91" i="52"/>
  <c r="R91" i="52"/>
  <c r="S91" i="52"/>
  <c r="T91" i="52"/>
  <c r="U91" i="52"/>
  <c r="V91" i="52"/>
  <c r="W91" i="52"/>
  <c r="X91" i="52"/>
  <c r="Y91" i="52"/>
  <c r="Z91" i="52"/>
  <c r="AA91" i="52"/>
  <c r="AB91" i="52"/>
  <c r="AC91" i="52"/>
  <c r="AD91" i="52"/>
  <c r="AE91" i="52"/>
  <c r="AF91" i="52"/>
  <c r="AG91" i="52"/>
  <c r="AH91" i="52"/>
  <c r="AI91" i="52"/>
  <c r="AJ91" i="52"/>
  <c r="AK91" i="52"/>
  <c r="AL91" i="52"/>
  <c r="AM91" i="52"/>
  <c r="B91" i="52"/>
  <c r="AN91" i="52" l="1"/>
  <c r="E1220" i="48"/>
  <c r="D1220" i="48"/>
  <c r="C1220" i="48"/>
  <c r="AF1220" i="48"/>
  <c r="B12" i="2" l="1"/>
  <c r="B13" i="2"/>
  <c r="B14" i="2"/>
  <c r="B15" i="2"/>
  <c r="B11" i="2"/>
  <c r="C21" i="41"/>
  <c r="D21" i="41"/>
  <c r="E21" i="41"/>
  <c r="F21" i="41"/>
  <c r="G21" i="41"/>
  <c r="H21" i="41"/>
  <c r="I21" i="41"/>
  <c r="J21" i="41"/>
  <c r="K21" i="41"/>
  <c r="L21" i="41"/>
  <c r="M21" i="41"/>
  <c r="N21" i="41"/>
  <c r="O21" i="41"/>
  <c r="P21" i="41"/>
  <c r="Q21" i="41"/>
  <c r="R21" i="41"/>
  <c r="B21" i="41"/>
  <c r="C83" i="52" l="1"/>
  <c r="D3" i="2"/>
  <c r="D4" i="2" s="1"/>
  <c r="AE73" i="41"/>
  <c r="AU3" i="58"/>
  <c r="AT3" i="58"/>
  <c r="J4" i="48"/>
  <c r="J3" i="48"/>
  <c r="J2" i="48"/>
  <c r="B190" i="48"/>
  <c r="B191" i="48"/>
  <c r="B479" i="48"/>
  <c r="B170" i="48"/>
  <c r="B847" i="48"/>
  <c r="B218" i="48"/>
  <c r="B192" i="48"/>
  <c r="B220" i="48"/>
  <c r="B193" i="48"/>
  <c r="B194" i="48"/>
  <c r="B171" i="48"/>
  <c r="B195" i="48"/>
  <c r="B120" i="48"/>
  <c r="B800" i="48"/>
  <c r="B221" i="48"/>
  <c r="B475" i="48"/>
  <c r="B196" i="48"/>
  <c r="B476" i="48"/>
  <c r="B6" i="48"/>
  <c r="B222" i="48"/>
  <c r="B205" i="48"/>
  <c r="B223" i="48"/>
  <c r="B197" i="48"/>
  <c r="B846" i="48"/>
  <c r="B209" i="48"/>
  <c r="B224" i="48"/>
  <c r="B477" i="48"/>
  <c r="B481" i="48"/>
  <c r="B198" i="48"/>
  <c r="B184" i="48"/>
  <c r="B199" i="48"/>
  <c r="B7" i="48"/>
  <c r="B478" i="48"/>
  <c r="B210" i="48"/>
  <c r="B8" i="48"/>
  <c r="B185" i="48"/>
  <c r="B480" i="48"/>
  <c r="B200" i="48"/>
  <c r="B201" i="48"/>
  <c r="B211" i="48"/>
  <c r="B206" i="48"/>
  <c r="B9" i="48"/>
  <c r="B219" i="48"/>
  <c r="B207" i="48"/>
  <c r="B225" i="48"/>
  <c r="B226" i="48"/>
  <c r="B379" i="48"/>
  <c r="B380" i="48"/>
  <c r="B381" i="48"/>
  <c r="B382" i="48"/>
  <c r="B383" i="48"/>
  <c r="B496" i="48"/>
  <c r="B208" i="48"/>
  <c r="B486" i="48"/>
  <c r="B489" i="48"/>
  <c r="B490" i="48"/>
  <c r="B384" i="48"/>
  <c r="B491" i="48"/>
  <c r="B10" i="48"/>
  <c r="B11" i="48"/>
  <c r="B12" i="48"/>
  <c r="B13" i="48"/>
  <c r="B14" i="48"/>
  <c r="B186" i="48"/>
  <c r="B15" i="48"/>
  <c r="B187" i="48"/>
  <c r="B796" i="48"/>
  <c r="B627" i="48"/>
  <c r="B16" i="48"/>
  <c r="B492" i="48"/>
  <c r="B493" i="48"/>
  <c r="B202" i="48"/>
  <c r="B494" i="48"/>
  <c r="B212" i="48"/>
  <c r="B213" i="48"/>
  <c r="B495" i="48"/>
  <c r="B17" i="48"/>
  <c r="B18" i="48"/>
  <c r="B19" i="48"/>
  <c r="B482" i="48"/>
  <c r="B797" i="48"/>
  <c r="B20" i="48"/>
  <c r="B1087" i="48"/>
  <c r="B385" i="48"/>
  <c r="B386" i="48"/>
  <c r="B387" i="48"/>
  <c r="B21" i="48"/>
  <c r="B22" i="48"/>
  <c r="B214" i="48"/>
  <c r="B23" i="48"/>
  <c r="B24" i="48"/>
  <c r="B483" i="48"/>
  <c r="B25" i="48"/>
  <c r="B26" i="48"/>
  <c r="B27" i="48"/>
  <c r="B458" i="48"/>
  <c r="B459" i="48"/>
  <c r="B460" i="48"/>
  <c r="B461" i="48"/>
  <c r="B462" i="48"/>
  <c r="B463" i="48"/>
  <c r="B464" i="48"/>
  <c r="B465" i="48"/>
  <c r="B466" i="48"/>
  <c r="B798" i="48"/>
  <c r="B467" i="48"/>
  <c r="B682" i="48"/>
  <c r="B28" i="48"/>
  <c r="B215" i="48"/>
  <c r="B1123" i="48"/>
  <c r="B29" i="48"/>
  <c r="B30" i="48"/>
  <c r="B1124" i="48"/>
  <c r="B1202" i="48"/>
  <c r="B31" i="48"/>
  <c r="B101" i="48"/>
  <c r="B102" i="48"/>
  <c r="B683" i="48"/>
  <c r="B103" i="48"/>
  <c r="B203" i="48"/>
  <c r="B104" i="48"/>
  <c r="B105" i="48"/>
  <c r="B216" i="48"/>
  <c r="B106" i="48"/>
  <c r="B107" i="48"/>
  <c r="B108" i="48"/>
  <c r="B913" i="48"/>
  <c r="B188" i="48"/>
  <c r="B710" i="48"/>
  <c r="B914" i="48"/>
  <c r="B717" i="48"/>
  <c r="B468" i="48"/>
  <c r="B1203" i="48"/>
  <c r="B109" i="48"/>
  <c r="B204" i="48"/>
  <c r="B469" i="48"/>
  <c r="B110" i="48"/>
  <c r="B722" i="48"/>
  <c r="B1204" i="48"/>
  <c r="B111" i="48"/>
  <c r="B723" i="48"/>
  <c r="B470" i="48"/>
  <c r="B1205" i="48"/>
  <c r="B112" i="48"/>
  <c r="B915" i="48"/>
  <c r="B471" i="48"/>
  <c r="B724" i="48"/>
  <c r="B113" i="48"/>
  <c r="B472" i="48"/>
  <c r="B725" i="48"/>
  <c r="B1206" i="48"/>
  <c r="B916" i="48"/>
  <c r="B189" i="48"/>
  <c r="B782" i="48"/>
  <c r="B473" i="48"/>
  <c r="B474" i="48"/>
  <c r="B217" i="48"/>
  <c r="B1207" i="48"/>
  <c r="B1208" i="48"/>
  <c r="B1209" i="48"/>
  <c r="B114" i="48"/>
  <c r="B917" i="48"/>
  <c r="B115" i="48"/>
  <c r="B116" i="48"/>
  <c r="B117" i="48"/>
  <c r="B1210" i="48"/>
  <c r="B118" i="48"/>
  <c r="B799" i="48"/>
  <c r="B119" i="48"/>
  <c r="B1211" i="48"/>
  <c r="B519" i="48"/>
  <c r="B740" i="48"/>
  <c r="B1183" i="48"/>
  <c r="B409" i="48"/>
  <c r="B648" i="48"/>
  <c r="B181" i="48"/>
  <c r="B422" i="48"/>
  <c r="B423" i="48"/>
  <c r="B578" i="48"/>
  <c r="B628" i="48"/>
  <c r="B967" i="48"/>
  <c r="B968" i="48"/>
  <c r="B32" i="48"/>
  <c r="B510" i="48"/>
  <c r="B629" i="48"/>
  <c r="B630" i="48"/>
  <c r="B631" i="48"/>
  <c r="B632" i="48"/>
  <c r="B511" i="48"/>
  <c r="B969" i="48"/>
  <c r="B498" i="48"/>
  <c r="B410" i="48"/>
  <c r="B322" i="48"/>
  <c r="B582" i="48"/>
  <c r="B583" i="48"/>
  <c r="B584" i="48"/>
  <c r="B323" i="48"/>
  <c r="B324" i="48"/>
  <c r="B772" i="48"/>
  <c r="B227" i="48"/>
  <c r="B228" i="48"/>
  <c r="B424" i="48"/>
  <c r="B726" i="48"/>
  <c r="B801" i="48"/>
  <c r="B802" i="48"/>
  <c r="B803" i="48"/>
  <c r="B804" i="48"/>
  <c r="B970" i="48"/>
  <c r="B394" i="48"/>
  <c r="B1214" i="48"/>
  <c r="B633" i="48"/>
  <c r="B153" i="48"/>
  <c r="B556" i="48"/>
  <c r="B557" i="48"/>
  <c r="B1091" i="48"/>
  <c r="B805" i="48"/>
  <c r="B158" i="48"/>
  <c r="B1083" i="48"/>
  <c r="B585" i="48"/>
  <c r="B497" i="48"/>
  <c r="B618" i="48"/>
  <c r="B959" i="48"/>
  <c r="B960" i="48"/>
  <c r="B1140" i="48"/>
  <c r="B1141" i="48"/>
  <c r="B447" i="48"/>
  <c r="B448" i="48"/>
  <c r="B449" i="48"/>
  <c r="B828" i="48"/>
  <c r="B918" i="48"/>
  <c r="B919" i="48"/>
  <c r="B1126" i="48"/>
  <c r="B920" i="48"/>
  <c r="B921" i="48"/>
  <c r="B1142" i="48"/>
  <c r="B1143" i="48"/>
  <c r="B971" i="48"/>
  <c r="B972" i="48"/>
  <c r="B973" i="48"/>
  <c r="B974" i="48"/>
  <c r="B975" i="48"/>
  <c r="B174" i="48"/>
  <c r="B129" i="48"/>
  <c r="B586" i="48"/>
  <c r="B553" i="48"/>
  <c r="B976" i="48"/>
  <c r="B977" i="48"/>
  <c r="B978" i="48"/>
  <c r="B177" i="48"/>
  <c r="B979" i="48"/>
  <c r="B259" i="48"/>
  <c r="B980" i="48"/>
  <c r="B981" i="48"/>
  <c r="B634" i="48"/>
  <c r="B425" i="48"/>
  <c r="B33" i="48"/>
  <c r="B426" i="48"/>
  <c r="B773" i="48"/>
  <c r="B172" i="48"/>
  <c r="B830" i="48"/>
  <c r="B831" i="48"/>
  <c r="B835" i="48"/>
  <c r="B922" i="48"/>
  <c r="B923" i="48"/>
  <c r="B924" i="48"/>
  <c r="B248" i="48"/>
  <c r="B925" i="48"/>
  <c r="B684" i="48"/>
  <c r="B687" i="48"/>
  <c r="B688" i="48"/>
  <c r="B307" i="48"/>
  <c r="B308" i="48"/>
  <c r="B309" i="48"/>
  <c r="B310" i="48"/>
  <c r="B311" i="48"/>
  <c r="B312" i="48"/>
  <c r="B66" i="48"/>
  <c r="B685" i="48"/>
  <c r="B395" i="48"/>
  <c r="B325" i="48"/>
  <c r="B705" i="48"/>
  <c r="B616" i="48"/>
  <c r="B411" i="48"/>
  <c r="B51" i="48"/>
  <c r="B720" i="48"/>
  <c r="B663" i="48"/>
  <c r="B664" i="48"/>
  <c r="B1178" i="48"/>
  <c r="B274" i="48"/>
  <c r="B34" i="48"/>
  <c r="B587" i="48"/>
  <c r="B588" i="48"/>
  <c r="B589" i="48"/>
  <c r="B46" i="48"/>
  <c r="B1212" i="48"/>
  <c r="B590" i="48"/>
  <c r="B90" i="48"/>
  <c r="B665" i="48"/>
  <c r="B908" i="48"/>
  <c r="B35" i="48"/>
  <c r="B136" i="48"/>
  <c r="B695" i="48"/>
  <c r="B825" i="48"/>
  <c r="B826" i="48"/>
  <c r="B531" i="48"/>
  <c r="B260" i="48"/>
  <c r="B532" i="48"/>
  <c r="B147" i="48"/>
  <c r="B326" i="48"/>
  <c r="B327" i="48"/>
  <c r="B328" i="48"/>
  <c r="B329" i="48"/>
  <c r="B741" i="48"/>
  <c r="B59" i="48"/>
  <c r="B1181" i="48"/>
  <c r="B1182" i="48"/>
  <c r="B666" i="48"/>
  <c r="B926" i="48"/>
  <c r="B927" i="48"/>
  <c r="B36" i="48"/>
  <c r="B37" i="48"/>
  <c r="B806" i="48"/>
  <c r="B696" i="48"/>
  <c r="B714" i="48"/>
  <c r="B667" i="48"/>
  <c r="B304" i="48"/>
  <c r="B829" i="48"/>
  <c r="B697" i="48"/>
  <c r="B690" i="48"/>
  <c r="B412" i="48"/>
  <c r="B499" i="48"/>
  <c r="B330" i="48"/>
  <c r="B1184" i="48"/>
  <c r="B774" i="48"/>
  <c r="B150" i="48"/>
  <c r="B558" i="48"/>
  <c r="B1219" i="48"/>
  <c r="B122" i="48"/>
  <c r="B267" i="48"/>
  <c r="B619" i="48"/>
  <c r="B176" i="48"/>
  <c r="B137" i="48"/>
  <c r="B418" i="48"/>
  <c r="B512" i="48"/>
  <c r="B38" i="48"/>
  <c r="B668" i="48"/>
  <c r="B261" i="48"/>
  <c r="B154" i="48"/>
  <c r="B591" i="48"/>
  <c r="B130" i="48"/>
  <c r="B396" i="48"/>
  <c r="B419" i="48"/>
  <c r="B331" i="48"/>
  <c r="B82" i="48"/>
  <c r="B67" i="48"/>
  <c r="B138" i="48"/>
  <c r="B91" i="48"/>
  <c r="B332" i="48"/>
  <c r="B68" i="48"/>
  <c r="B305" i="48"/>
  <c r="B92" i="48"/>
  <c r="B83" i="48"/>
  <c r="B179" i="48"/>
  <c r="B166" i="48"/>
  <c r="B579" i="48"/>
  <c r="B961" i="48"/>
  <c r="B63" i="48"/>
  <c r="B93" i="48"/>
  <c r="B39" i="48"/>
  <c r="B698" i="48"/>
  <c r="B669" i="48"/>
  <c r="B69" i="48"/>
  <c r="B592" i="48"/>
  <c r="B178" i="48"/>
  <c r="B836" i="48"/>
  <c r="B670" i="48"/>
  <c r="B94" i="48"/>
  <c r="B333" i="48"/>
  <c r="B64" i="48"/>
  <c r="B40" i="48"/>
  <c r="B75" i="48"/>
  <c r="B169" i="48"/>
  <c r="B275" i="48"/>
  <c r="B832" i="48"/>
  <c r="B833" i="48"/>
  <c r="B905" i="48"/>
  <c r="B729" i="48"/>
  <c r="B848" i="48"/>
  <c r="B388" i="48"/>
  <c r="B928" i="48"/>
  <c r="B397" i="48"/>
  <c r="B398" i="48"/>
  <c r="B1215" i="48"/>
  <c r="B240" i="48"/>
  <c r="B1144" i="48"/>
  <c r="B229" i="48"/>
  <c r="B807" i="48"/>
  <c r="B230" i="48"/>
  <c r="B982" i="48"/>
  <c r="B983" i="48"/>
  <c r="B231" i="48"/>
  <c r="B399" i="48"/>
  <c r="B984" i="48"/>
  <c r="B559" i="48"/>
  <c r="B1092" i="48"/>
  <c r="B1093" i="48"/>
  <c r="B985" i="48"/>
  <c r="B986" i="48"/>
  <c r="B962" i="48"/>
  <c r="B963" i="48"/>
  <c r="B768" i="48"/>
  <c r="B718" i="48"/>
  <c r="B987" i="48"/>
  <c r="B276" i="48"/>
  <c r="B389" i="48"/>
  <c r="B390" i="48"/>
  <c r="B988" i="48"/>
  <c r="B635" i="48"/>
  <c r="B391" i="48"/>
  <c r="B1155" i="48"/>
  <c r="B1094" i="48"/>
  <c r="B1095" i="48"/>
  <c r="B545" i="48"/>
  <c r="B546" i="48"/>
  <c r="B547" i="48"/>
  <c r="B548" i="48"/>
  <c r="B159" i="48"/>
  <c r="B334" i="48"/>
  <c r="B989" i="48"/>
  <c r="B613" i="48"/>
  <c r="B614" i="48"/>
  <c r="B533" i="48"/>
  <c r="B636" i="48"/>
  <c r="B534" i="48"/>
  <c r="B370" i="48"/>
  <c r="B363" i="48"/>
  <c r="B615" i="48"/>
  <c r="B520" i="48"/>
  <c r="B1185" i="48"/>
  <c r="B1186" i="48"/>
  <c r="B1145" i="48"/>
  <c r="B155" i="48"/>
  <c r="B413" i="48"/>
  <c r="B521" i="48"/>
  <c r="B522" i="48"/>
  <c r="B141" i="48"/>
  <c r="B56" i="48"/>
  <c r="B57" i="48"/>
  <c r="B335" i="48"/>
  <c r="B336" i="48"/>
  <c r="B392" i="48"/>
  <c r="B337" i="48"/>
  <c r="B990" i="48"/>
  <c r="B790" i="48"/>
  <c r="B742" i="48"/>
  <c r="B751" i="48"/>
  <c r="B752" i="48"/>
  <c r="B753" i="48"/>
  <c r="B754" i="48"/>
  <c r="B755" i="48"/>
  <c r="B756" i="48"/>
  <c r="B757" i="48"/>
  <c r="B758" i="48"/>
  <c r="B759" i="48"/>
  <c r="B760" i="48"/>
  <c r="B761" i="48"/>
  <c r="B775" i="48"/>
  <c r="B719" i="48"/>
  <c r="B730" i="48"/>
  <c r="B784" i="48"/>
  <c r="B139" i="48"/>
  <c r="B702" i="48"/>
  <c r="B140" i="48"/>
  <c r="B703" i="48"/>
  <c r="B450" i="48"/>
  <c r="B762" i="48"/>
  <c r="B580" i="48"/>
  <c r="B427" i="48"/>
  <c r="B95" i="48"/>
  <c r="B144" i="48"/>
  <c r="B571" i="48"/>
  <c r="B839" i="48"/>
  <c r="B249" i="48"/>
  <c r="B250" i="48"/>
  <c r="B929" i="48"/>
  <c r="B671" i="48"/>
  <c r="B593" i="48"/>
  <c r="B364" i="48"/>
  <c r="B691" i="48"/>
  <c r="B1096" i="48"/>
  <c r="B428" i="48"/>
  <c r="B523" i="48"/>
  <c r="B991" i="48"/>
  <c r="B743" i="48"/>
  <c r="B524" i="48"/>
  <c r="B167" i="48"/>
  <c r="B930" i="48"/>
  <c r="B500" i="48"/>
  <c r="B313" i="48"/>
  <c r="B268" i="48"/>
  <c r="B414" i="48"/>
  <c r="B787" i="48"/>
  <c r="B429" i="48"/>
  <c r="B314" i="48"/>
  <c r="B791" i="48"/>
  <c r="B1135" i="48"/>
  <c r="B241" i="48"/>
  <c r="B1084" i="48"/>
  <c r="B232" i="48"/>
  <c r="B1127" i="48"/>
  <c r="B1128" i="48"/>
  <c r="B1097" i="48"/>
  <c r="B1156" i="48"/>
  <c r="B744" i="48"/>
  <c r="B931" i="48"/>
  <c r="B992" i="48"/>
  <c r="B242" i="48"/>
  <c r="B262" i="48"/>
  <c r="B535" i="48"/>
  <c r="B513" i="48"/>
  <c r="B649" i="48"/>
  <c r="B572" i="48"/>
  <c r="B686" i="48"/>
  <c r="B1136" i="48"/>
  <c r="B536" i="48"/>
  <c r="B131" i="48"/>
  <c r="B699" i="48"/>
  <c r="B263" i="48"/>
  <c r="B716" i="48"/>
  <c r="B1187" i="48"/>
  <c r="B48" i="48"/>
  <c r="B52" i="48"/>
  <c r="B60" i="48"/>
  <c r="B65" i="48"/>
  <c r="B73" i="48"/>
  <c r="B74" i="48"/>
  <c r="B76" i="48"/>
  <c r="B78" i="48"/>
  <c r="B89" i="48"/>
  <c r="B58" i="48"/>
  <c r="B79" i="48"/>
  <c r="B84" i="48"/>
  <c r="B80" i="48"/>
  <c r="B96" i="48"/>
  <c r="B100" i="48"/>
  <c r="B637" i="48"/>
  <c r="B672" i="48"/>
  <c r="B932" i="48"/>
  <c r="B933" i="48"/>
  <c r="B537" i="48"/>
  <c r="B958" i="48"/>
  <c r="B538" i="48"/>
  <c r="B594" i="48"/>
  <c r="B539" i="48"/>
  <c r="B142" i="48"/>
  <c r="B678" i="48"/>
  <c r="B934" i="48"/>
  <c r="B731" i="48"/>
  <c r="B1157" i="48"/>
  <c r="B993" i="48"/>
  <c r="B994" i="48"/>
  <c r="B995" i="48"/>
  <c r="B451" i="48"/>
  <c r="B745" i="48"/>
  <c r="B746" i="48"/>
  <c r="B315" i="48"/>
  <c r="B1179" i="48"/>
  <c r="B371" i="48"/>
  <c r="B996" i="48"/>
  <c r="B338" i="48"/>
  <c r="B525" i="48"/>
  <c r="B560" i="48"/>
  <c r="B763" i="48"/>
  <c r="B277" i="48"/>
  <c r="B278" i="48"/>
  <c r="B997" i="48"/>
  <c r="B452" i="48"/>
  <c r="B650" i="48"/>
  <c r="B415" i="48"/>
  <c r="B561" i="48"/>
  <c r="B145" i="48"/>
  <c r="B233" i="48"/>
  <c r="B234" i="48"/>
  <c r="B53" i="48"/>
  <c r="B54" i="48"/>
  <c r="B998" i="48"/>
  <c r="B999" i="48"/>
  <c r="B514" i="48"/>
  <c r="B41" i="48"/>
  <c r="B554" i="48"/>
  <c r="B1000" i="48"/>
  <c r="B1001" i="48"/>
  <c r="B1146" i="48"/>
  <c r="B1002" i="48"/>
  <c r="B526" i="48"/>
  <c r="B430" i="48"/>
  <c r="B673" i="48"/>
  <c r="B243" i="48"/>
  <c r="B638" i="48"/>
  <c r="B264" i="48"/>
  <c r="B501" i="48"/>
  <c r="B1098" i="48"/>
  <c r="B269" i="48"/>
  <c r="B235" i="48"/>
  <c r="B808" i="48"/>
  <c r="B148" i="48"/>
  <c r="B265" i="48"/>
  <c r="B431" i="48"/>
  <c r="B502" i="48"/>
  <c r="B809" i="48"/>
  <c r="B432" i="48"/>
  <c r="B562" i="48"/>
  <c r="B639" i="48"/>
  <c r="B1085" i="48"/>
  <c r="B573" i="48"/>
  <c r="B574" i="48"/>
  <c r="B1003" i="48"/>
  <c r="B1004" i="48"/>
  <c r="B1005" i="48"/>
  <c r="B1006" i="48"/>
  <c r="B1007" i="48"/>
  <c r="B1008" i="48"/>
  <c r="B1147" i="48"/>
  <c r="B61" i="48"/>
  <c r="B1158" i="48"/>
  <c r="B1159" i="48"/>
  <c r="B1009" i="48"/>
  <c r="B1151" i="48"/>
  <c r="B400" i="48"/>
  <c r="B595" i="48"/>
  <c r="B596" i="48"/>
  <c r="B339" i="48"/>
  <c r="B1152" i="48"/>
  <c r="B935" i="48"/>
  <c r="B1010" i="48"/>
  <c r="B1011" i="48"/>
  <c r="B1012" i="48"/>
  <c r="B1013" i="48"/>
  <c r="B1014" i="48"/>
  <c r="B909" i="48"/>
  <c r="B1015" i="48"/>
  <c r="B1016" i="48"/>
  <c r="B1017" i="48"/>
  <c r="B1018" i="48"/>
  <c r="B503" i="48"/>
  <c r="B727" i="48"/>
  <c r="B764" i="48"/>
  <c r="B620" i="48"/>
  <c r="B1019" i="48"/>
  <c r="B1020" i="48"/>
  <c r="B1021" i="48"/>
  <c r="B1022" i="48"/>
  <c r="B1023" i="48"/>
  <c r="B1024" i="48"/>
  <c r="B1025" i="48"/>
  <c r="B433" i="48"/>
  <c r="B597" i="48"/>
  <c r="B236" i="48"/>
  <c r="B1026" i="48"/>
  <c r="B1027" i="48"/>
  <c r="B1028" i="48"/>
  <c r="B1029" i="48"/>
  <c r="B1030" i="48"/>
  <c r="B563" i="48"/>
  <c r="B792" i="48"/>
  <c r="B769" i="48"/>
  <c r="B340" i="48"/>
  <c r="B341" i="48"/>
  <c r="B365" i="48"/>
  <c r="B342" i="48"/>
  <c r="B343" i="48"/>
  <c r="B1150" i="48"/>
  <c r="B344" i="48"/>
  <c r="B1031" i="48"/>
  <c r="B1032" i="48"/>
  <c r="B549" i="48"/>
  <c r="B1033" i="48"/>
  <c r="B1034" i="48"/>
  <c r="B765" i="48"/>
  <c r="B1035" i="48"/>
  <c r="B1099" i="48"/>
  <c r="B1160" i="48"/>
  <c r="B1100" i="48"/>
  <c r="B1101" i="48"/>
  <c r="B1102" i="48"/>
  <c r="B1161" i="48"/>
  <c r="B1103" i="48"/>
  <c r="B1104" i="48"/>
  <c r="B1162" i="48"/>
  <c r="B306" i="48"/>
  <c r="B316" i="48"/>
  <c r="B434" i="48"/>
  <c r="B372" i="48"/>
  <c r="B373" i="48"/>
  <c r="B149" i="48"/>
  <c r="B651" i="48"/>
  <c r="B62" i="48"/>
  <c r="B279" i="48"/>
  <c r="B564" i="48"/>
  <c r="B160" i="48"/>
  <c r="B1163" i="48"/>
  <c r="B161" i="48"/>
  <c r="B1164" i="48"/>
  <c r="B1165" i="48"/>
  <c r="B1166" i="48"/>
  <c r="B1167" i="48"/>
  <c r="B1168" i="48"/>
  <c r="B280" i="48"/>
  <c r="B251" i="48"/>
  <c r="B317" i="48"/>
  <c r="B435" i="48"/>
  <c r="B1213" i="48"/>
  <c r="B244" i="48"/>
  <c r="B345" i="48"/>
  <c r="B515" i="48"/>
  <c r="B156" i="48"/>
  <c r="B436" i="48"/>
  <c r="B785" i="48"/>
  <c r="B621" i="48"/>
  <c r="B622" i="48"/>
  <c r="B704" i="48"/>
  <c r="B623" i="48"/>
  <c r="B936" i="48"/>
  <c r="B640" i="48"/>
  <c r="B97" i="48"/>
  <c r="B540" i="48"/>
  <c r="B245" i="48"/>
  <c r="B827" i="48"/>
  <c r="B732" i="48"/>
  <c r="B641" i="48"/>
  <c r="B270" i="48"/>
  <c r="B393" i="48"/>
  <c r="B1036" i="48"/>
  <c r="B1037" i="48"/>
  <c r="B642" i="48"/>
  <c r="B643" i="48"/>
  <c r="B721" i="48"/>
  <c r="B840" i="48"/>
  <c r="B841" i="48"/>
  <c r="B712" i="48"/>
  <c r="B747" i="48"/>
  <c r="B541" i="48"/>
  <c r="B346" i="48"/>
  <c r="B776" i="48"/>
  <c r="B565" i="48"/>
  <c r="B1105" i="48"/>
  <c r="B1106" i="48"/>
  <c r="B711" i="48"/>
  <c r="B1038" i="48"/>
  <c r="B1039" i="48"/>
  <c r="B1040" i="48"/>
  <c r="B810" i="48"/>
  <c r="B811" i="48"/>
  <c r="B812" i="48"/>
  <c r="B937" i="48"/>
  <c r="B281" i="48"/>
  <c r="B1041" i="48"/>
  <c r="B1042" i="48"/>
  <c r="B437" i="48"/>
  <c r="B1125" i="48"/>
  <c r="B793" i="48"/>
  <c r="B794" i="48"/>
  <c r="B1107" i="48"/>
  <c r="B1169" i="48"/>
  <c r="B1170" i="48"/>
  <c r="B282" i="48"/>
  <c r="B283" i="48"/>
  <c r="B284" i="48"/>
  <c r="B285" i="48"/>
  <c r="B286" i="48"/>
  <c r="B287" i="48"/>
  <c r="B288" i="48"/>
  <c r="B289" i="48"/>
  <c r="B290" i="48"/>
  <c r="B291" i="48"/>
  <c r="B292" i="48"/>
  <c r="B293" i="48"/>
  <c r="B1137" i="48"/>
  <c r="B484" i="48"/>
  <c r="B237" i="48"/>
  <c r="B485" i="48"/>
  <c r="B1129" i="48"/>
  <c r="B938" i="48"/>
  <c r="B689" i="48"/>
  <c r="B813" i="48"/>
  <c r="B1216" i="48"/>
  <c r="B1188" i="48"/>
  <c r="B1189" i="48"/>
  <c r="B347" i="48"/>
  <c r="B598" i="48"/>
  <c r="B348" i="48"/>
  <c r="B599" i="48"/>
  <c r="B1043" i="48"/>
  <c r="B1044" i="48"/>
  <c r="B1045" i="48"/>
  <c r="B1046" i="48"/>
  <c r="B575" i="48"/>
  <c r="B1130" i="48"/>
  <c r="B1131" i="48"/>
  <c r="B349" i="48"/>
  <c r="B271" i="48"/>
  <c r="B780" i="48"/>
  <c r="B374" i="48"/>
  <c r="B1108" i="48"/>
  <c r="B180" i="48"/>
  <c r="B1089" i="48"/>
  <c r="B1090" i="48"/>
  <c r="B1154" i="48"/>
  <c r="B644" i="48"/>
  <c r="B1047" i="48"/>
  <c r="B939" i="48"/>
  <c r="B1109" i="48"/>
  <c r="B1110" i="48"/>
  <c r="B1171" i="48"/>
  <c r="B504" i="48"/>
  <c r="B47" i="48"/>
  <c r="B1111" i="48"/>
  <c r="B600" i="48"/>
  <c r="B601" i="48"/>
  <c r="B350" i="48"/>
  <c r="B401" i="48"/>
  <c r="B907" i="48"/>
  <c r="B453" i="48"/>
  <c r="B42" i="48"/>
  <c r="B516" i="48"/>
  <c r="B182" i="48"/>
  <c r="B814" i="48"/>
  <c r="B815" i="48"/>
  <c r="B70" i="48"/>
  <c r="B602" i="48"/>
  <c r="B706" i="48"/>
  <c r="B252" i="48"/>
  <c r="B77" i="48"/>
  <c r="B1180" i="48"/>
  <c r="B1112" i="48"/>
  <c r="B375" i="48"/>
  <c r="B527" i="48"/>
  <c r="B617" i="48"/>
  <c r="B733" i="48"/>
  <c r="B658" i="48"/>
  <c r="B659" i="48"/>
  <c r="B660" i="48"/>
  <c r="B661" i="48"/>
  <c r="B165" i="48"/>
  <c r="B662" i="48"/>
  <c r="B777" i="48"/>
  <c r="B652" i="48"/>
  <c r="B766" i="48"/>
  <c r="B123" i="48"/>
  <c r="B238" i="48"/>
  <c r="B124" i="48"/>
  <c r="B71" i="48"/>
  <c r="B603" i="48"/>
  <c r="B1190" i="48"/>
  <c r="B1199" i="48"/>
  <c r="B1086" i="48"/>
  <c r="B734" i="48"/>
  <c r="B778" i="48"/>
  <c r="B604" i="48"/>
  <c r="B837" i="48"/>
  <c r="B735" i="48"/>
  <c r="B294" i="48"/>
  <c r="B816" i="48"/>
  <c r="B487" i="48"/>
  <c r="B1200" i="48"/>
  <c r="B351" i="48"/>
  <c r="B366" i="48"/>
  <c r="B125" i="48"/>
  <c r="B713" i="48"/>
  <c r="B517" i="48"/>
  <c r="B151" i="48"/>
  <c r="B624" i="48"/>
  <c r="B295" i="48"/>
  <c r="B376" i="48"/>
  <c r="B352" i="48"/>
  <c r="B126" i="48"/>
  <c r="B488" i="48"/>
  <c r="B505" i="48"/>
  <c r="B377" i="48"/>
  <c r="B353" i="48"/>
  <c r="B438" i="48"/>
  <c r="B439" i="48"/>
  <c r="B157" i="48"/>
  <c r="B49" i="48"/>
  <c r="B296" i="48"/>
  <c r="B273" i="48"/>
  <c r="B736" i="48"/>
  <c r="B566" i="48"/>
  <c r="B842" i="48"/>
  <c r="B843" i="48"/>
  <c r="B844" i="48"/>
  <c r="B845" i="48"/>
  <c r="B1138" i="48"/>
  <c r="B173" i="48"/>
  <c r="B940" i="48"/>
  <c r="B941" i="48"/>
  <c r="B318" i="48"/>
  <c r="B354" i="48"/>
  <c r="B653" i="48"/>
  <c r="B625" i="48"/>
  <c r="B402" i="48"/>
  <c r="B1048" i="48"/>
  <c r="B1113" i="48"/>
  <c r="B1172" i="48"/>
  <c r="B152" i="48"/>
  <c r="B906" i="48"/>
  <c r="B403" i="48"/>
  <c r="B162" i="48"/>
  <c r="B817" i="48"/>
  <c r="B1122" i="48"/>
  <c r="B440" i="48"/>
  <c r="B253" i="48"/>
  <c r="B1191" i="48"/>
  <c r="B1049" i="48"/>
  <c r="B1050" i="48"/>
  <c r="B1051" i="48"/>
  <c r="B1052" i="48"/>
  <c r="B1053" i="48"/>
  <c r="B1192" i="48"/>
  <c r="B1054" i="48"/>
  <c r="B1055" i="48"/>
  <c r="B1056" i="48"/>
  <c r="B85" i="48"/>
  <c r="B43" i="48"/>
  <c r="B542" i="48"/>
  <c r="B654" i="48"/>
  <c r="B98" i="48"/>
  <c r="B99" i="48"/>
  <c r="B44" i="48"/>
  <c r="B86" i="48"/>
  <c r="B45" i="48"/>
  <c r="B655" i="48"/>
  <c r="B87" i="48"/>
  <c r="B1201" i="48"/>
  <c r="B88" i="48"/>
  <c r="B567" i="48"/>
  <c r="B568" i="48"/>
  <c r="B367" i="48"/>
  <c r="B254" i="48"/>
  <c r="B707" i="48"/>
  <c r="B1193" i="48"/>
  <c r="B1194" i="48"/>
  <c r="B942" i="48"/>
  <c r="B1132" i="48"/>
  <c r="B1177" i="48"/>
  <c r="B183" i="48"/>
  <c r="B1057" i="48"/>
  <c r="B1058" i="48"/>
  <c r="B581" i="48"/>
  <c r="B81" i="48"/>
  <c r="B1148" i="48"/>
  <c r="B355" i="48"/>
  <c r="B356" i="48"/>
  <c r="B454" i="48"/>
  <c r="B674" i="48"/>
  <c r="B605" i="48"/>
  <c r="B606" i="48"/>
  <c r="B607" i="48"/>
  <c r="B1195" i="48"/>
  <c r="B1196" i="48"/>
  <c r="B779" i="48"/>
  <c r="B1197" i="48"/>
  <c r="B943" i="48"/>
  <c r="B944" i="48"/>
  <c r="B945" i="48"/>
  <c r="B946" i="48"/>
  <c r="B947" i="48"/>
  <c r="B737" i="48"/>
  <c r="B738" i="48"/>
  <c r="B357" i="48"/>
  <c r="B416" i="48"/>
  <c r="B788" i="48"/>
  <c r="B518" i="48"/>
  <c r="B358" i="48"/>
  <c r="B297" i="48"/>
  <c r="B72" i="48"/>
  <c r="B608" i="48"/>
  <c r="B609" i="48"/>
  <c r="B626" i="48"/>
  <c r="B359" i="48"/>
  <c r="B255" i="48"/>
  <c r="B1198" i="48"/>
  <c r="B576" i="48"/>
  <c r="B577" i="48"/>
  <c r="B1059" i="48"/>
  <c r="B1060" i="48"/>
  <c r="B1061" i="48"/>
  <c r="B1062" i="48"/>
  <c r="B1063" i="48"/>
  <c r="B360" i="48"/>
  <c r="B1064" i="48"/>
  <c r="B818" i="48"/>
  <c r="B175" i="48"/>
  <c r="B1065" i="48"/>
  <c r="B528" i="48"/>
  <c r="B1066" i="48"/>
  <c r="B1067" i="48"/>
  <c r="B849" i="48"/>
  <c r="B850" i="48"/>
  <c r="B851" i="48"/>
  <c r="B852" i="48"/>
  <c r="B853" i="48"/>
  <c r="B854" i="48"/>
  <c r="B855" i="48"/>
  <c r="B856" i="48"/>
  <c r="B857" i="48"/>
  <c r="B858" i="48"/>
  <c r="B859" i="48"/>
  <c r="B860" i="48"/>
  <c r="B861" i="48"/>
  <c r="B862" i="48"/>
  <c r="B863" i="48"/>
  <c r="B864" i="48"/>
  <c r="B865" i="48"/>
  <c r="B866" i="48"/>
  <c r="B867" i="48"/>
  <c r="B868" i="48"/>
  <c r="B869" i="48"/>
  <c r="B870" i="48"/>
  <c r="B871" i="48"/>
  <c r="B872" i="48"/>
  <c r="B873" i="48"/>
  <c r="B874" i="48"/>
  <c r="B875" i="48"/>
  <c r="B876" i="48"/>
  <c r="B877" i="48"/>
  <c r="B878" i="48"/>
  <c r="B879" i="48"/>
  <c r="B880" i="48"/>
  <c r="B881" i="48"/>
  <c r="B882" i="48"/>
  <c r="B883" i="48"/>
  <c r="B884" i="48"/>
  <c r="B885" i="48"/>
  <c r="B886" i="48"/>
  <c r="B887" i="48"/>
  <c r="B888" i="48"/>
  <c r="B889" i="48"/>
  <c r="B890" i="48"/>
  <c r="B891" i="48"/>
  <c r="B892" i="48"/>
  <c r="B893" i="48"/>
  <c r="B894" i="48"/>
  <c r="B895" i="48"/>
  <c r="B896" i="48"/>
  <c r="B897" i="48"/>
  <c r="B898" i="48"/>
  <c r="B899" i="48"/>
  <c r="B900" i="48"/>
  <c r="B901" i="48"/>
  <c r="B902" i="48"/>
  <c r="B903" i="48"/>
  <c r="B298" i="48"/>
  <c r="B299" i="48"/>
  <c r="B300" i="48"/>
  <c r="B767" i="48"/>
  <c r="B834" i="48"/>
  <c r="B417" i="48"/>
  <c r="B404" i="48"/>
  <c r="B529" i="48"/>
  <c r="B656" i="48"/>
  <c r="B645" i="48"/>
  <c r="B543" i="48"/>
  <c r="B728" i="48"/>
  <c r="B266" i="48"/>
  <c r="B657" i="48"/>
  <c r="B168" i="48"/>
  <c r="B441" i="48"/>
  <c r="B301" i="48"/>
  <c r="B132" i="48"/>
  <c r="B133" i="48"/>
  <c r="B134" i="48"/>
  <c r="B135" i="48"/>
  <c r="B692" i="48"/>
  <c r="B693" i="48"/>
  <c r="B506" i="48"/>
  <c r="B964" i="48"/>
  <c r="B965" i="48"/>
  <c r="B748" i="48"/>
  <c r="B819" i="48"/>
  <c r="B555" i="48"/>
  <c r="B1068" i="48"/>
  <c r="B1069" i="48"/>
  <c r="B1070" i="48"/>
  <c r="B1071" i="48"/>
  <c r="B1072" i="48"/>
  <c r="B530" i="48"/>
  <c r="B715" i="48"/>
  <c r="B749" i="48"/>
  <c r="B750" i="48"/>
  <c r="B783" i="48"/>
  <c r="B709" i="48"/>
  <c r="B127" i="48"/>
  <c r="B55" i="48"/>
  <c r="B239" i="48"/>
  <c r="B646" i="48"/>
  <c r="B1073" i="48"/>
  <c r="B246" i="48"/>
  <c r="B948" i="48"/>
  <c r="B949" i="48"/>
  <c r="B1074" i="48"/>
  <c r="B739" i="48"/>
  <c r="B838" i="48"/>
  <c r="B420" i="48"/>
  <c r="B820" i="48"/>
  <c r="B781" i="48"/>
  <c r="B405" i="48"/>
  <c r="B442" i="48"/>
  <c r="B443" i="48"/>
  <c r="B1153" i="48"/>
  <c r="B1114" i="48"/>
  <c r="B1075" i="48"/>
  <c r="B128" i="48"/>
  <c r="B647" i="48"/>
  <c r="B950" i="48"/>
  <c r="B368" i="48"/>
  <c r="B951" i="48"/>
  <c r="B952" i="48"/>
  <c r="B953" i="48"/>
  <c r="B954" i="48"/>
  <c r="B955" i="48"/>
  <c r="B956" i="48"/>
  <c r="B957" i="48"/>
  <c r="B912" i="48"/>
  <c r="B507" i="48"/>
  <c r="B694" i="48"/>
  <c r="B795" i="48"/>
  <c r="B406" i="48"/>
  <c r="B821" i="48"/>
  <c r="B675" i="48"/>
  <c r="B444" i="48"/>
  <c r="B822" i="48"/>
  <c r="B1173" i="48"/>
  <c r="B1076" i="48"/>
  <c r="B1077" i="48"/>
  <c r="B1078" i="48"/>
  <c r="B1079" i="48"/>
  <c r="B1080" i="48"/>
  <c r="B407" i="48"/>
  <c r="B1217" i="48"/>
  <c r="B143" i="48"/>
  <c r="B676" i="48"/>
  <c r="B677" i="48"/>
  <c r="B256" i="48"/>
  <c r="B408" i="48"/>
  <c r="B257" i="48"/>
  <c r="B1115" i="48"/>
  <c r="B1174" i="48"/>
  <c r="B1175" i="48"/>
  <c r="B1116" i="48"/>
  <c r="B50" i="48"/>
  <c r="B1133" i="48"/>
  <c r="B1134" i="48"/>
  <c r="B508" i="48"/>
  <c r="B509" i="48"/>
  <c r="B1218" i="48"/>
  <c r="B421" i="48"/>
  <c r="B1139" i="48"/>
  <c r="B966" i="48"/>
  <c r="B550" i="48"/>
  <c r="B361" i="48"/>
  <c r="B610" i="48"/>
  <c r="B611" i="48"/>
  <c r="B612" i="48"/>
  <c r="B569" i="48"/>
  <c r="B1149" i="48"/>
  <c r="B163" i="48"/>
  <c r="B1117" i="48"/>
  <c r="B1118" i="48"/>
  <c r="B823" i="48"/>
  <c r="B319" i="48"/>
  <c r="B146" i="48"/>
  <c r="B770" i="48"/>
  <c r="B302" i="48"/>
  <c r="B320" i="48"/>
  <c r="B378" i="48"/>
  <c r="B771" i="48"/>
  <c r="B321" i="48"/>
  <c r="B701" i="48"/>
  <c r="B708" i="48"/>
  <c r="B362" i="48"/>
  <c r="B786" i="48"/>
  <c r="B904" i="48"/>
  <c r="B910" i="48"/>
  <c r="B911" i="48"/>
  <c r="B789" i="48"/>
  <c r="B247" i="48"/>
  <c r="B272" i="48"/>
  <c r="B551" i="48"/>
  <c r="B570" i="48"/>
  <c r="B552" i="48"/>
  <c r="B445" i="48"/>
  <c r="B455" i="48"/>
  <c r="B679" i="48"/>
  <c r="B680" i="48"/>
  <c r="B681" i="48"/>
  <c r="B544" i="48"/>
  <c r="B1119" i="48"/>
  <c r="B369" i="48"/>
  <c r="B824" i="48"/>
  <c r="B446" i="48"/>
  <c r="B1176" i="48"/>
  <c r="B1120" i="48"/>
  <c r="B1121" i="48"/>
  <c r="B303" i="48"/>
  <c r="B1088" i="48"/>
  <c r="B1081" i="48"/>
  <c r="B1082" i="48"/>
  <c r="B164" i="48"/>
  <c r="B700" i="48"/>
  <c r="B456" i="48"/>
  <c r="B457" i="48"/>
  <c r="B258" i="48"/>
  <c r="B121" i="48"/>
  <c r="W113" i="52"/>
  <c r="X113" i="52"/>
  <c r="Y113" i="52"/>
  <c r="Z113" i="52"/>
  <c r="AA113" i="52"/>
  <c r="AB113" i="52"/>
  <c r="AC113" i="52"/>
  <c r="AD113" i="52"/>
  <c r="AE113" i="52"/>
  <c r="AF113" i="52"/>
  <c r="AG113" i="52"/>
  <c r="AH113" i="52"/>
  <c r="AI113" i="52"/>
  <c r="AJ113" i="52"/>
  <c r="AK113" i="52"/>
  <c r="AL113" i="52"/>
  <c r="AM113" i="52"/>
  <c r="AN113" i="52"/>
  <c r="AO113" i="52"/>
  <c r="O113" i="52"/>
  <c r="P113" i="52"/>
  <c r="Q113" i="52"/>
  <c r="R113" i="52"/>
  <c r="S113" i="52"/>
  <c r="T113" i="52"/>
  <c r="U113" i="52"/>
  <c r="V113" i="52"/>
  <c r="N113" i="52"/>
  <c r="B154" i="2"/>
  <c r="B155" i="2"/>
  <c r="B156" i="2"/>
  <c r="B157" i="2"/>
  <c r="B153" i="2"/>
  <c r="C20" i="30"/>
  <c r="D20" i="30"/>
  <c r="E20" i="30"/>
  <c r="F20" i="30"/>
  <c r="G20" i="30"/>
  <c r="H20" i="30"/>
  <c r="I20" i="30"/>
  <c r="J20" i="30"/>
  <c r="K20" i="30"/>
  <c r="B20" i="30"/>
  <c r="T5" i="41"/>
  <c r="T6" i="41"/>
  <c r="T7" i="41"/>
  <c r="T8" i="41"/>
  <c r="T9" i="41"/>
  <c r="T10" i="41"/>
  <c r="T11" i="41"/>
  <c r="T12" i="41"/>
  <c r="T13" i="41"/>
  <c r="T14" i="41"/>
  <c r="T15" i="41"/>
  <c r="T16" i="41"/>
  <c r="T17" i="41"/>
  <c r="T18" i="41"/>
  <c r="U5" i="41"/>
  <c r="U6" i="41"/>
  <c r="U7" i="41"/>
  <c r="U8" i="41"/>
  <c r="U9" i="41"/>
  <c r="U10" i="41"/>
  <c r="U11" i="41"/>
  <c r="U12" i="41"/>
  <c r="U13" i="41"/>
  <c r="U14" i="41"/>
  <c r="U15" i="41"/>
  <c r="U16" i="41"/>
  <c r="U17" i="41"/>
  <c r="U18" i="41"/>
  <c r="V5" i="41"/>
  <c r="V6" i="41"/>
  <c r="V7" i="41"/>
  <c r="V8" i="41"/>
  <c r="V9" i="41"/>
  <c r="V10" i="41"/>
  <c r="V11" i="41"/>
  <c r="V12" i="41"/>
  <c r="V13" i="41"/>
  <c r="V14" i="41"/>
  <c r="V15" i="41"/>
  <c r="V16" i="41"/>
  <c r="V17" i="41"/>
  <c r="V18" i="41"/>
  <c r="W5" i="41"/>
  <c r="W6" i="41"/>
  <c r="W7" i="41"/>
  <c r="W8" i="41"/>
  <c r="W9" i="41"/>
  <c r="W10" i="41"/>
  <c r="W11" i="41"/>
  <c r="W12" i="41"/>
  <c r="W13" i="41"/>
  <c r="W14" i="41"/>
  <c r="W15" i="41"/>
  <c r="W16" i="41"/>
  <c r="W17" i="41"/>
  <c r="W18" i="41"/>
  <c r="X5" i="41"/>
  <c r="X6" i="41"/>
  <c r="X7" i="41"/>
  <c r="X8" i="41"/>
  <c r="X9" i="41"/>
  <c r="X10" i="41"/>
  <c r="X11" i="41"/>
  <c r="X12" i="41"/>
  <c r="X13" i="41"/>
  <c r="X14" i="41"/>
  <c r="X15" i="41"/>
  <c r="X16" i="41"/>
  <c r="X17" i="41"/>
  <c r="X18" i="41"/>
  <c r="Y5" i="41"/>
  <c r="Y6" i="41"/>
  <c r="Y7" i="41"/>
  <c r="Y8" i="41"/>
  <c r="Y9" i="41"/>
  <c r="Y10" i="41"/>
  <c r="Y11" i="41"/>
  <c r="Y12" i="41"/>
  <c r="Y13" i="41"/>
  <c r="Y14" i="41"/>
  <c r="Y15" i="41"/>
  <c r="Y16" i="41"/>
  <c r="Y17" i="41"/>
  <c r="Y18" i="41"/>
  <c r="Z5" i="41"/>
  <c r="Z6" i="41"/>
  <c r="Z7" i="41"/>
  <c r="Z8" i="41"/>
  <c r="Z9" i="41"/>
  <c r="Z10" i="41"/>
  <c r="Z11" i="41"/>
  <c r="Z12" i="41"/>
  <c r="Z13" i="41"/>
  <c r="Z14" i="41"/>
  <c r="Z15" i="41"/>
  <c r="Z16" i="41"/>
  <c r="Z17" i="41"/>
  <c r="Z18" i="41"/>
  <c r="AA5" i="41"/>
  <c r="AA6" i="41"/>
  <c r="AA7" i="41"/>
  <c r="AA8" i="41"/>
  <c r="AA9" i="41"/>
  <c r="AA10" i="41"/>
  <c r="AA11" i="41"/>
  <c r="AA12" i="41"/>
  <c r="AA13" i="41"/>
  <c r="AA14" i="41"/>
  <c r="AA15" i="41"/>
  <c r="AA16" i="41"/>
  <c r="AA17" i="41"/>
  <c r="AA18" i="41"/>
  <c r="AB5" i="41"/>
  <c r="AB6" i="41"/>
  <c r="AB7" i="41"/>
  <c r="AB8" i="41"/>
  <c r="AB9" i="41"/>
  <c r="AB10" i="41"/>
  <c r="AB11" i="41"/>
  <c r="AB12" i="41"/>
  <c r="AB13" i="41"/>
  <c r="AB14" i="41"/>
  <c r="AB15" i="41"/>
  <c r="AB16" i="41"/>
  <c r="AB17" i="41"/>
  <c r="AB18" i="41"/>
  <c r="AC5" i="41"/>
  <c r="AC6" i="41"/>
  <c r="AC7" i="41"/>
  <c r="AC8" i="41"/>
  <c r="AC9" i="41"/>
  <c r="AC10" i="41"/>
  <c r="AC11" i="41"/>
  <c r="AC12" i="41"/>
  <c r="AC13" i="41"/>
  <c r="AC14" i="41"/>
  <c r="AC15" i="41"/>
  <c r="AC16" i="41"/>
  <c r="AC17" i="41"/>
  <c r="AC18" i="41"/>
  <c r="AD5" i="41"/>
  <c r="AD6" i="41"/>
  <c r="AD7" i="41"/>
  <c r="AD8" i="41"/>
  <c r="AD9" i="41"/>
  <c r="AD10" i="41"/>
  <c r="AD11" i="41"/>
  <c r="AD12" i="41"/>
  <c r="AD13" i="41"/>
  <c r="AD14" i="41"/>
  <c r="AD15" i="41"/>
  <c r="AD16" i="41"/>
  <c r="AD17" i="41"/>
  <c r="AD18" i="41"/>
  <c r="AE5" i="41"/>
  <c r="AE6" i="41"/>
  <c r="AE7" i="41"/>
  <c r="AE8" i="41"/>
  <c r="AE9" i="41"/>
  <c r="AE10" i="41"/>
  <c r="AE11" i="41"/>
  <c r="AE12" i="41"/>
  <c r="AE13" i="41"/>
  <c r="AE14" i="41"/>
  <c r="AE15" i="41"/>
  <c r="AE16" i="41"/>
  <c r="AE17" i="41"/>
  <c r="AE18" i="41"/>
  <c r="S5" i="41"/>
  <c r="S6" i="41"/>
  <c r="S7" i="41"/>
  <c r="S8" i="41"/>
  <c r="S9" i="41"/>
  <c r="S10" i="41"/>
  <c r="S11" i="41"/>
  <c r="S12" i="41"/>
  <c r="S13" i="41"/>
  <c r="S14" i="41"/>
  <c r="S15" i="41"/>
  <c r="S16" i="41"/>
  <c r="S17" i="41"/>
  <c r="S18" i="41"/>
  <c r="T41" i="41"/>
  <c r="U41" i="41"/>
  <c r="V41" i="41"/>
  <c r="W41" i="41"/>
  <c r="X41" i="41"/>
  <c r="Y41" i="41"/>
  <c r="Z41" i="41"/>
  <c r="AA41" i="41"/>
  <c r="AB41" i="41"/>
  <c r="AC41" i="41"/>
  <c r="AD41" i="41"/>
  <c r="AE41" i="41"/>
  <c r="S41" i="41"/>
  <c r="T57" i="41"/>
  <c r="U57" i="41"/>
  <c r="V57" i="41"/>
  <c r="W57" i="41"/>
  <c r="X57" i="41"/>
  <c r="Y57" i="41"/>
  <c r="Z57" i="41"/>
  <c r="AA57" i="41"/>
  <c r="AB57" i="41"/>
  <c r="AC57" i="41"/>
  <c r="AD57" i="41"/>
  <c r="AE57" i="41"/>
  <c r="S57" i="41"/>
  <c r="T73" i="41"/>
  <c r="U73" i="41"/>
  <c r="V73" i="41"/>
  <c r="W73" i="41"/>
  <c r="X73" i="41"/>
  <c r="Y73" i="41"/>
  <c r="Z73" i="41"/>
  <c r="AA73" i="41"/>
  <c r="AB73" i="41"/>
  <c r="AC73" i="41"/>
  <c r="AD73" i="41"/>
  <c r="S73" i="41"/>
  <c r="T105" i="41"/>
  <c r="U105" i="41"/>
  <c r="V105" i="41"/>
  <c r="W105" i="41"/>
  <c r="X105" i="41"/>
  <c r="Y105" i="41"/>
  <c r="Z105" i="41"/>
  <c r="AA105" i="41"/>
  <c r="AB105" i="41"/>
  <c r="AC105" i="41"/>
  <c r="AD105" i="41"/>
  <c r="AE105" i="41"/>
  <c r="S105" i="41"/>
  <c r="T121" i="41"/>
  <c r="U121" i="41"/>
  <c r="V121" i="41"/>
  <c r="W121" i="41"/>
  <c r="X121" i="41"/>
  <c r="Y121" i="41"/>
  <c r="Z121" i="41"/>
  <c r="AA121" i="41"/>
  <c r="AB121" i="41"/>
  <c r="S121" i="41"/>
  <c r="T137" i="41"/>
  <c r="U137" i="41"/>
  <c r="V137" i="41"/>
  <c r="W137" i="41"/>
  <c r="X137" i="41"/>
  <c r="Y137" i="41"/>
  <c r="Z137" i="41"/>
  <c r="AA137" i="41"/>
  <c r="AB137" i="41"/>
  <c r="AC137" i="41"/>
  <c r="AD137" i="41"/>
  <c r="AE137" i="41"/>
  <c r="S137" i="41"/>
  <c r="T153" i="41"/>
  <c r="U153" i="41"/>
  <c r="V153" i="41"/>
  <c r="W153" i="41"/>
  <c r="X153" i="41"/>
  <c r="Y153" i="41"/>
  <c r="Z153" i="41"/>
  <c r="AA153" i="41"/>
  <c r="AB153" i="41"/>
  <c r="AC153" i="41"/>
  <c r="AD153" i="41"/>
  <c r="AE153" i="41"/>
  <c r="S153" i="41"/>
  <c r="T185" i="41"/>
  <c r="U185" i="41"/>
  <c r="V185" i="41"/>
  <c r="W185" i="41"/>
  <c r="X185" i="41"/>
  <c r="Y185" i="41"/>
  <c r="Z185" i="41"/>
  <c r="AA185" i="41"/>
  <c r="AB185" i="41"/>
  <c r="AC185" i="41"/>
  <c r="AD185" i="41"/>
  <c r="AE185" i="41"/>
  <c r="S185" i="41"/>
  <c r="T89" i="41"/>
  <c r="T169" i="41"/>
  <c r="U89" i="41"/>
  <c r="U169" i="41"/>
  <c r="V89" i="41"/>
  <c r="V169" i="41"/>
  <c r="W89" i="41"/>
  <c r="W169" i="41"/>
  <c r="X89" i="41"/>
  <c r="X169" i="41"/>
  <c r="Y89" i="41"/>
  <c r="Y169" i="41"/>
  <c r="Z89" i="41"/>
  <c r="Z169" i="41"/>
  <c r="AA89" i="41"/>
  <c r="AA169" i="41"/>
  <c r="AB89" i="41"/>
  <c r="AB169" i="41"/>
  <c r="AC89" i="41"/>
  <c r="AC169" i="41"/>
  <c r="AD89" i="41"/>
  <c r="AD169" i="41"/>
  <c r="AE89" i="41"/>
  <c r="AE169" i="41"/>
  <c r="S89" i="41"/>
  <c r="S169" i="41"/>
  <c r="AN45" i="23"/>
  <c r="AO45" i="23"/>
  <c r="AM45" i="23"/>
  <c r="AN29" i="23"/>
  <c r="AO29" i="23"/>
  <c r="AM29" i="23"/>
  <c r="B197" i="2"/>
  <c r="B198" i="2"/>
  <c r="B199" i="2"/>
  <c r="B200" i="2"/>
  <c r="B196" i="2"/>
  <c r="D249" i="2"/>
  <c r="E249" i="2"/>
  <c r="F249" i="2"/>
  <c r="G249" i="2"/>
  <c r="H249" i="2"/>
  <c r="I249" i="2"/>
  <c r="J249" i="2"/>
  <c r="K249" i="2"/>
  <c r="L249" i="2"/>
  <c r="M249" i="2"/>
  <c r="N249" i="2"/>
  <c r="O249" i="2"/>
  <c r="P249" i="2"/>
  <c r="Q249" i="2"/>
  <c r="R249" i="2"/>
  <c r="S249" i="2"/>
  <c r="C249" i="2"/>
  <c r="D248" i="2"/>
  <c r="E248" i="2"/>
  <c r="F248" i="2"/>
  <c r="G248" i="2"/>
  <c r="H248" i="2"/>
  <c r="I248" i="2"/>
  <c r="J248" i="2"/>
  <c r="K248" i="2"/>
  <c r="L248" i="2"/>
  <c r="M248" i="2"/>
  <c r="N248" i="2"/>
  <c r="O248" i="2"/>
  <c r="P248" i="2"/>
  <c r="Q248" i="2"/>
  <c r="R248" i="2"/>
  <c r="S248" i="2"/>
  <c r="C248" i="2"/>
  <c r="D247" i="2"/>
  <c r="E247" i="2"/>
  <c r="F247" i="2"/>
  <c r="G247" i="2"/>
  <c r="H247" i="2"/>
  <c r="I247" i="2"/>
  <c r="J247" i="2"/>
  <c r="K247" i="2"/>
  <c r="L247" i="2"/>
  <c r="M247" i="2"/>
  <c r="N247" i="2"/>
  <c r="O247" i="2"/>
  <c r="P247" i="2"/>
  <c r="Q247" i="2"/>
  <c r="R247" i="2"/>
  <c r="S247" i="2"/>
  <c r="C247" i="2"/>
  <c r="D246" i="2"/>
  <c r="E246" i="2"/>
  <c r="F246" i="2"/>
  <c r="G246" i="2"/>
  <c r="H246" i="2"/>
  <c r="I246" i="2"/>
  <c r="J246" i="2"/>
  <c r="K246" i="2"/>
  <c r="L246" i="2"/>
  <c r="M246" i="2"/>
  <c r="N246" i="2"/>
  <c r="O246" i="2"/>
  <c r="P246" i="2"/>
  <c r="Q246" i="2"/>
  <c r="R246" i="2"/>
  <c r="S246" i="2"/>
  <c r="C246" i="2"/>
  <c r="C46" i="37"/>
  <c r="D46" i="37"/>
  <c r="E46" i="37"/>
  <c r="F46" i="37"/>
  <c r="G46" i="37"/>
  <c r="H46" i="37"/>
  <c r="I46" i="37"/>
  <c r="J46" i="37"/>
  <c r="K46" i="37"/>
  <c r="L46" i="37"/>
  <c r="M46" i="37"/>
  <c r="N46" i="37"/>
  <c r="O46" i="37"/>
  <c r="P46" i="37"/>
  <c r="Q46" i="37"/>
  <c r="R46" i="37"/>
  <c r="B132" i="2"/>
  <c r="B133" i="2"/>
  <c r="B134" i="2"/>
  <c r="B135" i="2"/>
  <c r="B131" i="2"/>
  <c r="B99" i="2"/>
  <c r="B100" i="2"/>
  <c r="B101" i="2"/>
  <c r="B102" i="2"/>
  <c r="B98" i="2"/>
  <c r="B37" i="2"/>
  <c r="B38" i="2"/>
  <c r="B39" i="2"/>
  <c r="B40" i="2"/>
  <c r="B36" i="2"/>
  <c r="G83" i="52" l="1"/>
  <c r="H3" i="2"/>
  <c r="H4" i="2" s="1"/>
  <c r="H183" i="2" s="1"/>
  <c r="K83" i="52"/>
  <c r="L3" i="2"/>
  <c r="L4" i="2" s="1"/>
  <c r="L37" i="2" s="1"/>
  <c r="O83" i="52"/>
  <c r="P3" i="2"/>
  <c r="P4" i="2" s="1"/>
  <c r="F13" i="2" s="1"/>
  <c r="S83" i="52"/>
  <c r="T3" i="2"/>
  <c r="T4" i="2" s="1"/>
  <c r="T98" i="2" s="1"/>
  <c r="W83" i="52"/>
  <c r="X3" i="2"/>
  <c r="X4" i="2" s="1"/>
  <c r="N13" i="2" s="1"/>
  <c r="AA83" i="52"/>
  <c r="AB3" i="2"/>
  <c r="AB4" i="2" s="1"/>
  <c r="AB36" i="2" s="1"/>
  <c r="AE83" i="52"/>
  <c r="AF3" i="2"/>
  <c r="AF4" i="2" s="1"/>
  <c r="V13" i="2" s="1"/>
  <c r="AI83" i="52"/>
  <c r="AJ3" i="2"/>
  <c r="AJ4" i="2" s="1"/>
  <c r="AJ37" i="2" s="1"/>
  <c r="AN3" i="2"/>
  <c r="AN4" i="2" s="1"/>
  <c r="AD13" i="2" s="1"/>
  <c r="B83" i="52"/>
  <c r="C3" i="2"/>
  <c r="C4" i="2" s="1"/>
  <c r="C39" i="2" s="1"/>
  <c r="F83" i="52"/>
  <c r="G3" i="2"/>
  <c r="G4" i="2" s="1"/>
  <c r="G183" i="2" s="1"/>
  <c r="J83" i="52"/>
  <c r="K3" i="2"/>
  <c r="K4" i="2" s="1"/>
  <c r="K181" i="2" s="1"/>
  <c r="N83" i="52"/>
  <c r="O3" i="2"/>
  <c r="O4" i="2" s="1"/>
  <c r="O102" i="2" s="1"/>
  <c r="R83" i="52"/>
  <c r="S3" i="2"/>
  <c r="S4" i="2" s="1"/>
  <c r="S134" i="2" s="1"/>
  <c r="V83" i="52"/>
  <c r="W3" i="2"/>
  <c r="W4" i="2" s="1"/>
  <c r="W70" i="2" s="1"/>
  <c r="Z83" i="52"/>
  <c r="AA3" i="2"/>
  <c r="AA4" i="2" s="1"/>
  <c r="AA102" i="2" s="1"/>
  <c r="AD83" i="52"/>
  <c r="AE3" i="2"/>
  <c r="AE4" i="2" s="1"/>
  <c r="AE183" i="2" s="1"/>
  <c r="AH83" i="52"/>
  <c r="AI3" i="2"/>
  <c r="AI4" i="2" s="1"/>
  <c r="AI181" i="2" s="1"/>
  <c r="AL83" i="52"/>
  <c r="AM3" i="2"/>
  <c r="AM4" i="2" s="1"/>
  <c r="AM181" i="2" s="1"/>
  <c r="E83" i="52"/>
  <c r="F3" i="2"/>
  <c r="F4" i="2" s="1"/>
  <c r="F100" i="2" s="1"/>
  <c r="I83" i="52"/>
  <c r="J3" i="2"/>
  <c r="J4" i="2" s="1"/>
  <c r="J100" i="2" s="1"/>
  <c r="M83" i="52"/>
  <c r="N3" i="2"/>
  <c r="N4" i="2" s="1"/>
  <c r="N181" i="2" s="1"/>
  <c r="Q83" i="52"/>
  <c r="R3" i="2"/>
  <c r="R4" i="2" s="1"/>
  <c r="R70" i="2" s="1"/>
  <c r="U83" i="52"/>
  <c r="V3" i="2"/>
  <c r="V4" i="2" s="1"/>
  <c r="L11" i="2" s="1"/>
  <c r="Y83" i="52"/>
  <c r="Z3" i="2"/>
  <c r="Z4" i="2" s="1"/>
  <c r="Z70" i="2" s="1"/>
  <c r="AC83" i="52"/>
  <c r="AD3" i="2"/>
  <c r="AD4" i="2" s="1"/>
  <c r="AD100" i="2" s="1"/>
  <c r="AG83" i="52"/>
  <c r="AH3" i="2"/>
  <c r="AH4" i="2" s="1"/>
  <c r="X15" i="2" s="1"/>
  <c r="AK83" i="52"/>
  <c r="AL3" i="2"/>
  <c r="AL4" i="2" s="1"/>
  <c r="P196" i="2" s="1"/>
  <c r="AP3" i="2"/>
  <c r="AP4" i="2" s="1"/>
  <c r="AP102" i="2" s="1"/>
  <c r="D83" i="52"/>
  <c r="E3" i="2"/>
  <c r="E4" i="2" s="1"/>
  <c r="E181" i="2" s="1"/>
  <c r="H83" i="52"/>
  <c r="I3" i="2"/>
  <c r="I4" i="2" s="1"/>
  <c r="I181" i="2" s="1"/>
  <c r="L83" i="52"/>
  <c r="M3" i="2"/>
  <c r="M4" i="2" s="1"/>
  <c r="M181" i="2" s="1"/>
  <c r="P83" i="52"/>
  <c r="Q3" i="2"/>
  <c r="Q4" i="2" s="1"/>
  <c r="Q102" i="2" s="1"/>
  <c r="T83" i="52"/>
  <c r="U3" i="2"/>
  <c r="U4" i="2" s="1"/>
  <c r="U102" i="2" s="1"/>
  <c r="X83" i="52"/>
  <c r="Y3" i="2"/>
  <c r="Y4" i="2" s="1"/>
  <c r="Y102" i="2" s="1"/>
  <c r="AB83" i="52"/>
  <c r="AC3" i="2"/>
  <c r="AC4" i="2" s="1"/>
  <c r="AC102" i="2" s="1"/>
  <c r="AF83" i="52"/>
  <c r="AG3" i="2"/>
  <c r="AG4" i="2" s="1"/>
  <c r="AG102" i="2" s="1"/>
  <c r="AJ83" i="52"/>
  <c r="AK3" i="2"/>
  <c r="AK4" i="2" s="1"/>
  <c r="AK102" i="2" s="1"/>
  <c r="AO3" i="2"/>
  <c r="AO4" i="2" s="1"/>
  <c r="AO69" i="2" s="1"/>
  <c r="AP36" i="2"/>
  <c r="AN36" i="2"/>
  <c r="AH36" i="2"/>
  <c r="Z36" i="2"/>
  <c r="R36" i="2"/>
  <c r="J36" i="2"/>
  <c r="D36" i="2"/>
  <c r="D102" i="2"/>
  <c r="C36" i="2"/>
  <c r="AM36" i="2"/>
  <c r="AK36" i="2"/>
  <c r="AI36" i="2"/>
  <c r="AG36" i="2"/>
  <c r="AE36" i="2"/>
  <c r="AC36" i="2"/>
  <c r="AA36" i="2"/>
  <c r="Y36" i="2"/>
  <c r="W36" i="2"/>
  <c r="U36" i="2"/>
  <c r="S36" i="2"/>
  <c r="Q36" i="2"/>
  <c r="O36" i="2"/>
  <c r="M36" i="2"/>
  <c r="K36" i="2"/>
  <c r="G36" i="2"/>
  <c r="V181" i="2"/>
  <c r="D179" i="2"/>
  <c r="D180" i="2"/>
  <c r="D182" i="2"/>
  <c r="D184" i="2"/>
  <c r="D181" i="2"/>
  <c r="D183" i="2"/>
  <c r="D132" i="2"/>
  <c r="D134" i="2"/>
  <c r="D131" i="2"/>
  <c r="D133" i="2"/>
  <c r="D135" i="2"/>
  <c r="D67" i="2"/>
  <c r="D69" i="2"/>
  <c r="D71" i="2"/>
  <c r="D38" i="2"/>
  <c r="D98" i="2"/>
  <c r="D99" i="2"/>
  <c r="D100" i="2"/>
  <c r="D101" i="2"/>
  <c r="D68" i="2"/>
  <c r="D70" i="2"/>
  <c r="D37" i="2"/>
  <c r="D39" i="2"/>
  <c r="D40" i="2"/>
  <c r="V20" i="41"/>
  <c r="S21" i="41"/>
  <c r="AD21" i="41"/>
  <c r="AC21" i="41"/>
  <c r="T20" i="41"/>
  <c r="Z20" i="41"/>
  <c r="V21" i="41"/>
  <c r="X20" i="41"/>
  <c r="AB20" i="41"/>
  <c r="Z21" i="41"/>
  <c r="Y21" i="41"/>
  <c r="U20" i="41"/>
  <c r="T21" i="41"/>
  <c r="AA20" i="41"/>
  <c r="W20" i="41"/>
  <c r="S20" i="41"/>
  <c r="AB21" i="41"/>
  <c r="AA21" i="41"/>
  <c r="Y20" i="41"/>
  <c r="X21" i="41"/>
  <c r="W21" i="41"/>
  <c r="U21" i="41"/>
  <c r="AE21" i="41"/>
  <c r="AV3" i="58"/>
  <c r="AD20" i="41"/>
  <c r="AE20" i="41"/>
  <c r="AC20" i="41"/>
  <c r="G68" i="2" l="1"/>
  <c r="Y11" i="2"/>
  <c r="S39" i="2"/>
  <c r="I11" i="2"/>
  <c r="L14" i="2"/>
  <c r="K133" i="2"/>
  <c r="AO180" i="2"/>
  <c r="Q11" i="2"/>
  <c r="D11" i="2"/>
  <c r="K40" i="2"/>
  <c r="O68" i="2"/>
  <c r="AE67" i="2"/>
  <c r="AP135" i="2"/>
  <c r="E11" i="2"/>
  <c r="M11" i="2"/>
  <c r="U11" i="2"/>
  <c r="AE11" i="2"/>
  <c r="H15" i="2"/>
  <c r="T11" i="2"/>
  <c r="G40" i="2"/>
  <c r="G133" i="2"/>
  <c r="K68" i="2"/>
  <c r="O40" i="2"/>
  <c r="O180" i="2"/>
  <c r="AA71" i="2"/>
  <c r="AM100" i="2"/>
  <c r="C131" i="2"/>
  <c r="K102" i="2"/>
  <c r="AO36" i="2"/>
  <c r="F36" i="2"/>
  <c r="N36" i="2"/>
  <c r="V36" i="2"/>
  <c r="AD36" i="2"/>
  <c r="AL36" i="2"/>
  <c r="R14" i="2"/>
  <c r="Z14" i="2"/>
  <c r="E67" i="2"/>
  <c r="I131" i="2"/>
  <c r="M67" i="2"/>
  <c r="C197" i="2"/>
  <c r="AC38" i="2"/>
  <c r="C156" i="2"/>
  <c r="E183" i="2"/>
  <c r="I40" i="2"/>
  <c r="M183" i="2"/>
  <c r="Q69" i="2"/>
  <c r="U180" i="2"/>
  <c r="AB99" i="2"/>
  <c r="E36" i="2"/>
  <c r="I36" i="2"/>
  <c r="H36" i="2"/>
  <c r="L36" i="2"/>
  <c r="P36" i="2"/>
  <c r="T36" i="2"/>
  <c r="X36" i="2"/>
  <c r="AF36" i="2"/>
  <c r="AJ36" i="2"/>
  <c r="C12" i="2"/>
  <c r="G11" i="2"/>
  <c r="K11" i="2"/>
  <c r="O11" i="2"/>
  <c r="E134" i="2"/>
  <c r="I101" i="2"/>
  <c r="M132" i="2"/>
  <c r="Q180" i="2"/>
  <c r="U69" i="2"/>
  <c r="Y134" i="2"/>
  <c r="AC131" i="2"/>
  <c r="AG70" i="2"/>
  <c r="AK134" i="2"/>
  <c r="H37" i="2"/>
  <c r="L184" i="2"/>
  <c r="AF135" i="2"/>
  <c r="AF15" i="2"/>
  <c r="C14" i="2"/>
  <c r="C13" i="2"/>
  <c r="G15" i="2"/>
  <c r="G12" i="2"/>
  <c r="K15" i="2"/>
  <c r="K12" i="2"/>
  <c r="O15" i="2"/>
  <c r="O12" i="2"/>
  <c r="S13" i="2"/>
  <c r="W13" i="2"/>
  <c r="E40" i="2"/>
  <c r="E101" i="2"/>
  <c r="E131" i="2"/>
  <c r="I67" i="2"/>
  <c r="I132" i="2"/>
  <c r="I183" i="2"/>
  <c r="M40" i="2"/>
  <c r="M101" i="2"/>
  <c r="M133" i="2"/>
  <c r="Q134" i="2"/>
  <c r="U134" i="2"/>
  <c r="Y69" i="2"/>
  <c r="Y180" i="2"/>
  <c r="AC101" i="2"/>
  <c r="G197" i="2"/>
  <c r="AG39" i="2"/>
  <c r="AG135" i="2"/>
  <c r="C157" i="2"/>
  <c r="O199" i="2"/>
  <c r="E13" i="2"/>
  <c r="E12" i="2"/>
  <c r="I13" i="2"/>
  <c r="I12" i="2"/>
  <c r="M13" i="2"/>
  <c r="M12" i="2"/>
  <c r="Q13" i="2"/>
  <c r="Q12" i="2"/>
  <c r="U13" i="2"/>
  <c r="AC11" i="2"/>
  <c r="D14" i="2"/>
  <c r="J14" i="2"/>
  <c r="P15" i="2"/>
  <c r="T14" i="2"/>
  <c r="AB11" i="2"/>
  <c r="G67" i="2"/>
  <c r="G132" i="2"/>
  <c r="K67" i="2"/>
  <c r="K132" i="2"/>
  <c r="K183" i="2"/>
  <c r="O67" i="2"/>
  <c r="O132" i="2"/>
  <c r="AA182" i="2"/>
  <c r="AI100" i="2"/>
  <c r="AA14" i="2"/>
  <c r="AK69" i="2"/>
  <c r="AK180" i="2"/>
  <c r="AB14" i="2"/>
  <c r="AO102" i="2"/>
  <c r="K156" i="2"/>
  <c r="K157" i="2"/>
  <c r="AO135" i="2"/>
  <c r="AO70" i="2"/>
  <c r="AO39" i="2"/>
  <c r="AL102" i="2"/>
  <c r="AL134" i="2"/>
  <c r="AH102" i="2"/>
  <c r="AH182" i="2"/>
  <c r="AD102" i="2"/>
  <c r="AD132" i="2"/>
  <c r="AD39" i="2"/>
  <c r="Z102" i="2"/>
  <c r="D196" i="2"/>
  <c r="Z98" i="2"/>
  <c r="V102" i="2"/>
  <c r="V98" i="2"/>
  <c r="R102" i="2"/>
  <c r="R98" i="2"/>
  <c r="N102" i="2"/>
  <c r="N135" i="2"/>
  <c r="J102" i="2"/>
  <c r="J180" i="2"/>
  <c r="J131" i="2"/>
  <c r="J38" i="2"/>
  <c r="F102" i="2"/>
  <c r="F180" i="2"/>
  <c r="F131" i="2"/>
  <c r="F38" i="2"/>
  <c r="AM102" i="2"/>
  <c r="I153" i="2"/>
  <c r="AM131" i="2"/>
  <c r="AM101" i="2"/>
  <c r="AM38" i="2"/>
  <c r="E153" i="2"/>
  <c r="AI131" i="2"/>
  <c r="AI101" i="2"/>
  <c r="AI38" i="2"/>
  <c r="AE102" i="2"/>
  <c r="I198" i="2"/>
  <c r="AE133" i="2"/>
  <c r="AE68" i="2"/>
  <c r="AE40" i="2"/>
  <c r="E200" i="2"/>
  <c r="AA98" i="2"/>
  <c r="AA37" i="2"/>
  <c r="W102" i="2"/>
  <c r="W180" i="2"/>
  <c r="W134" i="2"/>
  <c r="W69" i="2"/>
  <c r="S135" i="2"/>
  <c r="S70" i="2"/>
  <c r="G181" i="2"/>
  <c r="G102" i="2"/>
  <c r="C102" i="2"/>
  <c r="C183" i="2"/>
  <c r="C133" i="2"/>
  <c r="C68" i="2"/>
  <c r="AN102" i="2"/>
  <c r="AN131" i="2"/>
  <c r="AJ102" i="2"/>
  <c r="AJ183" i="2"/>
  <c r="AF102" i="2"/>
  <c r="AF182" i="2"/>
  <c r="AF68" i="2"/>
  <c r="AB102" i="2"/>
  <c r="AB131" i="2"/>
  <c r="X102" i="2"/>
  <c r="X181" i="2"/>
  <c r="X70" i="2"/>
  <c r="T102" i="2"/>
  <c r="T181" i="2"/>
  <c r="T70" i="2"/>
  <c r="P102" i="2"/>
  <c r="P181" i="2"/>
  <c r="P70" i="2"/>
  <c r="L102" i="2"/>
  <c r="L180" i="2"/>
  <c r="L131" i="2"/>
  <c r="L38" i="2"/>
  <c r="H102" i="2"/>
  <c r="H180" i="2"/>
  <c r="H131" i="2"/>
  <c r="H38" i="2"/>
  <c r="E15" i="2"/>
  <c r="E14" i="2"/>
  <c r="I15" i="2"/>
  <c r="I14" i="2"/>
  <c r="M15" i="2"/>
  <c r="M14" i="2"/>
  <c r="Q15" i="2"/>
  <c r="Q14" i="2"/>
  <c r="U15" i="2"/>
  <c r="U12" i="2"/>
  <c r="Y13" i="2"/>
  <c r="Y12" i="2"/>
  <c r="AC13" i="2"/>
  <c r="AC12" i="2"/>
  <c r="AE14" i="2"/>
  <c r="D15" i="2"/>
  <c r="F14" i="2"/>
  <c r="H14" i="2"/>
  <c r="H11" i="2"/>
  <c r="J13" i="2"/>
  <c r="L15" i="2"/>
  <c r="N14" i="2"/>
  <c r="P14" i="2"/>
  <c r="P11" i="2"/>
  <c r="R13" i="2"/>
  <c r="T15" i="2"/>
  <c r="V14" i="2"/>
  <c r="X14" i="2"/>
  <c r="X11" i="2"/>
  <c r="Z13" i="2"/>
  <c r="AB15" i="2"/>
  <c r="AD14" i="2"/>
  <c r="G71" i="2"/>
  <c r="G37" i="2"/>
  <c r="G99" i="2"/>
  <c r="G98" i="2"/>
  <c r="G182" i="2"/>
  <c r="G179" i="2"/>
  <c r="K71" i="2"/>
  <c r="K37" i="2"/>
  <c r="K99" i="2"/>
  <c r="K98" i="2"/>
  <c r="K182" i="2"/>
  <c r="K179" i="2"/>
  <c r="O71" i="2"/>
  <c r="O37" i="2"/>
  <c r="O99" i="2"/>
  <c r="O135" i="2"/>
  <c r="S69" i="2"/>
  <c r="S180" i="2"/>
  <c r="W39" i="2"/>
  <c r="W135" i="2"/>
  <c r="AA99" i="2"/>
  <c r="E196" i="2"/>
  <c r="AE132" i="2"/>
  <c r="AI184" i="2"/>
  <c r="M197" i="2"/>
  <c r="AM184" i="2"/>
  <c r="Q197" i="2"/>
  <c r="AO134" i="2"/>
  <c r="S199" i="2"/>
  <c r="C71" i="2"/>
  <c r="F37" i="2"/>
  <c r="F183" i="2"/>
  <c r="H100" i="2"/>
  <c r="J37" i="2"/>
  <c r="J183" i="2"/>
  <c r="L100" i="2"/>
  <c r="N70" i="2"/>
  <c r="P135" i="2"/>
  <c r="R181" i="2"/>
  <c r="V70" i="2"/>
  <c r="X98" i="2"/>
  <c r="Z181" i="2"/>
  <c r="AB179" i="2"/>
  <c r="H198" i="2"/>
  <c r="AH68" i="2"/>
  <c r="AL38" i="2"/>
  <c r="R198" i="2"/>
  <c r="S102" i="2"/>
  <c r="AI102" i="2"/>
  <c r="C11" i="2"/>
  <c r="C15" i="2"/>
  <c r="G13" i="2"/>
  <c r="G14" i="2"/>
  <c r="K13" i="2"/>
  <c r="K14" i="2"/>
  <c r="O13" i="2"/>
  <c r="O14" i="2"/>
  <c r="S14" i="2"/>
  <c r="W14" i="2"/>
  <c r="AA11" i="2"/>
  <c r="AF14" i="2"/>
  <c r="AF11" i="2"/>
  <c r="E71" i="2"/>
  <c r="E70" i="2"/>
  <c r="E99" i="2"/>
  <c r="E135" i="2"/>
  <c r="E182" i="2"/>
  <c r="E179" i="2"/>
  <c r="I71" i="2"/>
  <c r="I70" i="2"/>
  <c r="I99" i="2"/>
  <c r="I135" i="2"/>
  <c r="I182" i="2"/>
  <c r="I179" i="2"/>
  <c r="M71" i="2"/>
  <c r="M70" i="2"/>
  <c r="M99" i="2"/>
  <c r="M98" i="2"/>
  <c r="M182" i="2"/>
  <c r="M179" i="2"/>
  <c r="Q39" i="2"/>
  <c r="Q70" i="2"/>
  <c r="Q135" i="2"/>
  <c r="U39" i="2"/>
  <c r="U70" i="2"/>
  <c r="U135" i="2"/>
  <c r="Y39" i="2"/>
  <c r="Y70" i="2"/>
  <c r="Y135" i="2"/>
  <c r="C198" i="2"/>
  <c r="AC100" i="2"/>
  <c r="AC184" i="2"/>
  <c r="AC181" i="2"/>
  <c r="AG69" i="2"/>
  <c r="AG134" i="2"/>
  <c r="AG180" i="2"/>
  <c r="K198" i="2"/>
  <c r="AK39" i="2"/>
  <c r="AK70" i="2"/>
  <c r="AK135" i="2"/>
  <c r="G157" i="2"/>
  <c r="G156" i="2"/>
  <c r="E102" i="2"/>
  <c r="I102" i="2"/>
  <c r="M102" i="2"/>
  <c r="K154" i="2"/>
  <c r="S196" i="2"/>
  <c r="S198" i="2"/>
  <c r="S200" i="2"/>
  <c r="K155" i="2"/>
  <c r="AO179" i="2"/>
  <c r="AO183" i="2"/>
  <c r="AO182" i="2"/>
  <c r="AO133" i="2"/>
  <c r="AO98" i="2"/>
  <c r="AO132" i="2"/>
  <c r="AO99" i="2"/>
  <c r="AO68" i="2"/>
  <c r="AO37" i="2"/>
  <c r="AO67" i="2"/>
  <c r="AO71" i="2"/>
  <c r="AO40" i="2"/>
  <c r="G154" i="2"/>
  <c r="O196" i="2"/>
  <c r="O198" i="2"/>
  <c r="O200" i="2"/>
  <c r="G155" i="2"/>
  <c r="AK181" i="2"/>
  <c r="AK179" i="2"/>
  <c r="AK182" i="2"/>
  <c r="AK133" i="2"/>
  <c r="AK98" i="2"/>
  <c r="AK132" i="2"/>
  <c r="AK99" i="2"/>
  <c r="AK68" i="2"/>
  <c r="AK37" i="2"/>
  <c r="AK67" i="2"/>
  <c r="AK71" i="2"/>
  <c r="AK40" i="2"/>
  <c r="C155" i="2"/>
  <c r="AG179" i="2"/>
  <c r="K197" i="2"/>
  <c r="K199" i="2"/>
  <c r="C154" i="2"/>
  <c r="C153" i="2"/>
  <c r="AG183" i="2"/>
  <c r="AG182" i="2"/>
  <c r="AG133" i="2"/>
  <c r="AG98" i="2"/>
  <c r="AG132" i="2"/>
  <c r="AG99" i="2"/>
  <c r="AG68" i="2"/>
  <c r="AG37" i="2"/>
  <c r="AG67" i="2"/>
  <c r="AG71" i="2"/>
  <c r="AG40" i="2"/>
  <c r="G196" i="2"/>
  <c r="G198" i="2"/>
  <c r="G200" i="2"/>
  <c r="AC183" i="2"/>
  <c r="AC182" i="2"/>
  <c r="AC133" i="2"/>
  <c r="AC98" i="2"/>
  <c r="AC132" i="2"/>
  <c r="AC99" i="2"/>
  <c r="AC68" i="2"/>
  <c r="AC37" i="2"/>
  <c r="AC67" i="2"/>
  <c r="AC71" i="2"/>
  <c r="AC40" i="2"/>
  <c r="C199" i="2"/>
  <c r="Y179" i="2"/>
  <c r="C200" i="2"/>
  <c r="Y183" i="2"/>
  <c r="Y182" i="2"/>
  <c r="Y133" i="2"/>
  <c r="Y98" i="2"/>
  <c r="Y132" i="2"/>
  <c r="Y99" i="2"/>
  <c r="Y68" i="2"/>
  <c r="Y37" i="2"/>
  <c r="Y67" i="2"/>
  <c r="Y71" i="2"/>
  <c r="Y40" i="2"/>
  <c r="U179" i="2"/>
  <c r="U183" i="2"/>
  <c r="U182" i="2"/>
  <c r="U133" i="2"/>
  <c r="U98" i="2"/>
  <c r="U132" i="2"/>
  <c r="U99" i="2"/>
  <c r="U68" i="2"/>
  <c r="U37" i="2"/>
  <c r="U67" i="2"/>
  <c r="U71" i="2"/>
  <c r="U40" i="2"/>
  <c r="Q179" i="2"/>
  <c r="Q183" i="2"/>
  <c r="Q182" i="2"/>
  <c r="Q133" i="2"/>
  <c r="Q98" i="2"/>
  <c r="Q132" i="2"/>
  <c r="Q99" i="2"/>
  <c r="Q68" i="2"/>
  <c r="Q37" i="2"/>
  <c r="Q67" i="2"/>
  <c r="Q71" i="2"/>
  <c r="Q40" i="2"/>
  <c r="L153" i="2"/>
  <c r="L157" i="2"/>
  <c r="L156" i="2"/>
  <c r="AP182" i="2"/>
  <c r="AP181" i="2"/>
  <c r="AP132" i="2"/>
  <c r="AP183" i="2"/>
  <c r="AP133" i="2"/>
  <c r="AP98" i="2"/>
  <c r="AP100" i="2"/>
  <c r="AP69" i="2"/>
  <c r="AP101" i="2"/>
  <c r="AP70" i="2"/>
  <c r="AP39" i="2"/>
  <c r="AP40" i="2"/>
  <c r="L155" i="2"/>
  <c r="AP180" i="2"/>
  <c r="AP184" i="2"/>
  <c r="AP131" i="2"/>
  <c r="AP99" i="2"/>
  <c r="AP71" i="2"/>
  <c r="AP37" i="2"/>
  <c r="L154" i="2"/>
  <c r="AP134" i="2"/>
  <c r="AP67" i="2"/>
  <c r="AP38" i="2"/>
  <c r="P197" i="2"/>
  <c r="P199" i="2"/>
  <c r="H153" i="2"/>
  <c r="H157" i="2"/>
  <c r="H156" i="2"/>
  <c r="AL180" i="2"/>
  <c r="AL181" i="2"/>
  <c r="AL132" i="2"/>
  <c r="AL183" i="2"/>
  <c r="AL133" i="2"/>
  <c r="AL98" i="2"/>
  <c r="AL100" i="2"/>
  <c r="AL69" i="2"/>
  <c r="AL101" i="2"/>
  <c r="AL70" i="2"/>
  <c r="AL39" i="2"/>
  <c r="AL40" i="2"/>
  <c r="P198" i="2"/>
  <c r="H155" i="2"/>
  <c r="AL179" i="2"/>
  <c r="AL184" i="2"/>
  <c r="AL131" i="2"/>
  <c r="AL99" i="2"/>
  <c r="AL71" i="2"/>
  <c r="AL37" i="2"/>
  <c r="P200" i="2"/>
  <c r="AL182" i="2"/>
  <c r="AL135" i="2"/>
  <c r="AL68" i="2"/>
  <c r="L197" i="2"/>
  <c r="L199" i="2"/>
  <c r="D153" i="2"/>
  <c r="D157" i="2"/>
  <c r="D156" i="2"/>
  <c r="AH180" i="2"/>
  <c r="AH181" i="2"/>
  <c r="AH132" i="2"/>
  <c r="AH183" i="2"/>
  <c r="AH133" i="2"/>
  <c r="AH98" i="2"/>
  <c r="AH100" i="2"/>
  <c r="AH69" i="2"/>
  <c r="AH101" i="2"/>
  <c r="AH70" i="2"/>
  <c r="AH39" i="2"/>
  <c r="AH40" i="2"/>
  <c r="L198" i="2"/>
  <c r="D155" i="2"/>
  <c r="AH179" i="2"/>
  <c r="AH184" i="2"/>
  <c r="AH131" i="2"/>
  <c r="AH99" i="2"/>
  <c r="AH71" i="2"/>
  <c r="AH37" i="2"/>
  <c r="L196" i="2"/>
  <c r="D154" i="2"/>
  <c r="AH134" i="2"/>
  <c r="AH67" i="2"/>
  <c r="AH38" i="2"/>
  <c r="H197" i="2"/>
  <c r="H199" i="2"/>
  <c r="AD179" i="2"/>
  <c r="AD182" i="2"/>
  <c r="AD184" i="2"/>
  <c r="AD134" i="2"/>
  <c r="AD131" i="2"/>
  <c r="AD135" i="2"/>
  <c r="AD99" i="2"/>
  <c r="AD67" i="2"/>
  <c r="AD71" i="2"/>
  <c r="AD68" i="2"/>
  <c r="AD37" i="2"/>
  <c r="AD38" i="2"/>
  <c r="H196" i="2"/>
  <c r="H200" i="2"/>
  <c r="AD181" i="2"/>
  <c r="AD183" i="2"/>
  <c r="AD98" i="2"/>
  <c r="AD69" i="2"/>
  <c r="AD70" i="2"/>
  <c r="AD40" i="2"/>
  <c r="D197" i="2"/>
  <c r="D199" i="2"/>
  <c r="Z179" i="2"/>
  <c r="Z182" i="2"/>
  <c r="Z184" i="2"/>
  <c r="Z134" i="2"/>
  <c r="Z131" i="2"/>
  <c r="Z135" i="2"/>
  <c r="Z99" i="2"/>
  <c r="Z67" i="2"/>
  <c r="Z71" i="2"/>
  <c r="Z68" i="2"/>
  <c r="Z37" i="2"/>
  <c r="Z38" i="2"/>
  <c r="D198" i="2"/>
  <c r="Z180" i="2"/>
  <c r="Z132" i="2"/>
  <c r="Z133" i="2"/>
  <c r="Z100" i="2"/>
  <c r="Z101" i="2"/>
  <c r="Z39" i="2"/>
  <c r="V179" i="2"/>
  <c r="V182" i="2"/>
  <c r="V184" i="2"/>
  <c r="V134" i="2"/>
  <c r="V131" i="2"/>
  <c r="V135" i="2"/>
  <c r="V99" i="2"/>
  <c r="V67" i="2"/>
  <c r="V71" i="2"/>
  <c r="V68" i="2"/>
  <c r="V37" i="2"/>
  <c r="V38" i="2"/>
  <c r="V180" i="2"/>
  <c r="V132" i="2"/>
  <c r="V133" i="2"/>
  <c r="V100" i="2"/>
  <c r="V101" i="2"/>
  <c r="V39" i="2"/>
  <c r="R179" i="2"/>
  <c r="R182" i="2"/>
  <c r="R184" i="2"/>
  <c r="R134" i="2"/>
  <c r="R131" i="2"/>
  <c r="R135" i="2"/>
  <c r="R99" i="2"/>
  <c r="R67" i="2"/>
  <c r="R71" i="2"/>
  <c r="R68" i="2"/>
  <c r="R37" i="2"/>
  <c r="R38" i="2"/>
  <c r="R180" i="2"/>
  <c r="R132" i="2"/>
  <c r="R133" i="2"/>
  <c r="R100" i="2"/>
  <c r="R101" i="2"/>
  <c r="R39" i="2"/>
  <c r="N179" i="2"/>
  <c r="N182" i="2"/>
  <c r="N184" i="2"/>
  <c r="N134" i="2"/>
  <c r="N183" i="2"/>
  <c r="N133" i="2"/>
  <c r="N98" i="2"/>
  <c r="N67" i="2"/>
  <c r="N71" i="2"/>
  <c r="N68" i="2"/>
  <c r="N37" i="2"/>
  <c r="N38" i="2"/>
  <c r="N180" i="2"/>
  <c r="N132" i="2"/>
  <c r="N131" i="2"/>
  <c r="N100" i="2"/>
  <c r="N101" i="2"/>
  <c r="N39" i="2"/>
  <c r="J179" i="2"/>
  <c r="J182" i="2"/>
  <c r="J181" i="2"/>
  <c r="J132" i="2"/>
  <c r="J99" i="2"/>
  <c r="J133" i="2"/>
  <c r="J98" i="2"/>
  <c r="J67" i="2"/>
  <c r="J71" i="2"/>
  <c r="J101" i="2"/>
  <c r="J70" i="2"/>
  <c r="J39" i="2"/>
  <c r="F179" i="2"/>
  <c r="F182" i="2"/>
  <c r="F181" i="2"/>
  <c r="F132" i="2"/>
  <c r="F99" i="2"/>
  <c r="F133" i="2"/>
  <c r="F98" i="2"/>
  <c r="F67" i="2"/>
  <c r="F71" i="2"/>
  <c r="F101" i="2"/>
  <c r="F70" i="2"/>
  <c r="F39" i="2"/>
  <c r="I154" i="2"/>
  <c r="Q196" i="2"/>
  <c r="Q198" i="2"/>
  <c r="Q200" i="2"/>
  <c r="I155" i="2"/>
  <c r="AM179" i="2"/>
  <c r="AM183" i="2"/>
  <c r="AM182" i="2"/>
  <c r="AM133" i="2"/>
  <c r="AM98" i="2"/>
  <c r="AM132" i="2"/>
  <c r="AM99" i="2"/>
  <c r="AM68" i="2"/>
  <c r="AM37" i="2"/>
  <c r="AM67" i="2"/>
  <c r="AM71" i="2"/>
  <c r="AM40" i="2"/>
  <c r="E154" i="2"/>
  <c r="M196" i="2"/>
  <c r="M198" i="2"/>
  <c r="M200" i="2"/>
  <c r="E155" i="2"/>
  <c r="AI179" i="2"/>
  <c r="AI183" i="2"/>
  <c r="AI182" i="2"/>
  <c r="AI133" i="2"/>
  <c r="AI98" i="2"/>
  <c r="AI132" i="2"/>
  <c r="AI99" i="2"/>
  <c r="AI68" i="2"/>
  <c r="AI37" i="2"/>
  <c r="AI67" i="2"/>
  <c r="AI71" i="2"/>
  <c r="AI40" i="2"/>
  <c r="AE179" i="2"/>
  <c r="I197" i="2"/>
  <c r="I199" i="2"/>
  <c r="AE181" i="2"/>
  <c r="AE180" i="2"/>
  <c r="AE131" i="2"/>
  <c r="AE135" i="2"/>
  <c r="AE184" i="2"/>
  <c r="AE134" i="2"/>
  <c r="AE101" i="2"/>
  <c r="AE70" i="2"/>
  <c r="AE100" i="2"/>
  <c r="AE69" i="2"/>
  <c r="AE38" i="2"/>
  <c r="AE39" i="2"/>
  <c r="AA179" i="2"/>
  <c r="E197" i="2"/>
  <c r="E199" i="2"/>
  <c r="AA181" i="2"/>
  <c r="AA180" i="2"/>
  <c r="AA131" i="2"/>
  <c r="AA135" i="2"/>
  <c r="AA184" i="2"/>
  <c r="AA134" i="2"/>
  <c r="AA101" i="2"/>
  <c r="AA70" i="2"/>
  <c r="AA100" i="2"/>
  <c r="AA69" i="2"/>
  <c r="AA38" i="2"/>
  <c r="AA39" i="2"/>
  <c r="W179" i="2"/>
  <c r="W183" i="2"/>
  <c r="W182" i="2"/>
  <c r="W133" i="2"/>
  <c r="W98" i="2"/>
  <c r="W132" i="2"/>
  <c r="W99" i="2"/>
  <c r="W68" i="2"/>
  <c r="W37" i="2"/>
  <c r="W67" i="2"/>
  <c r="W71" i="2"/>
  <c r="W40" i="2"/>
  <c r="S179" i="2"/>
  <c r="S183" i="2"/>
  <c r="S182" i="2"/>
  <c r="S133" i="2"/>
  <c r="S98" i="2"/>
  <c r="S132" i="2"/>
  <c r="S99" i="2"/>
  <c r="S68" i="2"/>
  <c r="S37" i="2"/>
  <c r="S67" i="2"/>
  <c r="S71" i="2"/>
  <c r="S40" i="2"/>
  <c r="O179" i="2"/>
  <c r="O183" i="2"/>
  <c r="O182" i="2"/>
  <c r="O133" i="2"/>
  <c r="O98" i="2"/>
  <c r="C181" i="2"/>
  <c r="C179" i="2"/>
  <c r="C134" i="2"/>
  <c r="C180" i="2"/>
  <c r="C184" i="2"/>
  <c r="C135" i="2"/>
  <c r="C69" i="2"/>
  <c r="C99" i="2"/>
  <c r="C98" i="2"/>
  <c r="C70" i="2"/>
  <c r="C37" i="2"/>
  <c r="C38" i="2"/>
  <c r="R197" i="2"/>
  <c r="R199" i="2"/>
  <c r="J153" i="2"/>
  <c r="J157" i="2"/>
  <c r="J156" i="2"/>
  <c r="AN182" i="2"/>
  <c r="AN181" i="2"/>
  <c r="AN184" i="2"/>
  <c r="AN134" i="2"/>
  <c r="AN133" i="2"/>
  <c r="AN98" i="2"/>
  <c r="AN67" i="2"/>
  <c r="AN71" i="2"/>
  <c r="AN101" i="2"/>
  <c r="AN70" i="2"/>
  <c r="AN39" i="2"/>
  <c r="AN40" i="2"/>
  <c r="R196" i="2"/>
  <c r="R200" i="2"/>
  <c r="J154" i="2"/>
  <c r="AN179" i="2"/>
  <c r="AN132" i="2"/>
  <c r="AN135" i="2"/>
  <c r="AN69" i="2"/>
  <c r="AN68" i="2"/>
  <c r="AN38" i="2"/>
  <c r="J155" i="2"/>
  <c r="AN183" i="2"/>
  <c r="AN100" i="2"/>
  <c r="AN37" i="2"/>
  <c r="N197" i="2"/>
  <c r="N199" i="2"/>
  <c r="F153" i="2"/>
  <c r="F157" i="2"/>
  <c r="F156" i="2"/>
  <c r="AJ180" i="2"/>
  <c r="AJ181" i="2"/>
  <c r="AJ184" i="2"/>
  <c r="AJ134" i="2"/>
  <c r="AJ133" i="2"/>
  <c r="AJ98" i="2"/>
  <c r="AJ67" i="2"/>
  <c r="AJ71" i="2"/>
  <c r="AJ101" i="2"/>
  <c r="AJ70" i="2"/>
  <c r="AJ39" i="2"/>
  <c r="AJ40" i="2"/>
  <c r="N196" i="2"/>
  <c r="N200" i="2"/>
  <c r="F154" i="2"/>
  <c r="AJ182" i="2"/>
  <c r="AJ132" i="2"/>
  <c r="AJ135" i="2"/>
  <c r="AJ69" i="2"/>
  <c r="AJ68" i="2"/>
  <c r="AJ38" i="2"/>
  <c r="N198" i="2"/>
  <c r="AJ179" i="2"/>
  <c r="AJ131" i="2"/>
  <c r="AJ99" i="2"/>
  <c r="J197" i="2"/>
  <c r="J199" i="2"/>
  <c r="J196" i="2"/>
  <c r="J200" i="2"/>
  <c r="AF180" i="2"/>
  <c r="AF181" i="2"/>
  <c r="AF184" i="2"/>
  <c r="AF134" i="2"/>
  <c r="AF133" i="2"/>
  <c r="AF98" i="2"/>
  <c r="AF67" i="2"/>
  <c r="AF71" i="2"/>
  <c r="AF101" i="2"/>
  <c r="AF70" i="2"/>
  <c r="AF39" i="2"/>
  <c r="AF40" i="2"/>
  <c r="AF179" i="2"/>
  <c r="AF183" i="2"/>
  <c r="AF131" i="2"/>
  <c r="AF100" i="2"/>
  <c r="AF99" i="2"/>
  <c r="AF37" i="2"/>
  <c r="F196" i="2"/>
  <c r="F198" i="2"/>
  <c r="F200" i="2"/>
  <c r="AB180" i="2"/>
  <c r="AB181" i="2"/>
  <c r="AB184" i="2"/>
  <c r="AB134" i="2"/>
  <c r="AB133" i="2"/>
  <c r="AB98" i="2"/>
  <c r="AB67" i="2"/>
  <c r="AB71" i="2"/>
  <c r="AB101" i="2"/>
  <c r="AB70" i="2"/>
  <c r="AB39" i="2"/>
  <c r="AB40" i="2"/>
  <c r="F199" i="2"/>
  <c r="AB182" i="2"/>
  <c r="AB132" i="2"/>
  <c r="AB135" i="2"/>
  <c r="AB69" i="2"/>
  <c r="AB68" i="2"/>
  <c r="AB38" i="2"/>
  <c r="X179" i="2"/>
  <c r="X182" i="2"/>
  <c r="X183" i="2"/>
  <c r="X132" i="2"/>
  <c r="X131" i="2"/>
  <c r="X135" i="2"/>
  <c r="X100" i="2"/>
  <c r="X69" i="2"/>
  <c r="X99" i="2"/>
  <c r="X68" i="2"/>
  <c r="X37" i="2"/>
  <c r="X38" i="2"/>
  <c r="X180" i="2"/>
  <c r="X184" i="2"/>
  <c r="X133" i="2"/>
  <c r="X67" i="2"/>
  <c r="X101" i="2"/>
  <c r="X39" i="2"/>
  <c r="T179" i="2"/>
  <c r="T182" i="2"/>
  <c r="T183" i="2"/>
  <c r="T132" i="2"/>
  <c r="T131" i="2"/>
  <c r="T135" i="2"/>
  <c r="T100" i="2"/>
  <c r="T69" i="2"/>
  <c r="T99" i="2"/>
  <c r="T68" i="2"/>
  <c r="T37" i="2"/>
  <c r="T38" i="2"/>
  <c r="T180" i="2"/>
  <c r="T184" i="2"/>
  <c r="T133" i="2"/>
  <c r="T67" i="2"/>
  <c r="T101" i="2"/>
  <c r="T39" i="2"/>
  <c r="P179" i="2"/>
  <c r="P182" i="2"/>
  <c r="P183" i="2"/>
  <c r="P132" i="2"/>
  <c r="P99" i="2"/>
  <c r="P133" i="2"/>
  <c r="P98" i="2"/>
  <c r="P67" i="2"/>
  <c r="P71" i="2"/>
  <c r="P68" i="2"/>
  <c r="P37" i="2"/>
  <c r="P38" i="2"/>
  <c r="P180" i="2"/>
  <c r="P184" i="2"/>
  <c r="P131" i="2"/>
  <c r="P100" i="2"/>
  <c r="P101" i="2"/>
  <c r="P39" i="2"/>
  <c r="L179" i="2"/>
  <c r="L182" i="2"/>
  <c r="L183" i="2"/>
  <c r="L132" i="2"/>
  <c r="L99" i="2"/>
  <c r="L133" i="2"/>
  <c r="L98" i="2"/>
  <c r="L67" i="2"/>
  <c r="L71" i="2"/>
  <c r="L101" i="2"/>
  <c r="L70" i="2"/>
  <c r="L39" i="2"/>
  <c r="H179" i="2"/>
  <c r="H182" i="2"/>
  <c r="H181" i="2"/>
  <c r="H132" i="2"/>
  <c r="H99" i="2"/>
  <c r="H133" i="2"/>
  <c r="H98" i="2"/>
  <c r="H67" i="2"/>
  <c r="H71" i="2"/>
  <c r="H101" i="2"/>
  <c r="H70" i="2"/>
  <c r="H39" i="2"/>
  <c r="S15" i="2"/>
  <c r="S11" i="2"/>
  <c r="S12" i="2"/>
  <c r="U14" i="2"/>
  <c r="W15" i="2"/>
  <c r="W11" i="2"/>
  <c r="W12" i="2"/>
  <c r="Y15" i="2"/>
  <c r="Y14" i="2"/>
  <c r="AA15" i="2"/>
  <c r="AA13" i="2"/>
  <c r="AA12" i="2"/>
  <c r="AC15" i="2"/>
  <c r="AC14" i="2"/>
  <c r="AE15" i="2"/>
  <c r="AE13" i="2"/>
  <c r="AE12" i="2"/>
  <c r="D12" i="2"/>
  <c r="D13" i="2"/>
  <c r="F12" i="2"/>
  <c r="F15" i="2"/>
  <c r="F11" i="2"/>
  <c r="H12" i="2"/>
  <c r="H13" i="2"/>
  <c r="J12" i="2"/>
  <c r="J15" i="2"/>
  <c r="J11" i="2"/>
  <c r="L12" i="2"/>
  <c r="L13" i="2"/>
  <c r="N12" i="2"/>
  <c r="N15" i="2"/>
  <c r="N11" i="2"/>
  <c r="P12" i="2"/>
  <c r="P13" i="2"/>
  <c r="R12" i="2"/>
  <c r="R15" i="2"/>
  <c r="R11" i="2"/>
  <c r="T12" i="2"/>
  <c r="T13" i="2"/>
  <c r="V12" i="2"/>
  <c r="V15" i="2"/>
  <c r="V11" i="2"/>
  <c r="X12" i="2"/>
  <c r="X13" i="2"/>
  <c r="Z12" i="2"/>
  <c r="Z15" i="2"/>
  <c r="Z11" i="2"/>
  <c r="AB12" i="2"/>
  <c r="AB13" i="2"/>
  <c r="AD12" i="2"/>
  <c r="AD15" i="2"/>
  <c r="AD11" i="2"/>
  <c r="AF12" i="2"/>
  <c r="AF13" i="2"/>
  <c r="E39" i="2"/>
  <c r="E38" i="2"/>
  <c r="E69" i="2"/>
  <c r="E37" i="2"/>
  <c r="E68" i="2"/>
  <c r="E100" i="2"/>
  <c r="E98" i="2"/>
  <c r="E132" i="2"/>
  <c r="E133" i="2"/>
  <c r="E184" i="2"/>
  <c r="E180" i="2"/>
  <c r="G39" i="2"/>
  <c r="G38" i="2"/>
  <c r="G69" i="2"/>
  <c r="G100" i="2"/>
  <c r="G70" i="2"/>
  <c r="G101" i="2"/>
  <c r="G134" i="2"/>
  <c r="G184" i="2"/>
  <c r="G135" i="2"/>
  <c r="G131" i="2"/>
  <c r="G180" i="2"/>
  <c r="I39" i="2"/>
  <c r="I38" i="2"/>
  <c r="I69" i="2"/>
  <c r="I37" i="2"/>
  <c r="I68" i="2"/>
  <c r="I100" i="2"/>
  <c r="I134" i="2"/>
  <c r="I98" i="2"/>
  <c r="I133" i="2"/>
  <c r="I184" i="2"/>
  <c r="I180" i="2"/>
  <c r="K39" i="2"/>
  <c r="K38" i="2"/>
  <c r="K69" i="2"/>
  <c r="K100" i="2"/>
  <c r="K70" i="2"/>
  <c r="K101" i="2"/>
  <c r="K134" i="2"/>
  <c r="K184" i="2"/>
  <c r="K135" i="2"/>
  <c r="K131" i="2"/>
  <c r="K180" i="2"/>
  <c r="M39" i="2"/>
  <c r="M38" i="2"/>
  <c r="M69" i="2"/>
  <c r="M37" i="2"/>
  <c r="M68" i="2"/>
  <c r="M100" i="2"/>
  <c r="M134" i="2"/>
  <c r="M184" i="2"/>
  <c r="M135" i="2"/>
  <c r="M131" i="2"/>
  <c r="M180" i="2"/>
  <c r="O39" i="2"/>
  <c r="O38" i="2"/>
  <c r="O69" i="2"/>
  <c r="O100" i="2"/>
  <c r="O70" i="2"/>
  <c r="O101" i="2"/>
  <c r="O134" i="2"/>
  <c r="O184" i="2"/>
  <c r="O131" i="2"/>
  <c r="O181" i="2"/>
  <c r="Q38" i="2"/>
  <c r="Q100" i="2"/>
  <c r="Q101" i="2"/>
  <c r="Q184" i="2"/>
  <c r="Q131" i="2"/>
  <c r="Q181" i="2"/>
  <c r="S38" i="2"/>
  <c r="S100" i="2"/>
  <c r="S101" i="2"/>
  <c r="S184" i="2"/>
  <c r="S131" i="2"/>
  <c r="S181" i="2"/>
  <c r="U38" i="2"/>
  <c r="U100" i="2"/>
  <c r="U101" i="2"/>
  <c r="U184" i="2"/>
  <c r="U131" i="2"/>
  <c r="U181" i="2"/>
  <c r="W38" i="2"/>
  <c r="W100" i="2"/>
  <c r="W101" i="2"/>
  <c r="W184" i="2"/>
  <c r="W131" i="2"/>
  <c r="W181" i="2"/>
  <c r="Y38" i="2"/>
  <c r="Y100" i="2"/>
  <c r="Y101" i="2"/>
  <c r="Y184" i="2"/>
  <c r="Y131" i="2"/>
  <c r="Y181" i="2"/>
  <c r="C196" i="2"/>
  <c r="AA40" i="2"/>
  <c r="AA67" i="2"/>
  <c r="AA68" i="2"/>
  <c r="AA132" i="2"/>
  <c r="AA133" i="2"/>
  <c r="AA183" i="2"/>
  <c r="E198" i="2"/>
  <c r="AC39" i="2"/>
  <c r="AC69" i="2"/>
  <c r="AC70" i="2"/>
  <c r="AC134" i="2"/>
  <c r="AC135" i="2"/>
  <c r="AC180" i="2"/>
  <c r="G199" i="2"/>
  <c r="AC179" i="2"/>
  <c r="AE71" i="2"/>
  <c r="AE37" i="2"/>
  <c r="AE99" i="2"/>
  <c r="AE98" i="2"/>
  <c r="AE182" i="2"/>
  <c r="I200" i="2"/>
  <c r="I196" i="2"/>
  <c r="AG38" i="2"/>
  <c r="AG100" i="2"/>
  <c r="AG101" i="2"/>
  <c r="AG184" i="2"/>
  <c r="AG131" i="2"/>
  <c r="AG181" i="2"/>
  <c r="K200" i="2"/>
  <c r="K196" i="2"/>
  <c r="AI39" i="2"/>
  <c r="AI69" i="2"/>
  <c r="AI70" i="2"/>
  <c r="AI134" i="2"/>
  <c r="AI135" i="2"/>
  <c r="AI180" i="2"/>
  <c r="E157" i="2"/>
  <c r="M199" i="2"/>
  <c r="E156" i="2"/>
  <c r="AK38" i="2"/>
  <c r="AK100" i="2"/>
  <c r="AK101" i="2"/>
  <c r="AK184" i="2"/>
  <c r="AK131" i="2"/>
  <c r="AK183" i="2"/>
  <c r="G153" i="2"/>
  <c r="O197" i="2"/>
  <c r="AM39" i="2"/>
  <c r="AM69" i="2"/>
  <c r="AM70" i="2"/>
  <c r="AM134" i="2"/>
  <c r="AM135" i="2"/>
  <c r="AM180" i="2"/>
  <c r="I157" i="2"/>
  <c r="Q199" i="2"/>
  <c r="I156" i="2"/>
  <c r="AO38" i="2"/>
  <c r="AO100" i="2"/>
  <c r="AO101" i="2"/>
  <c r="AO184" i="2"/>
  <c r="AO131" i="2"/>
  <c r="AO181" i="2"/>
  <c r="K153" i="2"/>
  <c r="S197" i="2"/>
  <c r="C40" i="2"/>
  <c r="C67" i="2"/>
  <c r="C101" i="2"/>
  <c r="C100" i="2"/>
  <c r="C182" i="2"/>
  <c r="C132" i="2"/>
  <c r="F40" i="2"/>
  <c r="F68" i="2"/>
  <c r="F69" i="2"/>
  <c r="F135" i="2"/>
  <c r="F134" i="2"/>
  <c r="F184" i="2"/>
  <c r="H40" i="2"/>
  <c r="H68" i="2"/>
  <c r="H69" i="2"/>
  <c r="H135" i="2"/>
  <c r="H134" i="2"/>
  <c r="H184" i="2"/>
  <c r="J40" i="2"/>
  <c r="J68" i="2"/>
  <c r="J69" i="2"/>
  <c r="J135" i="2"/>
  <c r="J134" i="2"/>
  <c r="J184" i="2"/>
  <c r="L40" i="2"/>
  <c r="L68" i="2"/>
  <c r="L69" i="2"/>
  <c r="L135" i="2"/>
  <c r="L134" i="2"/>
  <c r="L181" i="2"/>
  <c r="N40" i="2"/>
  <c r="N69" i="2"/>
  <c r="N99" i="2"/>
  <c r="P40" i="2"/>
  <c r="P69" i="2"/>
  <c r="P134" i="2"/>
  <c r="R40" i="2"/>
  <c r="R69" i="2"/>
  <c r="R183" i="2"/>
  <c r="T40" i="2"/>
  <c r="T71" i="2"/>
  <c r="T134" i="2"/>
  <c r="V40" i="2"/>
  <c r="V69" i="2"/>
  <c r="V183" i="2"/>
  <c r="X40" i="2"/>
  <c r="X71" i="2"/>
  <c r="X134" i="2"/>
  <c r="Z40" i="2"/>
  <c r="Z69" i="2"/>
  <c r="Z183" i="2"/>
  <c r="D200" i="2"/>
  <c r="AB37" i="2"/>
  <c r="AB100" i="2"/>
  <c r="AB183" i="2"/>
  <c r="F197" i="2"/>
  <c r="AD101" i="2"/>
  <c r="AD133" i="2"/>
  <c r="AD180" i="2"/>
  <c r="AF38" i="2"/>
  <c r="AF69" i="2"/>
  <c r="AF132" i="2"/>
  <c r="J198" i="2"/>
  <c r="AH135" i="2"/>
  <c r="L200" i="2"/>
  <c r="AJ100" i="2"/>
  <c r="F155" i="2"/>
  <c r="AL67" i="2"/>
  <c r="H154" i="2"/>
  <c r="AN99" i="2"/>
  <c r="AN180" i="2"/>
  <c r="AP68" i="2"/>
  <c r="AP179" i="2"/>
</calcChain>
</file>

<file path=xl/sharedStrings.xml><?xml version="1.0" encoding="utf-8"?>
<sst xmlns="http://schemas.openxmlformats.org/spreadsheetml/2006/main" count="39374" uniqueCount="7048">
  <si>
    <t>Socio-Economic Objective (SEO)</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</si>
  <si>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</si>
  <si>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</si>
  <si>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</si>
  <si>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</si>
  <si>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</si>
  <si>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</si>
  <si>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</si>
  <si>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</si>
  <si>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</si>
  <si>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</si>
  <si>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</si>
  <si>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</si>
  <si>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</si>
  <si>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</si>
  <si>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</si>
  <si>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</si>
  <si>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</si>
  <si>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</si>
  <si>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</si>
  <si>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</si>
  <si>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</si>
  <si>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</si>
  <si>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</si>
  <si>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</si>
  <si>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</si>
  <si>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</si>
  <si>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</si>
  <si>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Notes</t>
  </si>
  <si>
    <t>Thematic Priorities</t>
  </si>
  <si>
    <t>SEO</t>
  </si>
  <si>
    <t>01. Exploration and exploitation of the Earth</t>
  </si>
  <si>
    <t>R&amp;D expenditure categorised by Thematic Priority was published within the SRI Budget Tables between 1998-99 and 2002-03.</t>
  </si>
  <si>
    <t>Mining, earth &amp; atmosphere</t>
  </si>
  <si>
    <t>02. Environment</t>
  </si>
  <si>
    <t xml:space="preserve">R&amp;D expenditure categorised by Socio-Economic Objective was reported from 2003-04 onwards, however the SEO categories varied over that time. </t>
  </si>
  <si>
    <t>Identification &amp; treatment of pollution</t>
  </si>
  <si>
    <t>03. Exploration and exploitation of space</t>
  </si>
  <si>
    <t>Prevention of pollution</t>
  </si>
  <si>
    <t>04. Transport, telecommunications and other infrastructures</t>
  </si>
  <si>
    <t>Transport &amp; telecommunications</t>
  </si>
  <si>
    <t>05. Energy</t>
  </si>
  <si>
    <t>Urban and rural planning</t>
  </si>
  <si>
    <t>06. Industrial production and technology</t>
  </si>
  <si>
    <t>Infrastructure and general planning of land use</t>
  </si>
  <si>
    <t>07. Health</t>
  </si>
  <si>
    <t>Energy</t>
  </si>
  <si>
    <t>08. Agriculture</t>
  </si>
  <si>
    <t>Industrial development</t>
  </si>
  <si>
    <t>09. Education</t>
  </si>
  <si>
    <t>Health</t>
  </si>
  <si>
    <t>10. Culture, recreation, religion and mass media</t>
  </si>
  <si>
    <t>Primary products</t>
  </si>
  <si>
    <t>11. Political and social systems, structures and processes</t>
  </si>
  <si>
    <t>Social development &amp; services</t>
  </si>
  <si>
    <t>12. General advancement of knowledge: R&amp;D financed from General University Funds (GUF)</t>
  </si>
  <si>
    <t>Social structures and relationships</t>
  </si>
  <si>
    <t>13. General advancement of knowledge: R&amp;D financed from other sources than GUF</t>
  </si>
  <si>
    <t>Targeted research funding</t>
  </si>
  <si>
    <t>14. Defence</t>
  </si>
  <si>
    <t>Advancement of knowledge / Non-oriented research / Other civil research</t>
  </si>
  <si>
    <t>General advancement of knowledge</t>
  </si>
  <si>
    <t>2015-16</t>
  </si>
  <si>
    <t>2016-17</t>
  </si>
  <si>
    <t>Hide the headings to keep the view clean</t>
  </si>
  <si>
    <t>Hide gridlines to make page appear white</t>
  </si>
  <si>
    <t>1978-79</t>
  </si>
  <si>
    <t>1979-80</t>
  </si>
  <si>
    <t>1980-81</t>
  </si>
  <si>
    <t>1981-82</t>
  </si>
  <si>
    <t>1982-83</t>
  </si>
  <si>
    <t>1983-84</t>
  </si>
  <si>
    <t>1984-85</t>
  </si>
  <si>
    <t>1985-86</t>
  </si>
  <si>
    <t>1986-87</t>
  </si>
  <si>
    <t>1987-88</t>
  </si>
  <si>
    <t>Business (R&amp;D Tax Measures)</t>
  </si>
  <si>
    <t>National Health &amp; Medical Research Council (NHMRC)</t>
  </si>
  <si>
    <t>Multisector (Other Health)</t>
  </si>
  <si>
    <t>Multisector (Rural)</t>
  </si>
  <si>
    <t>Multisector (Other R&amp;D)</t>
  </si>
  <si>
    <t>Agency</t>
  </si>
  <si>
    <t>Antarctic Division</t>
  </si>
  <si>
    <t>Australian Astronomical Observatory (AAO)</t>
  </si>
  <si>
    <t>Australian Centre for International Agricultural Research (ACIAR)</t>
  </si>
  <si>
    <t>Australian Institute of Aboriginal and Torres Strait Islander Studies (AIATSIS)</t>
  </si>
  <si>
    <t>Australian Institute of Marine Science (AIMS)</t>
  </si>
  <si>
    <t>Australian National Maritime Museum (ANMM)</t>
  </si>
  <si>
    <t>Australian Nuclear Science &amp; Technology Organisation (ANSTO)</t>
  </si>
  <si>
    <t>Bureau of Meteorology Research Activities (BoM)</t>
  </si>
  <si>
    <t>Commonwealth Scientific and Industrial Research Organisation (CSIRO)</t>
  </si>
  <si>
    <t>Defence Science and Technology (DST) Group</t>
  </si>
  <si>
    <t>Geoscience Australia</t>
  </si>
  <si>
    <t>Great Barrier Reef Marine Park Authority (GBRMPA)</t>
  </si>
  <si>
    <t>National Measurement Institute (NMI)</t>
  </si>
  <si>
    <t>National Acoustic Laboratories (NAL)</t>
  </si>
  <si>
    <t>Supervising Scientist</t>
  </si>
  <si>
    <t>Levy</t>
  </si>
  <si>
    <t>Barley</t>
  </si>
  <si>
    <t>Chicken Meat</t>
  </si>
  <si>
    <t>Coal</t>
  </si>
  <si>
    <t>Cotton</t>
  </si>
  <si>
    <t>Dried Fruit</t>
  </si>
  <si>
    <t>Egg Industry</t>
  </si>
  <si>
    <t>Fish</t>
  </si>
  <si>
    <t>Forestry</t>
  </si>
  <si>
    <t>Grain Legumes</t>
  </si>
  <si>
    <t>Grape &amp; Wine</t>
  </si>
  <si>
    <t>Honey</t>
  </si>
  <si>
    <t>Horticulture</t>
  </si>
  <si>
    <t>Meat</t>
  </si>
  <si>
    <t>Oilseeds</t>
  </si>
  <si>
    <t>Other Grains</t>
  </si>
  <si>
    <t>Pig Industry</t>
  </si>
  <si>
    <t>Rural Industries R&amp;D Corporation</t>
  </si>
  <si>
    <t>Special Rural</t>
  </si>
  <si>
    <t>Sugar</t>
  </si>
  <si>
    <t>Tobacco</t>
  </si>
  <si>
    <t>Wheat</t>
  </si>
  <si>
    <t>Wool</t>
  </si>
  <si>
    <t>Programme</t>
  </si>
  <si>
    <t>Dairy Australia Limited</t>
  </si>
  <si>
    <t xml:space="preserve">Fishing Industry Research </t>
  </si>
  <si>
    <t xml:space="preserve">Grains </t>
  </si>
  <si>
    <t xml:space="preserve">Horticulture Research </t>
  </si>
  <si>
    <t>Land &amp; Water research</t>
  </si>
  <si>
    <t xml:space="preserve">Meat Research </t>
  </si>
  <si>
    <t xml:space="preserve">Other Rural Research </t>
  </si>
  <si>
    <t xml:space="preserve">Wool Research </t>
  </si>
  <si>
    <t>Sector</t>
  </si>
  <si>
    <t>Government</t>
  </si>
  <si>
    <t>Hospital</t>
  </si>
  <si>
    <t>University</t>
  </si>
  <si>
    <t>Other</t>
  </si>
  <si>
    <t>PFRA CHART</t>
  </si>
  <si>
    <t>PFRA DATA</t>
  </si>
  <si>
    <t>RURAL LEVY CHART</t>
  </si>
  <si>
    <t>RURAL LEVY DATA</t>
  </si>
  <si>
    <t>RURAL PROGRAMMES CHART</t>
  </si>
  <si>
    <t>RURAL PROGRAMMES DATA</t>
  </si>
  <si>
    <t>Agriculture and Water Resources</t>
  </si>
  <si>
    <t>Attorney-General's</t>
  </si>
  <si>
    <t>Communications and the Arts</t>
  </si>
  <si>
    <t>Defence</t>
  </si>
  <si>
    <t>Education and Training</t>
  </si>
  <si>
    <t>Employment</t>
  </si>
  <si>
    <t>Environment and Energy</t>
  </si>
  <si>
    <t>Foreign Affairs and Trade</t>
  </si>
  <si>
    <t>Human Services</t>
  </si>
  <si>
    <t>Industry, Innovation and Science</t>
  </si>
  <si>
    <t>Infrastructure and Regional Development</t>
  </si>
  <si>
    <t>Prime Minister and Cabinet</t>
  </si>
  <si>
    <t>Social Services</t>
  </si>
  <si>
    <t>Veterans' Affairs</t>
  </si>
  <si>
    <t>Competitive</t>
  </si>
  <si>
    <t>Competitive/Targeted</t>
  </si>
  <si>
    <t>Entitlement</t>
  </si>
  <si>
    <t>Formula</t>
  </si>
  <si>
    <t>Targeted</t>
  </si>
  <si>
    <t>Uncategorised</t>
  </si>
  <si>
    <t>PORTFOLIO CHART</t>
  </si>
  <si>
    <t>PORTFOLIO DATA</t>
  </si>
  <si>
    <t>ALLOCATION CHART</t>
  </si>
  <si>
    <t>Portfolio</t>
  </si>
  <si>
    <t>Allocation</t>
  </si>
  <si>
    <t>Context</t>
  </si>
  <si>
    <t>Interactive charts</t>
  </si>
  <si>
    <t>Rural</t>
  </si>
  <si>
    <t xml:space="preserve">Nil </t>
  </si>
  <si>
    <t>Nil</t>
  </si>
  <si>
    <t>97 Expanding Knowledge</t>
  </si>
  <si>
    <t>96 Environment</t>
  </si>
  <si>
    <t>95 Cultural Understanding</t>
  </si>
  <si>
    <t>94 Law, Politics and Community Services</t>
  </si>
  <si>
    <t>93 Education and Training</t>
  </si>
  <si>
    <t>92 Health</t>
  </si>
  <si>
    <t>91 Economic Framework</t>
  </si>
  <si>
    <t>90 Commercial Services and Tourism</t>
  </si>
  <si>
    <t>89 Information and Communication Services</t>
  </si>
  <si>
    <t>88 Transport</t>
  </si>
  <si>
    <t>87 Construction</t>
  </si>
  <si>
    <t>86 Manufacturing</t>
  </si>
  <si>
    <t>85 Energy</t>
  </si>
  <si>
    <t>84 Mineral Resources (Excl. Energy Resources)</t>
  </si>
  <si>
    <t>83 Animal Production and Animal Primary Products</t>
  </si>
  <si>
    <t>82 Plant Production and Plant Primary Products</t>
  </si>
  <si>
    <t>81 Defence</t>
  </si>
  <si>
    <t>NABS 2007 Socio–economic objective</t>
  </si>
  <si>
    <t>ANZSRC 2008 Socio–economic objective</t>
  </si>
  <si>
    <t>Table B - SEO concordance between ANZSRC 2008 and NABS 2007</t>
  </si>
  <si>
    <t>Department of Industry, Innovation and Science</t>
  </si>
  <si>
    <t>The Hon Greg Hunt MP, Minister for Industry, Innovation and Science</t>
  </si>
  <si>
    <t>The Australian Government’s 2016-17 Science, Research and Innovation Budget Tables</t>
  </si>
  <si>
    <t>Department of Industry and Science</t>
  </si>
  <si>
    <t>30 July 2015</t>
  </si>
  <si>
    <t>The Australian Government’s 2015-16 Science, Research and Innovation Budget Tables</t>
  </si>
  <si>
    <t>Department of Industry</t>
  </si>
  <si>
    <t>29 August 2014</t>
  </si>
  <si>
    <t>The Australian Government’s 2014-15 Science, Research and Innovation Budget Tables</t>
  </si>
  <si>
    <t>Department of Industry, Innovation, Climate Change, Science, Research and Tertiary Education</t>
  </si>
  <si>
    <t>Tables do not include Ministerial title</t>
  </si>
  <si>
    <t>24 July 2013</t>
  </si>
  <si>
    <t>The Australian Government’s 2013-14 Science, Research and Innovation Budget Tables</t>
  </si>
  <si>
    <t>Department of Industry, Innovation, Science, Research and Tertiary Education</t>
  </si>
  <si>
    <t>16 October 2012</t>
  </si>
  <si>
    <t>The Australian Government’s 2012-13 Science, Research and Innovation Budget Tables</t>
  </si>
  <si>
    <t>Department of Innovation, Industry, Science and Research</t>
  </si>
  <si>
    <t>May 2011</t>
  </si>
  <si>
    <t>The Australian Government's 2011-12 Science, Research and Innovation Budget Tables</t>
  </si>
  <si>
    <t>May 2010</t>
  </si>
  <si>
    <t>The Australian Government's 2010-11 Science, Research and Innovation Budget Tables</t>
  </si>
  <si>
    <t>May 2009</t>
  </si>
  <si>
    <t>The Australian Government's 2009-10 Science and Innovation Budget Tables</t>
  </si>
  <si>
    <t>May 2008</t>
  </si>
  <si>
    <t>The Australian Government's 2008-09 Science and Innovation Budget Tables</t>
  </si>
  <si>
    <t>Department of Education, Science and Training</t>
  </si>
  <si>
    <t>May 2007</t>
  </si>
  <si>
    <t>The Australian Government's 2007-08 Science and Innovation Budget Tables</t>
  </si>
  <si>
    <t>May 2006</t>
  </si>
  <si>
    <t>The Australian Government's 2006-07 Science and Innovation Budget Tables</t>
  </si>
  <si>
    <t>May 2005</t>
  </si>
  <si>
    <t>The Australian Government's 2005-06 Science and Innovation Budget Tables</t>
  </si>
  <si>
    <t>May 2004</t>
  </si>
  <si>
    <t>Science and Innovation Budget Tables 2004-05</t>
  </si>
  <si>
    <t>May 2003</t>
  </si>
  <si>
    <t>Science and Innovation Budget Tables 2003-04</t>
  </si>
  <si>
    <t>May 2002</t>
  </si>
  <si>
    <t>Science and Innovation Budget Tables 2002-03</t>
  </si>
  <si>
    <t>Department of Industry, Science and Resources</t>
  </si>
  <si>
    <t>May 2001</t>
  </si>
  <si>
    <t>Science and Innovation Budget Tables 2001-02</t>
  </si>
  <si>
    <t>Senator the Honourable Nick Minchin, Minister for Industry, Science and Resources</t>
  </si>
  <si>
    <t>May 2000</t>
  </si>
  <si>
    <t>Science and Technology Budget Statement 2000-01</t>
  </si>
  <si>
    <t>May 1999</t>
  </si>
  <si>
    <t>1999-2000</t>
  </si>
  <si>
    <t>Science and Technology Budget Statement 1999-2000</t>
  </si>
  <si>
    <t>Department of Industry, Science and Tourism</t>
  </si>
  <si>
    <t>The Honourable John Moore, MP, Minister for Industry, Science and Tourism</t>
  </si>
  <si>
    <t>May 1998</t>
  </si>
  <si>
    <t>Science and Technology Budget Statement 1998-99</t>
  </si>
  <si>
    <t>The Honourable Peter McGauran MP, Minister for Science and Technology</t>
  </si>
  <si>
    <t>May 1997</t>
  </si>
  <si>
    <t>Science and Technology Budget Statement 1997-98</t>
  </si>
  <si>
    <t>May 1996</t>
  </si>
  <si>
    <t>Science and Technology Budget Statement 1996-97</t>
  </si>
  <si>
    <t>Department of Industry, Science and Technology</t>
  </si>
  <si>
    <t>Senator the Honourable Peter Cook, Minister for Industry, Science and Technology and Minister assisting the Prime Minister for Science</t>
  </si>
  <si>
    <t>May 1995</t>
  </si>
  <si>
    <t>Science and Technology Budget Statement 1995-96</t>
  </si>
  <si>
    <t>Senator the Honourable Peter Cook, Minister for Industry, Science and Technology, and Minister assisting the Prime Minister for Science</t>
  </si>
  <si>
    <t>May 1994</t>
  </si>
  <si>
    <t>Science and Technology Budget Statement 1994-95</t>
  </si>
  <si>
    <t>Department of Industry, Technology and Regional Development</t>
  </si>
  <si>
    <t>Senator the Honourable Chris Schacht, Minister for Science and Small Business and Minister assisting the Prime Minister for Science</t>
  </si>
  <si>
    <t>May 1993</t>
  </si>
  <si>
    <t>Science and Technology Budget Statement 1993-94</t>
  </si>
  <si>
    <t>Department of Industry, Technology and Commerce</t>
  </si>
  <si>
    <t>The Honourable Ross Free, M.P., Minister for Science and Technology and Minister assisting the Prime Minister for Science</t>
  </si>
  <si>
    <t>May 1992</t>
  </si>
  <si>
    <t>Science and Technology Budget Statement 1992-93 (1992–93 Budget Related Paper No. 6)</t>
  </si>
  <si>
    <t>May 1991</t>
  </si>
  <si>
    <t>Science and Technology Budget Statement 1991-92 (1991-92 Budget Related Paper No. 6)</t>
  </si>
  <si>
    <t>The Honourable Simon Crean, M.P., Minister for Science and Technology and Minister assisting the Prime Minister for Science</t>
  </si>
  <si>
    <t>May 1990</t>
  </si>
  <si>
    <t>Science and Technology Budget Statement 1990-91 (1990-91 Budget Related Paper No. 7)</t>
  </si>
  <si>
    <t>The Honourable Barry O. Jones, Minister for Science, Customs and Small Business and Minister assisting the Prime Minister for Science and Technology</t>
  </si>
  <si>
    <t>May 1989</t>
  </si>
  <si>
    <t>Science and Technology Budget Statement 1989-90 (Budget Related Paper No. 10)</t>
  </si>
  <si>
    <t>No tables were released for 1988-89</t>
  </si>
  <si>
    <t>John Button, Barry Jones</t>
  </si>
  <si>
    <t>May 1988</t>
  </si>
  <si>
    <t>Science and Technology Statement 1987-88</t>
  </si>
  <si>
    <t>Department of Science</t>
  </si>
  <si>
    <t>The Minister for Science 
The Honourable Barry O. Jones, M.P.</t>
  </si>
  <si>
    <t>October 1986</t>
  </si>
  <si>
    <t>Science and Technology Statement 1986-87</t>
  </si>
  <si>
    <t>25 November 1985</t>
  </si>
  <si>
    <t>Science and Technology Statement 1985-86</t>
  </si>
  <si>
    <t>24 April 1985</t>
  </si>
  <si>
    <t>Science and Technology Statement 1984-85</t>
  </si>
  <si>
    <t>Department of Science and Technology</t>
  </si>
  <si>
    <t>The Minister for Science and Technology 
The Honourable Barry O. Jones, M.P.</t>
  </si>
  <si>
    <t>30 April 1984</t>
  </si>
  <si>
    <t>Science and Technology Statement 1983-84</t>
  </si>
  <si>
    <t>29 April 1983</t>
  </si>
  <si>
    <t>Science and Technology Statement 1982-83</t>
  </si>
  <si>
    <t>The Minister for Science and Technology 
The Honourable David Thomson, M.P.</t>
  </si>
  <si>
    <t>23 October 1981</t>
  </si>
  <si>
    <t>Science and Technology Statement 1981-82</t>
  </si>
  <si>
    <t>14 April 1981</t>
  </si>
  <si>
    <t>Science and Technology Statement 1980-81</t>
  </si>
  <si>
    <t>Department of Science and the Environment</t>
  </si>
  <si>
    <t>The Minister for Science and the Environment 
The Honourable David Thomson, M.P.</t>
  </si>
  <si>
    <t>April 1980</t>
  </si>
  <si>
    <t>Science Statement 1979-80</t>
  </si>
  <si>
    <t>Compiled by</t>
  </si>
  <si>
    <t>Released by</t>
  </si>
  <si>
    <t>Release date</t>
  </si>
  <si>
    <t>Financial year</t>
  </si>
  <si>
    <t>Title</t>
  </si>
  <si>
    <t xml:space="preserve">R&amp;D expenditure categorised by Thematic Priority was published within the SRI Budget Tables between 1998-99 and 2002-03. R&amp;D expenditure categorised by SEO was reported from 2003-04 onwards, however the SEO categories varied over that time. The summation across each of these two time series does not always equal the amounts shown in the summation across the Sector time series. The Sector time series total amounts should be taken as authoritative. The categorisations used within this table are an amalgam of those used within editions of the tables between 1989-90 and 2014-15. </t>
  </si>
  <si>
    <t>This table contains time series on the Socio-Economic Objectives (SEOs), or (previously) Thematic Priorities of Australian Government R&amp;D expenditure.</t>
  </si>
  <si>
    <t>Socio-Economic Objective (SEO) timeseries</t>
  </si>
  <si>
    <t>Sector timeseries</t>
  </si>
  <si>
    <t>National Health and Medical Research Council (NHMRC)</t>
  </si>
  <si>
    <t xml:space="preserve"> - Geoscience Australia</t>
  </si>
  <si>
    <t xml:space="preserve"> - National Collaborative Research Infrastructure Strategy (NCRIS)</t>
  </si>
  <si>
    <t xml:space="preserve"> - Commonwealth Scientific and Industrial Research Organisation (CSIRO)</t>
  </si>
  <si>
    <t xml:space="preserve"> - Bureau of Meteorology (BoM)</t>
  </si>
  <si>
    <t xml:space="preserve"> - Australian Research Council (ARC)</t>
  </si>
  <si>
    <t xml:space="preserve"> - Australian Nuclear Science &amp; Technology Organisation (ANSTO)</t>
  </si>
  <si>
    <t xml:space="preserve"> - Australian Institute of Marine Science (AIMS)</t>
  </si>
  <si>
    <t xml:space="preserve"> - Australian Institute of Aboriginal and Torres Strait Islander Studies (AIATSIS)</t>
  </si>
  <si>
    <t>This is the approach used by the Australian Bureau of Statistics (ABS) within its various R&amp;D expenditure surveys, e.g.:</t>
  </si>
  <si>
    <t>OECD Main Science and Technology Indicators</t>
  </si>
  <si>
    <t>The need to perform these two functions (i.e. reporting on R&amp;D expenditures and providing a stocktake of R&amp;D programs and activities) has persisted since this time, and the tables have continued to be published annually by authorisation of the Australian Government Minister responsible for science policy.</t>
  </si>
  <si>
    <t>https://data.gov.au/dataset/science-research-and-innovation-sri-budget-tables</t>
  </si>
  <si>
    <t>Overview</t>
  </si>
  <si>
    <t>SRIBudgetTables@industry.gov.au</t>
  </si>
  <si>
    <t>Contact</t>
  </si>
  <si>
    <t>.</t>
  </si>
  <si>
    <t>Program replaces the Centre for Military and Veterans' Health</t>
  </si>
  <si>
    <t>Is an administered appropriation delivered under the Treatment Principles of the Veterans Entitlement Act (VEA) to commission best practice research to improve health services for entitled veterans.</t>
  </si>
  <si>
    <t>Special</t>
  </si>
  <si>
    <t>Higher Ed. (Other R&amp;D)</t>
  </si>
  <si>
    <t>Veteran Health Research</t>
  </si>
  <si>
    <t>Phoenix Australia (formerly Australian Center for Posttraumatic Mental Health) is contracted to provide a centre of excellence in military and veteran mental health research. The current contract expires June 2018.</t>
  </si>
  <si>
    <t>Phoenix Australia - Centre for Posttraumatic Mental Health</t>
  </si>
  <si>
    <t>Program ceased December 2013.</t>
  </si>
  <si>
    <t>Centre for Military and Veterans' Health</t>
  </si>
  <si>
    <t>Annual</t>
  </si>
  <si>
    <t xml:space="preserve">An administered appropriation provided under Program 2.5 for Health and Medical Research. The Applied Research Program is the Department’s formal research program and provides best practice research about the health and wellbeing needs of Australia’s veteran community and identifies ways to improve DVA’s services and care. </t>
  </si>
  <si>
    <t>Department of Veterans' Affairs Applied Research Program</t>
  </si>
  <si>
    <t xml:space="preserve">New Measure  budget 15-16 costs exclude  ASL related administrative expenses (calculated as a $/ASL).
</t>
  </si>
  <si>
    <t xml:space="preserve">Since its inception, the Memorial has sponsored Australia's official war histories. Official histories are "official" in the sense they are commissioned by government as the national record of Australia’s involvement in particular conflicts. The official historians are granted unrestricted access to closed period and security classified government records. The Australian official war histories contain the authors' own interpretations and judgements and do not follow any official or government line.
The official war histories are our enduring national record providing a comprehensive, authoritative, and accessible account of the Australian experience of war.
</t>
  </si>
  <si>
    <t>Aust. Govt. (Other R&amp;D)</t>
  </si>
  <si>
    <t>Australian War Memorial - Official Histories</t>
  </si>
  <si>
    <t xml:space="preserve">Family Study Research has now finished as a separate funding stream </t>
  </si>
  <si>
    <t>Figures for each year 2011-12 to 2013-14 for Research under the National Framework for Protecting Australia’s Children were previously reported as 0.200m per year. Figures for 2011-12 and 2012-13 are revised to 0.000m due to this being cost-shared expenditure with states and territories, with the Commonwealth share expended from departmental funds. The figure for 2013-14 was revised to 0.128m to reflect the final total amount due at the conclusion of the research, and is being met by Departmental administered funds. There is no ongoing funding for this research after 2013-14. Amounts for 2014-15 are actual figures.  Amounts for 2015-16 are based on projects about to be finalised at the time of preparing this information.</t>
  </si>
  <si>
    <t xml:space="preserve">Various research projects are supporting the implementation of the National Framework for Protecting Australia's Children 2009-2020.  The National Framework is a long-term commitment between the Commonwealth, state and territory governments, the non-government sector and key researchers.  It focuses on achieving the key goal that Australia's children and young people are safe and well.  </t>
  </si>
  <si>
    <t>Multi-sector (Other R&amp;D)</t>
  </si>
  <si>
    <t>Research under the National Framework for Protecting Australia's Children 2009-2020</t>
  </si>
  <si>
    <t>Longitudinal study</t>
  </si>
  <si>
    <t>Research projects under the Social Policy Research Investment Strategy (SPRIS)</t>
  </si>
  <si>
    <t>National Plan to Reduce Violence against Women and their Children</t>
  </si>
  <si>
    <t>Research and data collection to support the National Plan to Reduce Violence against Women and their Children</t>
  </si>
  <si>
    <t>Perpetrator research</t>
  </si>
  <si>
    <t>The PPL evaluation used a mixed method design, involving large scale telephone surveys of new mothers who met the eligibility criteria for the PPL scheme both before and after the introduction of the scheme, complemented by in-depth interviews. A sample of employers, including small and medium businesses, was also surveyed. 
The DaPP component of the evaluation involved two large surveys of partners whose babies were born before and after the introduction of DAPP. The surveys were complemented by in-depth interviews with partners and employers.
Further information can be found at: https://www.dss.gov.au/our-responsibilities/families-and-children/programmes-services/paid-parental-leave-scheme/paid-parental-leave-evaluation</t>
  </si>
  <si>
    <t>DSS contracted the Institute for Social Science Research (ISSR) at the University of Queensland to conduct an evaluation of the PPL scheme from 2009-10 to 2012‑13. The evaluation considered the impact of the PPL scheme on mothers in the domains of health, work, gender equity and work/life balance. It also considered the impact on employers and how well the scheme was implemented from both mothers’ and employers’ perspectives. ISSR was also contracted in 2012 to conduct an evaluation of Dad and Partner Pay (DAPP). The DAPP evaluation gathered information on partners’ leave eligibility and uptake, caring for a newborn and partner, and employers’ perspectives.</t>
  </si>
  <si>
    <t>Paid Parental Leave Evaluation</t>
  </si>
  <si>
    <t>Contract in place to 2017-18</t>
  </si>
  <si>
    <t>PBS Estimate. Ongoing budget measure from FY2010-11.</t>
  </si>
  <si>
    <t>The Longitudinal Study of Indigenous Children includes two groups of Indigenous children (B cohort) and (K cohort) when the study began in 2008. The study covers a wide variety of topics about children's health, learning and development, their family and community. By tracking children over time, the study will be able to determine the factors associated with consistency and change in developmental pathways.</t>
  </si>
  <si>
    <t>Longitudinal Study of Indigenous Children (LSIC)</t>
  </si>
  <si>
    <t>Funding is total contract expenditure excluding GST. Breakdown cannot be provided across financial years.</t>
  </si>
  <si>
    <t>Independent study on impacts of problem gambling</t>
  </si>
  <si>
    <t>Independent research and evaluation of key assumptions around the impact of problem and recreational gamblers</t>
  </si>
  <si>
    <t>Research produced by Gambling Research Australia is widely used by academics, all levels of Government, the community sector, industry and the media</t>
  </si>
  <si>
    <t>Gambling Research Australia</t>
  </si>
  <si>
    <t>Children's Experiences and Views of Family Violence (ACU)</t>
  </si>
  <si>
    <t>BSCW Action Research</t>
  </si>
  <si>
    <t>Further information can be found at: http://www.issr.uq.edu.au/</t>
  </si>
  <si>
    <t>The Millennium Mums project is a national study of working mothers who had babies in October and November 2011. The project examines their experiences with leave from their employer and decisions about paid employment, as well as family life, health and wellbeing around the birth of their baby. The study began in 2012, funded by the then Department of Families, Housing, Community Services and Indigenous Affairs as part of the evaluation of the introduction of the Paid Parental leave scheme. Through additional funding from the Australian Research Council and continued funding from the Department of Social Services the study continued on an annual basis until 2015. The goal of the extension of the Millennium Mums project is to study changes in mother’s work and family lives during their child’s preschool years. </t>
  </si>
  <si>
    <t>ARC Linkage Grant - Enhancing mothers' engagement with the workforce in the preschool years (Millennium Mums survey)</t>
  </si>
  <si>
    <t>ANROWS Diversity Data</t>
  </si>
  <si>
    <t>Grant Agreements in place to 2020</t>
  </si>
  <si>
    <t>ANROWS core funding</t>
  </si>
  <si>
    <t>The National Disability Research and Development Agenda is managed by the Research and Data Working Group comprising representatives from the states, territories and Australian Government.  The Research and Development Agenda supports a range of research and data activities including, the Disability Services National Minimum Data Set and priority research such as research on disadvantaged groups of people with disability, people's service experiences and key policy concepts.</t>
  </si>
  <si>
    <t>National Disability Research and Development Agenda</t>
  </si>
  <si>
    <t>PBS Estimate. Originally funded for a total $30.8 million until 2010-11, now an ongoing budget measure.</t>
  </si>
  <si>
    <t>LSAC is a major study following the development of 10,000 children and families across Australia. The study tracks children's development and life course trajectories  in today's economic, social and political environment.</t>
  </si>
  <si>
    <t>Longitudinal Survey of Australian Children (LSAC)</t>
  </si>
  <si>
    <t>Longitudinal study - Journey's Home</t>
  </si>
  <si>
    <t>Research to expand evidence based on intercountry adoption policies and processes</t>
  </si>
  <si>
    <t>Intercountry Adoption – Australian / International based research</t>
  </si>
  <si>
    <t>PBS Estimate. Ongoing measure from FY2010-11. To date, HILDA has received total budget funding of $71.4 million.</t>
  </si>
  <si>
    <t>Household, Income and Labour Dynamics in Australia (HILDA) Survey</t>
  </si>
  <si>
    <t>FaHCSIA is the former Department of Families, Housing, Community Services and Indigenous Affairs
Funds have been fully expensed.</t>
  </si>
  <si>
    <t>ARC Linkage Grants - FaHCSIA Cash Contributions</t>
  </si>
  <si>
    <t>ARC Linkage Grant - Creating the conditions for collective impact: transforming the child serving system in disadvantaged communities.</t>
  </si>
  <si>
    <t>ARC Linkage Grant - Centre of Excellence for Children and Families over the Life Course</t>
  </si>
  <si>
    <t>The project moved to DSS from the former Department of Immigration and Citizenship with the MoG changes in 2013.</t>
  </si>
  <si>
    <t>ARC Linkage Grant - Building successful diverse communities: What works and why</t>
  </si>
  <si>
    <t xml:space="preserve">MOU in place for PSS 2016, but not yet for PSS 2020. </t>
  </si>
  <si>
    <t>Personal Safety Survey (Australian Bureau of Statistics)</t>
  </si>
  <si>
    <t>The project commenced in 2014/15 and is funded over three years.</t>
  </si>
  <si>
    <t xml:space="preserve">The project is being delivered by the Queensland University of Technology (QUT) in partnership with Swinburne University of Technology and will provide critical information about giving and volunteering behaviours, attitudes and trends. It is expected to be completed in late 2016. </t>
  </si>
  <si>
    <t>Giving Australia</t>
  </si>
  <si>
    <t>Effects of Pornography on Young People (AIFS)</t>
  </si>
  <si>
    <t>MOU are in place to 2016-17</t>
  </si>
  <si>
    <t>Data Reporting and Collection Framework and associated research - ABS</t>
  </si>
  <si>
    <t>Longitudinal survey</t>
  </si>
  <si>
    <t>The Longitudinal Study of Humanitarian Migrants (BNLA) is a longitudinal study of the settlement experience of humanitarian arrivals in Australia, over five years, from 2013 until 2018.</t>
  </si>
  <si>
    <t>Building a New Life in Australia (BNLA) Longitudinal Study of Humanitarian Migrants (Australian Institute of Family Studies)</t>
  </si>
  <si>
    <t>Desert Knowledge Co-operative Research Centre</t>
  </si>
  <si>
    <t>Cooperative Research Centre for Remote Economic Participation</t>
  </si>
  <si>
    <t>Victorian Aboriginal Child Mortality Study</t>
  </si>
  <si>
    <t>Strategic Indigenous Research (CAEPR)</t>
  </si>
  <si>
    <t>Poverty in the midst of plenty</t>
  </si>
  <si>
    <t>Indigenous Populations project (CAEPR)</t>
  </si>
  <si>
    <t>Improved Indigenous population projections for policy and planning</t>
  </si>
  <si>
    <t>Closing the Gap Clearinghouse</t>
  </si>
  <si>
    <t>Rest of the World</t>
  </si>
  <si>
    <t>International Study on the Effectiveness of Reversing cameras</t>
  </si>
  <si>
    <t>International study on the effectiveness of advanced emergency braking systems for light vehicles</t>
  </si>
  <si>
    <t>Multi-sector (Rural)</t>
  </si>
  <si>
    <t>Regional and Rural Research and Development Grants</t>
  </si>
  <si>
    <t xml:space="preserve">To annually re-estimate the UCSRs by the make, model and market group of a vehicle, including crashworthiness, aggressivity and total secondary safety components from an expanded crash database. This will include using updated data in order to improve the accuracy of the ratings and expand the range of vehicles covered.
</t>
  </si>
  <si>
    <t>Used Car Safety Rating</t>
  </si>
  <si>
    <t>University of Tasmania - Pre-Blast Explosive Analyser project</t>
  </si>
  <si>
    <t>Teledyne - Stand-Off Body Scanner project</t>
  </si>
  <si>
    <t>Study on the effectiveness of ABS for motorcycles</t>
  </si>
  <si>
    <t xml:space="preserve">The Commonwealth's member and work program contribution. The Austroads' work model relies on the cooperative working relationship between road agencies to determine, develop and implement the annual work program which is divided into six key areas covering technology, networks, registration and licensing, safety, freight, and assets. 
Austroads provides the secretariat service to the Bicycle Council. The Bicycle Council works with government, industry and user groups as part of its research work into cycling behaviour, cycling related infrastructure and cycling aspects more generally.
</t>
  </si>
  <si>
    <t xml:space="preserve">Payments to Austroads/ARRB Transport Research Ltd. </t>
  </si>
  <si>
    <t>Low Volume Roads Research</t>
  </si>
  <si>
    <t>Liquids, Aerosols and Gels Screening Technology Trials</t>
  </si>
  <si>
    <t>Joint Liquids, Aerosols and Gels Trial</t>
  </si>
  <si>
    <t xml:space="preserve">TCA administers the Intelligent Access Program (IAP) on behalf of state and territory governments and develops IAP based applications for on-board mass monitoring, electronic work diaries (EWDs) and speed monitoring. The IAP is a voluntary program which provides high productivity heavy vehicles with improved access to the road network in exchange for telematics monitoring, through the use of on-board telematics (also known as a 'black box') and a Global Positioning System.
</t>
  </si>
  <si>
    <t>Funding to Transport Certification Australia - Heavy vehicle telematics and the Intelligent Access Project</t>
  </si>
  <si>
    <t>The Commonwealth's member contribution. ANCAP provides safety ratings (out of five stars) for new vehicle models entering the Australian market. The ratings are based on results of a range of crash tests as well as other factors.</t>
  </si>
  <si>
    <t>ANCAP-Vehicle Testing/Stars on Cars</t>
  </si>
  <si>
    <t>Air Cargo X-ray Trials</t>
  </si>
  <si>
    <t>National Innovation and Science Agenda</t>
  </si>
  <si>
    <t>The funding can be drawn-down when ownership of the Australian Synchrotron transfers to the Australian Nuclear Science and Technology Organisation.</t>
  </si>
  <si>
    <t>Funding is to ensure the ongoing operation of the Australian Synchrotron to 2025-26 inclusive.</t>
  </si>
  <si>
    <t>International Science Linkages</t>
  </si>
  <si>
    <t>European Molecular Biology Laboratory Partner Facility</t>
  </si>
  <si>
    <t>The funding was secured, with contributions from other departments and stakeholders, to prevent the companies that own and operate the Australian Synchrotron from commencing wind-up activities.  It allowed funding and ownership arrangements to be considered by the Australian Government in light of the research infrastructure review.</t>
  </si>
  <si>
    <t>Funding was secured to ensure ongoing operation of the Australian Synchrotron in 2016-17.</t>
  </si>
  <si>
    <t>Australian Synchrotron operating funding</t>
  </si>
  <si>
    <t>While this funding was delivered under the National Collaborative Research Infrastructure Strategy (NCRIS), it represented an additional $50 million on top of the original funding allocated to NCRIS</t>
  </si>
  <si>
    <t>Australian Synchrotron Contribution</t>
  </si>
  <si>
    <t>The Australia-India Strategic Research Fund (AISRF) supports Australian researchers from public and private sectors to participate with Indian scientists in leading-edge scientific research projects and workshops.</t>
  </si>
  <si>
    <t xml:space="preserve">Australia-India Strategic Research Fund </t>
  </si>
  <si>
    <t>The Australia-China Science and Research Fund (ACSRF) supports strategic science, technology and innovation collaboration of mutual benefit to Australia and China.</t>
  </si>
  <si>
    <t>Australia-China Science and Research Fund</t>
  </si>
  <si>
    <t>ICT Centre of Excellence</t>
  </si>
  <si>
    <t>The SKA will be the world's largest telescope which will be located in Australia and South Africa, with a project headquarters based in the United Kingdom.</t>
  </si>
  <si>
    <t>Square Kilometre Array Radio Telescope Project</t>
  </si>
  <si>
    <t>Australian Space Science Program</t>
  </si>
  <si>
    <t>Multi-sector (Energy &amp; Env.)</t>
  </si>
  <si>
    <t>Otway Basin Pilot Project</t>
  </si>
  <si>
    <t xml:space="preserve">The NLECI programme aims to accelerate research, development and demonstration of low emissions coal technologies. </t>
  </si>
  <si>
    <t>National Low Emissions Coal Initiative</t>
  </si>
  <si>
    <t>The LETDF programme was announced in June 2004 and aims to demonstrate the commercial potential of new technologies or processes, or the application of overseas technologies or processes to Australian circumstances, with the potential to deliver long term large scale greenhouse emissions reductions.</t>
  </si>
  <si>
    <t>Low Emissions Technology Demonstration Fund</t>
  </si>
  <si>
    <t>Global Carbon Capture and Storage Institute</t>
  </si>
  <si>
    <t>The Coal Mining Abatement Technology Support Package (CMATSP) provides transitional assistance to the coal industry to facilitate the commercialisation of fugitive methane abatement technologies.  The program is funded to 30 June 2017.</t>
  </si>
  <si>
    <t>Coal Mining Abatement Technology Support Package</t>
  </si>
  <si>
    <t xml:space="preserve">Established in 2009, the CCS Flagships Programme promotes the dissemination of CCS technologies by supporting a small number of demonstration projects that will capture carbon dioxide (CO2) emissions from industrial processes and safely store them underground in stable geological formations. CCS Flagships is the Australian Government’s primary program for large-scale CCS projects. The programme was created to develop commercial scale integrated CCS projects in Australia to operate from 2020. </t>
  </si>
  <si>
    <t>Carbon Capture and Storage (CCS) Flagships</t>
  </si>
  <si>
    <t>The Programme aims to improve the competitiveness, productivity and sustainability of Australian industries, especially where Australia has a competitive strength, and in line with Government Priorities. 
The Programme aims to foster high quality research to solve industry-identified problems through industry-led and outcome-focused collaborative research partnerships between Industry Entities and Research Organisations.
The Programme aims to encourage and facilitate Small and Medium Enterprise (SME) participation in collaborative research.</t>
  </si>
  <si>
    <t>Multi-sector (CRCs)</t>
  </si>
  <si>
    <t>Cooperative Research Centres Programme</t>
  </si>
  <si>
    <t>Inspiring Australia - Higher Education Research Promotion (HERP) component</t>
  </si>
  <si>
    <t>Cairns Institute Tropical Innovation Hub - Contribution</t>
  </si>
  <si>
    <t>Venture Capital Tax Measure</t>
  </si>
  <si>
    <t>00. Multiple categories</t>
  </si>
  <si>
    <t>R&amp;D Tax Measure</t>
  </si>
  <si>
    <t>R&amp;D Tax Measures data is based on estimates of revenue forgone as published in the Taxation Expenditures Statement (TES) and earlier issues. The TES estimates, particularly in later years, are revised each year as more data come to hand. Thus, the series here will be revised in the future. The data relates to the financial year when companies undertake the activity for which they subsequently claim a deduction or offset, i.e. they are the estimated costs to revenue that would have occurred if companies had made the tax claim in the same financial year in which the expenditure was incurred. Thus, the data presented in this table are brought forward by one year with respect to that published in the TES, since the TES data series reports data in the year in which revenue is forgone by the Government (normally, the year after expenditure is undertaken by companies). This will bring the time series into alignment with (1) business expenditure on R&amp;D as reported by the Australian Bureau of Statistics, and (2) times series for R&amp;D program data.</t>
  </si>
  <si>
    <t>A 45 per cent refundable tax offset for companies that have an annual turnover of less than $20 million for eligible R&amp;D expenditure up to a threshold of $100 million, claims over which the offset rate is the corporate tax rate. This tax offset is available to companies that are not controlled by income tax exempt entities, and is provided as a cash refund if their R&amp;D tax offset entitlement exceeds their tax liability.</t>
  </si>
  <si>
    <t>R&amp;D Tax Incentives - Refundable</t>
  </si>
  <si>
    <t>A non-refundable 40 per cent tax offset for companies with an annual turnover of $20 million or more for eligible R&amp;D expenditure up to a threshold of $100 million, claims over which the offset rate is the corporate tax rate. Unused non-refundable offset amounts may be able to be carried forward to future income years.</t>
  </si>
  <si>
    <t xml:space="preserve">R&amp;D Tax Incentives - Non Refundable   </t>
  </si>
  <si>
    <t xml:space="preserve">R&amp;D Tax Concession (125%) </t>
  </si>
  <si>
    <t xml:space="preserve">R&amp;D Tax Concession - Interim Transition Measure   </t>
  </si>
  <si>
    <t>The calculation of the R&amp;D Tax Offset and the refundable component of the R&amp;D Tax Incentive given in the table is the sum of the ATO's administered payments for the Offset and the calculation of the tax expenditure in the 2011 Tax Expenditure Statement produced by the Treasury. This calculation is only a proxy for the benefit provided to taxpayers by this measure rather than an exact representation. An exact calculation cannot be constructed as taxpayers future tax positions cannot be calculated at this point. The future tax positions is integral to calculating the value of deductions forgone by receiving the Offset.'</t>
  </si>
  <si>
    <t>R&amp;D Refundable Tax Offset</t>
  </si>
  <si>
    <t>Supplementing the pre-existing 125% tax concession for Industrial R&amp;D and with effect from 1 July 2001. A 175% incremental (Premium) R&amp;D Tax Concession for companies undertaking additional R&amp;D was introduced. Note that the TES estimates provide for downwards adjustment of Pay as You Go (PAYG) tax instalments, particularly with respect to the first year in which the premium applies (with an estimate of $20 million for 2000-01).  This was replaced by the R&amp;D Tax Incentive for income years starting on or after 1 July 2011.</t>
  </si>
  <si>
    <t>Premium Tax Concession for Additional R&amp;D (175%)</t>
  </si>
  <si>
    <t>Pooled Development Funds</t>
  </si>
  <si>
    <t>Currently a pilot programme.</t>
  </si>
  <si>
    <t>The Business Research and Innovation Initiative (BRII) is a pilot competitive grants programme announced as part of the “Government as Exemplar” pillar of the National Innovation and Science Agenda. The objective of the programme is to drive innovation among Australian small-to-medium enterprises (SMEs) and Australian Government agencies by encouraging SMEs to develop innovative solutions to public policy and service delivery challenges.</t>
  </si>
  <si>
    <t>Small-Scale Mammalian Cell Production Facility</t>
  </si>
  <si>
    <t xml:space="preserve">Budget for 2016-17 is $5m, which excludes $0.4m in Departmental expenses  </t>
  </si>
  <si>
    <t>Quantum Computing (NISA)</t>
  </si>
  <si>
    <t>Pharmaceutical Partnerships Program</t>
  </si>
  <si>
    <t>Commonwealth Serum Laboratories (CSL) - Commonwealth assistance</t>
  </si>
  <si>
    <t>Australian National Stem Cell Centre</t>
  </si>
  <si>
    <t>R&amp;D Start Loans Program</t>
  </si>
  <si>
    <t>National Enabling Technologies Strategy</t>
  </si>
  <si>
    <t>Motor Vehicle Producer R&amp;D Scheme</t>
  </si>
  <si>
    <t>Intermediary Access Program (Pilot)</t>
  </si>
  <si>
    <t>The Innovation Investment Fund is a co-investment venture capital equity programme. The programme was closed to new applicants as of May 2014. The Department manages contractual arrangements for the remaining funds, including payments, reporting and compliance. The Innovation Investment Follow-on Fund was a short-term fund established in response to the global financial crisis and the resulting impact on venture capital funding in Australia. It supported existing investments made through government equity funds. The programme is closed to new applicants and all funds are fully invested.</t>
  </si>
  <si>
    <t>Innovation Investment Fund including Innovation Investment Follow-on Fund</t>
  </si>
  <si>
    <t>Industry Growth Centres are provided with funding to support individual projects that are submitted to them by their own stakeholders. Funds support a range of individual projects, including Commercialisation activities and for R&amp;D.</t>
  </si>
  <si>
    <t>The portion of the Industry Growth Centres that is reflected here is the allocation provided to Accelerating Commercialisation (part of the Entrepreneurs' Programme).</t>
  </si>
  <si>
    <t>Industry Cooperative Innovation Program</t>
  </si>
  <si>
    <t>Green Car Innovation Fund</t>
  </si>
  <si>
    <t>Innovation Connections is a facilitation service providing expert advice and solution pathways on knowledge-related issues, and a brokering service to connect businesses with appropriate knowledge providers and research organisations. This may include a co-funded grant of up to $50,000 that assists direct access to research capability.</t>
  </si>
  <si>
    <t>Enterprise Connect - Researchers in Business</t>
  </si>
  <si>
    <t>Expenditure in Pre-Seed in 2013-14 is a negative due to the fund received a return of uninvested monies.</t>
  </si>
  <si>
    <t>Competitive Pre-Seed Fund</t>
  </si>
  <si>
    <t xml:space="preserve">Commercialising Emerging Technologies (COMET) </t>
  </si>
  <si>
    <t>Commercialisation Australia</t>
  </si>
  <si>
    <t>Commercial Ready Program</t>
  </si>
  <si>
    <t>The Clean Technology Innovation Program supports businesses to develop new products, processes and services in the areas of clean energy, low-emission technology and other energy-efficient technologies. The final round of applications closed on 22 October 2013.</t>
  </si>
  <si>
    <t>Clean Technology Innovation Programme</t>
  </si>
  <si>
    <t>Clean Business Australia - Climate Ready Program</t>
  </si>
  <si>
    <t>These figures represent assistance paid and/or forecast to be paid to ATS participants for investment in allowable research and development reported under the scheme.</t>
  </si>
  <si>
    <t>The Automotive Transformation Scheme (ATS) commenced on 1 January 2011 and will run until 31 December 2020. It aims to encourage competitive investment, innovation and economic sustainability in the Australian automotive industry.</t>
  </si>
  <si>
    <t>Automotive Transformation Scheme</t>
  </si>
  <si>
    <t xml:space="preserve">Automotive Competitiveness Investment Scheme </t>
  </si>
  <si>
    <t>Information Technology Online (ITOL)</t>
  </si>
  <si>
    <t>Establishment of an ICT-enabled Research Laboratory - Commonwealth Assistance</t>
  </si>
  <si>
    <t>Building Information Technology Strengths – Incubators</t>
  </si>
  <si>
    <t>Building Information Technology Strengths – Advanced Networks program</t>
  </si>
  <si>
    <t>Research related to ISA’s performance audit of the science, research and innovation system</t>
  </si>
  <si>
    <t>Innovation and Science Australia (ISA) Board</t>
  </si>
  <si>
    <t>NMI undertakes: fundamental research to maintain Australia's peak measurement standards; collaborations and applied R&amp;D with industry, government and academic researchers to support the development of innovative products and services; and disseminates the best practice use of science-based measurement approaches across the economy, promoting competitiveness and productivity.   </t>
  </si>
  <si>
    <t>The Australian Astronomical Observatory, a division of the Department of Industry, Innovation and Science, operates the Anglo-Australian and UK Schmidt telescopes on behalf of the astronomical community of Australia. It provides world-class optical and infrared observing facilities enabling Australian astronomers to do excellent science. The AAO is a world leader in astronomical research and in the development of innovative telescope instrumentation. It also takes a leading role in the formulation of long-term plans for astronomy in Australia</t>
  </si>
  <si>
    <t>ANSTO delivers world-class research outcomes through world-class nuclear science and technology, and provides advice to government and specialised products – particularly nuclear medicine – and services to meet the needs of the Australian people and industries.
Through consistent and effective collaboration and partnership with government and the industry and research sectors, ANSTO responds to our nation’s research priorities and the rapidly changing world around us.
ANSTO’s research infrastructure includes the OPAL reactor, the Australian Synchrotron and other facilities which provide industry and Australian and overseas researchers with critical locally available facilities and effective global connections for innovation and industry engagement.</t>
  </si>
  <si>
    <t>As Australia's tropical marine science agency, AIM's mission is to conduct innovative, world class scientific and technological research to support sustainable growth in the use and effective environmental management and protection of Australia's tropical marine estate.</t>
  </si>
  <si>
    <t>National Innovation and Science Agenda (CSIRO Innovation Fund, and funding for Data61)</t>
  </si>
  <si>
    <t xml:space="preserve">CSIRO’s distinct role is to deliver great science and innovative solutions for industry, society and the environment and to make a profound and positive impact for the future of Australia and humanity as a large-scale mission directed, multi-disciplinary science and technology organization. Its Research Business Units and Programs are the key mechanism for achieving outcomes aligned with the Australian Government’s Science and Research Priorities, and concentrates on strategic research, knowledge and technology transfer with the potential to deliver major long term social, economic and environmental benefits to Australia, by working with government, industry and others in the innovation system to support existing industries and create new ones. </t>
  </si>
  <si>
    <t>Aust. Govt. (CSIRO)</t>
  </si>
  <si>
    <t>Service Delivery Reform Research</t>
  </si>
  <si>
    <t>Human Services Delivery Research Alliance</t>
  </si>
  <si>
    <t>Multi-sector (Other Health)</t>
  </si>
  <si>
    <t>-</t>
  </si>
  <si>
    <t>Review of the Mandatory Fortification of Bread</t>
  </si>
  <si>
    <t>Special Account funds - $818,000 AUD + 200,000 NZD - joint project Australian Government Department of Health and the New Zealand Ministry of Health</t>
  </si>
  <si>
    <t>Review of the 2006 Nutrient Reference Values for Australia and New Zealand</t>
  </si>
  <si>
    <t>Nil for 2014-15. HHF research BRE 663 will be fully expended in 2013/14 and there are no more funds against this BRE from 2014/15 onwards.</t>
  </si>
  <si>
    <t>Health and Hospitals Fund</t>
  </si>
  <si>
    <t>Population Health Division</t>
  </si>
  <si>
    <t xml:space="preserve">Funding from 2008-2013 was allocated to two Australian Prostate Cancer Research Centres (APCRCs) in Victoria and Queensland. From 2013-2014, additional funding has been allocated to continue support for these centres plus an additional centre in NSW. The aim of the centres is to coordinate research more effectively and develop improved diagnostic tests (including techniques to differentiate between aggressive and non-aggressive cancers), and treatments for prostate cancer. </t>
  </si>
  <si>
    <t>Support for Diabetes Research</t>
  </si>
  <si>
    <t>Cancer Australia programme</t>
  </si>
  <si>
    <t>Previously titled 'Cancer Clinical Trials'</t>
  </si>
  <si>
    <t>Cancer Australia supports cancer clinical trials in Australia by supporting the 13 National Cancer Trials Groups to develop industry-independent cancer clinical trials protocols and the provision of National Technical Services to assist the National Cancer Trials Groups to develop cancer clinical trials protocols.</t>
  </si>
  <si>
    <t>Support for Cancer Clinical Trials</t>
  </si>
  <si>
    <t xml:space="preserve">Review of the Australian Radiation Protection and Nuclear Safety Act 1998 </t>
  </si>
  <si>
    <t>Research for Australian Dietary Guidelines</t>
  </si>
  <si>
    <t>Previously titled 'Cancer Research'</t>
  </si>
  <si>
    <t>The Priority-driven Collaborative Cancer Research Scheme (PdCCRS) is Cancer Australia's national research grant scheme which funds cancer research in identified priority areas. Cancer Australia administers this national grant scheme and partners with other funders of cancer research to co-fund grants in shared priority areas.</t>
  </si>
  <si>
    <t>Priority-driven Collaborative Cancer Research Scheme</t>
  </si>
  <si>
    <t xml:space="preserve">The PHCRIS funding agreement is being extended for six months from 1 July to 31 December 2016. </t>
  </si>
  <si>
    <t xml:space="preserve">The Primary Health Care Research and Information Service is a national primary health care organisation based at Flinders University in South Australia.  Its focus is on increasing the exchange of information and knowledge about Australian primary health care research, evaluation and development. </t>
  </si>
  <si>
    <t>Primary Health Care Research Evaluation and Development - Primary Health Care Research and Information Service</t>
  </si>
  <si>
    <t>Primary Health Care Research Evaluation and Development - Australian Primary Health Care Research Institute</t>
  </si>
  <si>
    <t>Primary Care Policy, Innovation and Research</t>
  </si>
  <si>
    <t>The Pharmacy Trials Program is part of  the 6th Community Pharmacy Agreement.</t>
  </si>
  <si>
    <t>The Pharmacy Trial Program will trial new and expanded Community Pharmacy Programmes which seek to improve clinical outcomes for consumers and/or extend the role of pharmacists in the delivery of primary healthcare services through community pharmacy.</t>
  </si>
  <si>
    <t>Pharmacy Trial Program</t>
  </si>
  <si>
    <t>Pandemic Vaccine Accelerated Development</t>
  </si>
  <si>
    <t>The PaCCSC agreement has been extended till 30 June 2015 with no additional funds.</t>
  </si>
  <si>
    <t>This survey collects demographic data and health indicators.</t>
  </si>
  <si>
    <t>National Health Survey</t>
  </si>
  <si>
    <t xml:space="preserve">Indicated R&amp;D expenditure is a 22% subset of total NCIRS programme expenditure </t>
  </si>
  <si>
    <t>Research conducted by the National Centre for Immunisation Research and Surveillance continues to support improvement of Australia's National Immunisation Program.</t>
  </si>
  <si>
    <t>National Centre for Immunisation Research and Surveillance</t>
  </si>
  <si>
    <t>National Cancer Plan - Boost Cancer Research</t>
  </si>
  <si>
    <t>National Breast Cancer Foundation Cohort Study</t>
  </si>
  <si>
    <t>Medical Research Infrastructure Projects</t>
  </si>
  <si>
    <t>First disbursements 2016-17.  Specific allocations TBA pending development of the Australian Medical Research and Innovation Strategy and Priorities.</t>
  </si>
  <si>
    <t>As part of the 2014-15 Budget, the Australian Government announced the establishment of the $20 billion Medical Research Future Fund (MRFF) to provide grants of financial assistance to support health and medical research and innovation, with the objective of improving the health and wellbeing of Australians. The MRFF operates as an endowment fund, with the capital preserved in perpetuity. The disbursements from the MRFF are expected to eventually reach around $1 billion per annum. These disbursements must be guided by the Australian Medical Research and Innovation Strategy and Priorities, which are being developed by the Australian Medical Research Advisory Board.</t>
  </si>
  <si>
    <t xml:space="preserve">Medical Research Future Fund </t>
  </si>
  <si>
    <t>This programme was previously listed as Attacking Lung Cancer.</t>
  </si>
  <si>
    <t>This activity funds gynaecological cancer research projects through the Priority-driven Collaborative Cancer Research Scheme (PdCCRS). The PdCCRS is an annual, competitive, national research project grants scheme which funds cancer research in identified priority areas to help reduce the impact of cancer in the community and improve outcomes for people affected by cancer. The program aims to fund applied cancer research projects that directly relate to identified priorities in gynaecological cancers and fund research that can directly improve cancer outcomes by influencing clinical practice, policy and/or care.</t>
  </si>
  <si>
    <t>Maintaining support for women with gynaecological cancers</t>
  </si>
  <si>
    <t>From 1 July 2014, JDRF will be funded by the Australian Research Council.</t>
  </si>
  <si>
    <t>Juvenile Diabetes Research Foundation - Australian Type 1 Diabetes Clinical Research Network</t>
  </si>
  <si>
    <t>Jigsaw Foundation - Support for craniofacial surgery</t>
  </si>
  <si>
    <t>Investing in Hearing Research</t>
  </si>
  <si>
    <t xml:space="preserve">This programme was previously listed as University of Melbourne's Onemda Vic Health Koori Health Unit. </t>
  </si>
  <si>
    <t>Indigenous Public Health Workforce Capacity Building Project, University of Melbourne (ONEMDA) and Deakin University Institute of Koori Education</t>
  </si>
  <si>
    <t>This programme was previously listed as Attacking Lung Cancer. Please note that the research and development (R &amp; D) expenditure in Columns B-L have been amended to reflect the definition of R &amp; D outlined in the instructions tab.</t>
  </si>
  <si>
    <t xml:space="preserve">Through the Improving Lung Cancer Outcomes program, national research grants in identified priority areas are funded to improve outcomes for Australian’s affected by Lung Cancer.
The grants are administered through Cancer Australia’s Priority-driven Collaborative Cancer Research Scheme.
</t>
  </si>
  <si>
    <t>Improving lung cancer outcomes</t>
  </si>
  <si>
    <t>In 2016-17, BBV and STI research will be funded from the Health Protection Program and the Research and Data Program. Previous years funding was from the Health Surveillance Fund.</t>
  </si>
  <si>
    <t xml:space="preserve">Blood Borne Viruses (BBV) and Sexually Transmissible Infection (STI) research, surveillance, data collection and analysis to inform jurisdictional and national policy and resulting programs. </t>
  </si>
  <si>
    <t>Health Surveillance Fund - Research Centres</t>
  </si>
  <si>
    <t>This programme reports from drug and alcohol flexible Funds and represents an aggregation of previously reported programmes (being the National Illicit Drug Strategy Research; Research for Change - Alcohol and Drug Prevention; Alcohol and Drugs Information and Awareness; Australian Drug and Alcohol services mapping and database creation)</t>
  </si>
  <si>
    <t>Funding provided to a number of organisations to undertake research aimed at:
- Increasing the evidence-base for specialist alcohol other drug treatment;
- Informing the development of the National Drug Strategy and other national policy relating to alcohol and other drug use;
- Estimating prevalence rates of alcohol other drug use, treatment and associated harms;
- Providing data on the utilisation of government funded treatment service and opioid pharmacotherapies;
- Increasing knowledge on behavioural and drug use patterns of frequent drug users; and
- Increasing awareness of drug and alcohol misuse in school-aged populations:
- Providing evidence on specific topics such as co-morbid mental health and substance misuse, Indigenous drug and alcohol use and harms, drug and alcohol workforce innovations and best-practices;
- Providing data on emerging trends in drug and alcohol usage and harms;
- Conducting research to inform emerging government priorities in drug and alcohol research; and
- Contributing to Australia’s input to international organisations and committees on alcohol and other drug related matters.</t>
  </si>
  <si>
    <t>Drug and Alcohol Research</t>
  </si>
  <si>
    <t>Disease Prevention and Health Promotion in Medicare Locals Programme</t>
  </si>
  <si>
    <t>Previously the Cooperative Research Centre for Aboriginal Health (CRCAH)</t>
  </si>
  <si>
    <t>Cooperative Research Centre for Aboriginal and Torres Strait Islander Health</t>
  </si>
  <si>
    <t>Was previously titled Priority Medical Research.  Funding in 2013-14 to 2015-16 is for Multiple Sclerosis Research in Australia funding agreement.</t>
  </si>
  <si>
    <t>Chronic Disease Prevention and Service Improvement Fund</t>
  </si>
  <si>
    <t>Cancer Australia is working towards developing a single national framework to monitor and report on cancer control across the spectrum of cancer control in Australia and is working to address the recognised lack of national data on the stage, treatment and recurrence of cancer.</t>
  </si>
  <si>
    <t>Cancer data to improve cancer care</t>
  </si>
  <si>
    <t>Program guidelines pending release.  Expect operational by December 2016</t>
  </si>
  <si>
    <t>Announced as part of the National Innovation and Science Agenda, the Biomedical Translation Fund is a for-profit, equity co-investment venture capital program which will establish licensed venture capital funds to invest in and support the development and commercialisation of Australian biomedical discoveries. The Commonwealth will invest $250 million over two years, 2015-16 and 2016-17, to be at least matched by private sector funding, effectively providing $500 million for investment into biomedical start-ups to translate promising biomedical discoveries into tangible products and better long term health and economic outcomes.</t>
  </si>
  <si>
    <t xml:space="preserve">Biomedical Translation Fund </t>
  </si>
  <si>
    <t>The Department has intermittently funded BEACH since the late 1990s.</t>
  </si>
  <si>
    <t>Bettering the Evaluation and Care of Health - BEACH</t>
  </si>
  <si>
    <t>Previously reported by the Department of Regional Australia, Local Government, Arts and Sport</t>
  </si>
  <si>
    <t>The ASC's extramural research programs enable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</si>
  <si>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Australian Sports Commission (ASC) Research Programs - Extramural</t>
  </si>
  <si>
    <t>Australian National Preventive Health Agency Research Fund</t>
  </si>
  <si>
    <t>Australian Longitudinal Study on Women's Health</t>
  </si>
  <si>
    <t>Australian Longitudinal Study on Male Health</t>
  </si>
  <si>
    <t>Australian Burden of Disease Study</t>
  </si>
  <si>
    <t>The Anti-Doping programme has been consolidated into a broader sports integrity program and there has been no decision made as yet if the new programme will support research, which is why no figures have been provided</t>
  </si>
  <si>
    <t>Anti-doping Research Program (ADRP)</t>
  </si>
  <si>
    <t>Adult Stem Cell Research Centre</t>
  </si>
  <si>
    <t>Indigenous Health Division</t>
  </si>
  <si>
    <t>Aboriginal and Torres Strait Islander Health Research Special Initiative</t>
  </si>
  <si>
    <t>45+ Study</t>
  </si>
  <si>
    <t>Payments made from NHMRC's Medical Research Endowment Account, supporting Health and Medical Research in Australian universities, research institutions, hospitals and other institutions.</t>
  </si>
  <si>
    <t>Multi-sector (NHMRC)</t>
  </si>
  <si>
    <t>NHMRC Research Grants</t>
  </si>
  <si>
    <t>Research conducted by Therapeutic Goods Administration (TGA), with specific datasets from the Sax Institute. Project governance will be provided by the Head, Pharmacovigilance and Special Access Branch, Therapeutic Good Administration, in conjunction with the Head of the Signals Investigation Unit section. Expenditure on the activity is from cost-recovered funds.</t>
  </si>
  <si>
    <t xml:space="preserve">The purpose of this study is to validate a particular dataset and methodology for population-level research to improve the health and safety of the Australian population. </t>
  </si>
  <si>
    <t>Medicines Post-Marketing Surveillance Using the 45 and Up Study and Services Linked Datasets</t>
  </si>
  <si>
    <t>The National Acoustic Laboratories is the research division of Australian Hearing, a Statutory Authority under the Commonwealth Department of Human Services (DHS).</t>
  </si>
  <si>
    <t>National Acoustic Laboratories</t>
  </si>
  <si>
    <t>The ASC's intramural research programs focus on increasing the capacity for relevant research across the Sports Science Sports Medicine departments of the AIS.  This includes undertaking ‘in-house’ research, negotiating with potential collaborators and funding agencies and coordinating post graduate scholarships which aim to progress Australia’s next generation of sports scientists.</t>
  </si>
  <si>
    <t>Australian Sports Commission (ASC) Research Programs - Intramural</t>
  </si>
  <si>
    <t>To enhance the safe and effective use of radiotherapy and diagnostic imagining.</t>
  </si>
  <si>
    <t>Australian Radiation Protection and Nuclear Safety Agency (ARPANSA) - Radiation in Health Care - Safe and Better Use</t>
  </si>
  <si>
    <t>DFAT Aid Research and Development</t>
  </si>
  <si>
    <t>ARC Linkage Grant - Protecting the Australian Passport</t>
  </si>
  <si>
    <t>ACIAR works in Australia’s national interest by contributing to economic growth and poverty reduction in the Indo-Pacific region. ACIAR continues to improve the productivity, sustainability and profitability of agricultural systems, through international agricultural research and training partnerships and the empowerment of women and girls.</t>
  </si>
  <si>
    <t>Funding is provided to an international intergovernmental organisation.</t>
  </si>
  <si>
    <t xml:space="preserve">This funding is being provided to the International Whaling Commission's Southern Ocean Research Partnership for competitive grants for non-lethal whale research. The Partnership was established in 2009 and is an Australian-initiated consortium of eleven countries undertaking Commission-prioritised, non-lethal research on whales in the Southern Ocean. </t>
  </si>
  <si>
    <t>International Whaling Commission Southern Ocean Research Partnership</t>
  </si>
  <si>
    <t>The objectives of this granting programme are to address priority issues for sustainable use and management of water resources and implementation of the National Water Initiative. A total of $210,000 (inc GST) has been given to Water's Edge Consulting to under take a project in the years 2015-16 and 2016-17. The purpose of this project is to finalise the Integrated Ecosystems Condition Assessment Framework and Manual. The IECA Manual will provide nationally consistent guidance on how to apply the IECA Framework to assess aquatic ecosystem condition and provide useful information for adaptive management.</t>
  </si>
  <si>
    <t>Water Resource Assessment and Research</t>
  </si>
  <si>
    <t>Conservation and Preservation Program</t>
  </si>
  <si>
    <t xml:space="preserve">BushBlitz is run by the DNP, from funding government (DoE-Biodiversity Fund) and the Private Sector (BHP Billiton). </t>
  </si>
  <si>
    <t>Funding to support taxonomic research for species discovery and the online dissemination application and publication of taxonomic information.</t>
  </si>
  <si>
    <t>Bush Blitz Strategic Taxonomy Grants Scheme</t>
  </si>
  <si>
    <t>Grants for taxonomic research and to build taxonomic capacity in institutions.</t>
  </si>
  <si>
    <t>Australian Biological Resources Study</t>
  </si>
  <si>
    <t xml:space="preserve">This current Phase II of NCCARF aims to deliver practical, hands-on tools and information to help governments, businesses and communities take action to manage climate risks, particularly in the coastal zone. Key deliverables include; research synthesis products; operation of four adaptation networks to maintain national adaptation research capacity; and delivery of an online  tool for managing coastal climate risks.  </t>
  </si>
  <si>
    <t>National Climate Change Adaptation Research Facility (NCCARF) - support</t>
  </si>
  <si>
    <t>Wind Forecasting Capability</t>
  </si>
  <si>
    <t>Renewable Energy Fund</t>
  </si>
  <si>
    <t>Renewable Energy Equity Fund</t>
  </si>
  <si>
    <t xml:space="preserve">Renewable Energy Commercialisation program </t>
  </si>
  <si>
    <t>Energy Use Data Project</t>
  </si>
  <si>
    <t>Energy Innovation Fund</t>
  </si>
  <si>
    <t>In 2012 the Australian Centre for Renewable Energy was combined  with the Australian Solar Institute to form, and continued under, the Australian Renewable Energy Agency (ARENA).</t>
  </si>
  <si>
    <t>Increase the supply of renewable energy in Australia.</t>
  </si>
  <si>
    <t>Australian Renewable Energy Agency (ARENA)</t>
  </si>
  <si>
    <t>Advanced Electricity Storage Technologies</t>
  </si>
  <si>
    <t xml:space="preserve">Formerly called Regional Natural Resource Management Planning for Climate Change (Stream 2). </t>
  </si>
  <si>
    <t>The Regional Natural Resource Management (NRM) Planning for Climate Change Fund supports regional NRM organisations to incorporate climate change mitigation and adaptation components into existing regional NRM plans. The NRM has two streams. Under Stream 2 funds are being directed to producing regional-level information in the form of scenarios about the impacts of climate change in a regionally appropriate format, allowing it to be used for medium term regional NRM and land use planning.</t>
  </si>
  <si>
    <t>Natural Resource Management Planning for Climate Change</t>
  </si>
  <si>
    <t>National Landcare Programme - Natural Heritage Trust</t>
  </si>
  <si>
    <t>The National Environmental Science Programme is a long-term commitment to environment and climate research. The programme builds on its predecessors (National Environmental Research Program and the Australian Climate Change Science Programme) to support decision-makers to understand, manage and conserve Australia’s environment with the best available information, based on world-class science.</t>
  </si>
  <si>
    <t>National Environmental Science Programme</t>
  </si>
  <si>
    <t>The National Environmental Research Program has provided funding on environmental research to improve our capacity to understand, manage and conserve Australia's unique biodiversity and ecosystems through the generation of world-class research, and its delivery to Australian environmental decision-makers and other stakeholders.</t>
  </si>
  <si>
    <t>National Environmental Research Program</t>
  </si>
  <si>
    <t>Marine and Biodiversity Research</t>
  </si>
  <si>
    <t>Low Emissions Technology and Abatement</t>
  </si>
  <si>
    <t xml:space="preserve">Greenhouse Gas Abatement program </t>
  </si>
  <si>
    <t>Formerly the Reef Resilience R&amp;D Programme. Programme name has been updated to reflect Environment PBS 14-15.</t>
  </si>
  <si>
    <t>Under this program the Great Barrier Reef Foundation identifies and administers the four year program of research projects that will better define the attributes of a Great Barrier Reef ecosystem that is resilient to climate change; and test the feasibility of minimising the impacts of climate change on the ecosystem, and of increasing the adaptive capacity of the ecosystem to climate change. The overarching goal of the program is the provision of knowledge (from both new and synthesised existing information) to inform management of the Reef in the face of a changing and increasingly variable climate.</t>
  </si>
  <si>
    <t>Great Barrier Reef Foundation - contribution</t>
  </si>
  <si>
    <t>Emissions Measurement and Analysis</t>
  </si>
  <si>
    <t>Formerly the Reef Water Quality. Programme name has been updated to reflect Environment PBS.</t>
  </si>
  <si>
    <t>Caring for our Country - Natural Heritage Trust</t>
  </si>
  <si>
    <t>Urban Water Centres of Excellence program</t>
  </si>
  <si>
    <t>Science based framework for coal seam gas and large coal mining impacts on water.</t>
  </si>
  <si>
    <t>Office of Water Science</t>
  </si>
  <si>
    <t xml:space="preserve">Funding for this programme finishes 30 June 16 (2015-16 FY). Estimated Actual in 2013-14 is Dept. Environment component only, Dept. Industry's component not included. </t>
  </si>
  <si>
    <t>The ACCSP conducts fundamental climate change science research which is crucial in understanding Australia’s climate, what it will be like in the future, and how best to prepare for expected changes.</t>
  </si>
  <si>
    <t>Australian Climate Change Science program (ACCSP)</t>
  </si>
  <si>
    <t xml:space="preserve">The Murray-Darling Basin Environmental Water Knowledge and Research (MDB EWKR) Project seeks to improve the science available to support environmental water management in the Murray-Darling Basin. The Australian Government is contributing $10 million to the project over 5 years on research aimed at better understanding:
• the links between ecological responses to environmental flows and changes in condition, for example fish spawning and survival; and
• the impact of threats such as pests, grazing or poor water quality on ecological improvements through environmental flows.
</t>
  </si>
  <si>
    <t>Environmental Water Knowledge and Research</t>
  </si>
  <si>
    <t>National Carbon Accounting Toolbox</t>
  </si>
  <si>
    <t>National Carbon Accounting System</t>
  </si>
  <si>
    <t xml:space="preserve">Managed by Domestic Emissions Reduction Fund - sits under ENVIRO-ENVIRO:02 - Reducing Australia's Greenhouse Gas Emissions - subprogram - Extending the benefits of the Carbon Farming Initiate </t>
  </si>
  <si>
    <t xml:space="preserve">Reducing Australia's greenhouse Gases </t>
  </si>
  <si>
    <t>Indigenous Carbon Farming Fund</t>
  </si>
  <si>
    <t>Carbon Farming Futures - Methodology Development</t>
  </si>
  <si>
    <t>Bilateral Climate Change Partnerships program</t>
  </si>
  <si>
    <t>Statutory position established under the Commonwealth Environment Protection (Alligator Rivers Region) Act 1978 to ensure the protection of the Alligator Rivers Region environment from the effects of uranium mining</t>
  </si>
  <si>
    <t>Conducts a programme of research, monitoring and supervision of uranium mines in the Alligator Rivers Region</t>
  </si>
  <si>
    <t>Parks Australia (Commonwealth marine)</t>
  </si>
  <si>
    <t>GBRMPA funds programs conducted by AIMS, JCU etc</t>
  </si>
  <si>
    <t>The GBRMPA is the manager of the Great Barrier Reef Marine Park and funds a range of marine monitoring programs undertaken by AIMS, JCU and CSIRO.</t>
  </si>
  <si>
    <t>To conduct scientific research in Antarctica and the Southern Ocean that supports Australian Government policy and environmental management priorities.</t>
  </si>
  <si>
    <t>Research relating to weather, climate and water to improve understanding and forecasting</t>
  </si>
  <si>
    <t>Bureau of Meteorology Research Activities</t>
  </si>
  <si>
    <t>This project aims to identify the job design, support services and intervention strategies that will optimise workforce participation and health outcomes (physical and mental) of mature age workers.</t>
  </si>
  <si>
    <t>This project aims to describe and quantify (where possible) the range and extent of domestic violence support options that are provided to employers. It also aims to identify the barriers employers face in providing support to employees experiencing domestic violence.</t>
  </si>
  <si>
    <t>Domestic Violence Research</t>
  </si>
  <si>
    <t>Education Investment Fund - Round 3</t>
  </si>
  <si>
    <t>The Australian Institute for Nanoscience</t>
  </si>
  <si>
    <t xml:space="preserve">National Imaging Facility </t>
  </si>
  <si>
    <t>Education Investment Fund - Round 2</t>
  </si>
  <si>
    <t>Smart State Medical Research Centre</t>
  </si>
  <si>
    <t>Education Investment Fund - Super Science. This includes funding for nuclear science facilities which are the responsibility of the Australian Nuclear Science Technology Organisation.</t>
  </si>
  <si>
    <t>This includes funding for nuclear science facilities which are the responsibility of the Australian Nuclear Science Technology Organisation (ANSTO).</t>
  </si>
  <si>
    <t>Super Science - Future Industries</t>
  </si>
  <si>
    <t>Green Chemical Futures</t>
  </si>
  <si>
    <t>Australian Future Fibres Research and Innovation Centres</t>
  </si>
  <si>
    <t>Education Investment Fund - Sustainability Round</t>
  </si>
  <si>
    <t>Sustainable Energy for SKA</t>
  </si>
  <si>
    <t>Education Investment Fund - Super Science</t>
  </si>
  <si>
    <t>Super Science - Space Science and Astronomy</t>
  </si>
  <si>
    <t>Giant Magellan Telescope</t>
  </si>
  <si>
    <t>Education Investment Fund - Super Science. This includes funding for tropical marine research facilities which are the responsibility of the Australian Institute of Marine Science.</t>
  </si>
  <si>
    <t>This includes funding for tropical marine research facilities which are the responsibility of the Australian Institute of Marine Science (AIMS).</t>
  </si>
  <si>
    <t>Super Science - Marine and Climate</t>
  </si>
  <si>
    <t>Indian Ocean Marine Research Centre</t>
  </si>
  <si>
    <t>AuScope Australian Geophysical Observing System</t>
  </si>
  <si>
    <t>The National Collaborative Research Infrastructure Strategy (NCRIS) Program is a successor to the Major National Research Facilities (MNRF) and the Systemic Infrastructure Initiative.</t>
  </si>
  <si>
    <t>Supporting the costs of operating and maintaining capabilities funded through grants under the National Collaborative Research Infrastructure Strategy (NCRIS)</t>
  </si>
  <si>
    <t>National Collaborative Research Infrastructure Strategy</t>
  </si>
  <si>
    <t>Clean Energy Initiative (Education Investment Fund)</t>
  </si>
  <si>
    <t>Education Investment Fund - Round 1</t>
  </si>
  <si>
    <t>New Horizons - Monash University Project</t>
  </si>
  <si>
    <t>Collaborative Research Infrastructure Scheme (CRIS)</t>
  </si>
  <si>
    <t>Funding for research and research training provided under HESA (2003)</t>
  </si>
  <si>
    <t>National Imaging Facility</t>
  </si>
  <si>
    <t>National Centre for Synchrotron Science</t>
  </si>
  <si>
    <t>Learned Academies Supplementation funding</t>
  </si>
  <si>
    <t>La Trobe Institute for Molecular Sciences</t>
  </si>
  <si>
    <t>Institute of Photonics</t>
  </si>
  <si>
    <t>Includes funding to the Learned Academies and ACOLA, CHASS, FASTS, ACCP and ANZAAS under the Higher Education Research Promotion program.</t>
  </si>
  <si>
    <t>Promoting the central role of research, science and technology, including through funding provided to Australia's learned academies and other organisations.</t>
  </si>
  <si>
    <t>Heavy Ion Accelerators</t>
  </si>
  <si>
    <t>Emerging Biomolecular Platforms and Informatics</t>
  </si>
  <si>
    <t>Australian Plant Phenomics Facility</t>
  </si>
  <si>
    <t>Australian Phenomics Network</t>
  </si>
  <si>
    <t>Australian National Fabrication Facility</t>
  </si>
  <si>
    <t>Australian National Data Service</t>
  </si>
  <si>
    <t>Australian Microscopy and Microanalysis Research Facility</t>
  </si>
  <si>
    <t>Astronomy National Research Infrastructure</t>
  </si>
  <si>
    <t>Population Health Research Network</t>
  </si>
  <si>
    <t>Centre for Neural Engineering</t>
  </si>
  <si>
    <t>Australian Institute for Innovative Materials</t>
  </si>
  <si>
    <t>Retrofitting for Resilient and Sustainable Buildings</t>
  </si>
  <si>
    <t>Newcastle Institute for Energy and Resources</t>
  </si>
  <si>
    <t>Terrestrial Ecosystems Research Network</t>
  </si>
  <si>
    <t>Building the Sydney Institute of Marine Science</t>
  </si>
  <si>
    <t>Atlas of Living Australia</t>
  </si>
  <si>
    <t>Structure and Evolution of the Australian Continent</t>
  </si>
  <si>
    <t>National Sea Simulator</t>
  </si>
  <si>
    <t>Integrated Marine Observing System</t>
  </si>
  <si>
    <t>Institute for Marine and Antarctic Studies</t>
  </si>
  <si>
    <t>Groundwater Infrastructure Research Operational Support</t>
  </si>
  <si>
    <t>Centre for Climate Change and Energy Research</t>
  </si>
  <si>
    <t>CRN's primary objective is to build research capacity in regional higher education institutions through collaboration. Increased R&amp;D is a benefit of the programme</t>
  </si>
  <si>
    <t xml:space="preserve">Key CRN objectives have been achieved, in particular, collaborative partnerships have been established between universities to build research capacity, many of which are expected to be sustained beyond the life of the programme. </t>
  </si>
  <si>
    <t>Collaborative Research Networks Program</t>
  </si>
  <si>
    <t>Australian National University Research Infrastructure Projects</t>
  </si>
  <si>
    <t>Announced as part of the Government's Cyber Security Strategy in April 2016</t>
  </si>
  <si>
    <t>Establishment of academic centres of cyber security excellence will address the nation’s critical shortage of skilled cyber security professionals.</t>
  </si>
  <si>
    <t>Academic Centres of Cyber Security Excellence</t>
  </si>
  <si>
    <t>Commonwealth Strategic Relationship with ANU</t>
  </si>
  <si>
    <t>Sir Roland Wilson Foundation</t>
  </si>
  <si>
    <t>Commonwealth Strategic Relationship with ANU - The Commonwealth funding for the NSC is to support core administration of the National Security College.</t>
  </si>
  <si>
    <t>The ANU National Security College has successfully established itself as a centre that builds enhanced strategic understanding and critical thinking about Australia’s national security including through training courses for Australian Government agencies, professional development, graduated education and research training.</t>
  </si>
  <si>
    <t>Commonwealth-ANU Strategic Relationship</t>
  </si>
  <si>
    <t>Centre on China in the World</t>
  </si>
  <si>
    <t>Building the National Security College</t>
  </si>
  <si>
    <t>Building the Australian Centre on China in the World</t>
  </si>
  <si>
    <t>Australian National Institute for Public Policy</t>
  </si>
  <si>
    <t>Bond University - Grant for Clinical Education and Research Centre Building</t>
  </si>
  <si>
    <t>Bond University - Grant for Health Science and Medicine Building</t>
  </si>
  <si>
    <t>Higher Ed. (Block Funding)</t>
  </si>
  <si>
    <t>Systemic Infrastructure Initiative</t>
  </si>
  <si>
    <t>Program will terminate on 31 December 2016 and its funding will be absorbed by the Research Support Program (RSP), established as part of the National Innovation and Science Agenda.</t>
  </si>
  <si>
    <t xml:space="preserve">The Sustainable Research Excellence in Universities (SRE) scheme provides block grants to eligible higher education providers (HEPs). SRE provides funding to help meet the costs incurred when carrying out research projects supported by the Australian Research Council, National Health and Medical Research Council, and other national competitive research granting programs. </t>
  </si>
  <si>
    <t>Sustainable Research Excellence in Universities</t>
  </si>
  <si>
    <t>Program will terminate on 31 December 2016 and its funding will be absorbed by the Research Training Program (RTP), established as part of the National Innovation and Science Agenda.</t>
  </si>
  <si>
    <t>The Research Training Scheme (RTS) provides block grant funding to eligible higher education providers (HEPs). RTS funding supports the costs associated with providing research training for domestic students undertaking a higher degree by research.</t>
  </si>
  <si>
    <t>Research Training Scheme</t>
  </si>
  <si>
    <t xml:space="preserve">Program established as part of the National Innovation and Science Agenda. Program commences on 1 January 2017, absorbing funding from the Australian Postgraduate Awards, International Postgraduate Research Scholarships and Research Training Scheme. </t>
  </si>
  <si>
    <t>Research Training Program</t>
  </si>
  <si>
    <t xml:space="preserve">Program established as part of the National Innovation and Science Agenda. Program commences on 1 January 2017, absorbing funding from the Joint Research Engagement, Research Infrastructure Block Grants and Sustainable Research Excellence in Universities programs. </t>
  </si>
  <si>
    <t>Research Support Program</t>
  </si>
  <si>
    <t>The RIA scheme will provide funding to assist universities, particularly those in regional areas, to help adapt to changes in the higher education environment.</t>
  </si>
  <si>
    <t>Research Investment Adjustment Scheme</t>
  </si>
  <si>
    <t xml:space="preserve">Research Infrastructure Block Grants (RIBG) program provides block grants to eligible Australian higher education providers (HEP). RIBG provides funding to help meet the costs incurred when carrying out research projects supported by the Australian Research Council, National Health and Medical Research Council, and other national competitive research granting programs. </t>
  </si>
  <si>
    <t xml:space="preserve">Research Infrastructure Block Grants </t>
  </si>
  <si>
    <t xml:space="preserve">Regional Protection Scheme </t>
  </si>
  <si>
    <t>National Institutes receive funding based on historical allocations.  All allocations are specifically approved by the Minister for Education and Training under Part 2-3 ‘Other Grants’ of the Higher Education Support Act 2003 (HESA).</t>
  </si>
  <si>
    <t xml:space="preserve">This item refers to funds for research and research training provided to the Institute of Advanced Studies (IAS) of the Australian National University (ANU) through the ANU's operating grant. </t>
  </si>
  <si>
    <t>National Institutes Program - ANU Component</t>
  </si>
  <si>
    <t>The Joint Research Engagement program (JRE) provides block grants to eligible Australian higher education providers (HEP). The JRE grant may be used to fund any activity related to research.</t>
  </si>
  <si>
    <t>Joint Research Engagement Program</t>
  </si>
  <si>
    <t>International Postgraduate Research Scholarships (IPRS) are paid as a block grant to eligible higher education providers (HEPs). IPRS are awarded by HEPs, on a competitive basis, to overseas students to undertake a higher degree by research in Australia. IPRS cover tuition fees and health cover costs for scholarship holders, and health cover costs for their dependants.</t>
  </si>
  <si>
    <t xml:space="preserve">Institutional Grants Scheme </t>
  </si>
  <si>
    <t>Commercialisation Training Scheme</t>
  </si>
  <si>
    <t>Funding for research and research training provided under HESA (2003).</t>
  </si>
  <si>
    <t>Australian Postgraduate Awards (APAs) are paid as a block grant to eligible higher education providers (HEPs). APAs are awarded by HEPs, on a competitive basis, to students of exceptional research potential undertaking a higher degree by research in Australia. APAs assist students with their general living costs.</t>
  </si>
  <si>
    <t xml:space="preserve">Australian Postgraduate Awards </t>
  </si>
  <si>
    <t>Higher Ed. (ARC)</t>
  </si>
  <si>
    <t>Australian Research Council (ARC) - National Competitive Grants Program</t>
  </si>
  <si>
    <t>Australia Consensus</t>
  </si>
  <si>
    <t>Through research AIATSIS will support Aboriginal and Torres Strait Islander peoples to secure and strengthen their knowledge and cultural heritage and encourage non-Indigenous Australians to understand and value Aboriginal and Torres Strait Islander knowledge and cultural heritage.</t>
  </si>
  <si>
    <t>Mental Health - LASER Resilience Research</t>
  </si>
  <si>
    <t>Jet Fuel Exposure Syndrome Study</t>
  </si>
  <si>
    <t xml:space="preserve">The Defence Future Capability Technology Centre (DFCTC) program provides the core funding for the Defence Materials Technology Centre (DMTC).  The DMTC partners with industry and research organisations to develop advanced materials and manufacturing technology that can be incorporated into defence industry products and services, directly supporting the Australian Defence Force.  </t>
  </si>
  <si>
    <t>Defence Future Capability Technology Centre Program</t>
  </si>
  <si>
    <t>Capability Technology Demonstrator - Extension Program</t>
  </si>
  <si>
    <t xml:space="preserve">The Australian Civil-Military Centre’s Research Program supports best practice in building Australia’s capability to prevent and respond more effectively to conflicts and disasters overseas. The Research Program partners with government agencies, academic research institutions, international organisations and non-government organisations to identify research priorities in civil-military-police practice. The ACMC is also responsible for the management of whole-of-government lessons learned from civil-military-police coordination in conflicts and natural disasters overseas. The Lessons Program focuses on the inter-agency level of decision making and coordination. </t>
  </si>
  <si>
    <t>Australian Civil-Military Centre - Research and Lessons Learnt</t>
  </si>
  <si>
    <t>Australian Defence Human Research Ethics Committee (ADHREC) is an advisory body that reviews the ethics of, and where appropriate, approves proposals for human research to be conducted by, or on, Defence personnel and/or utilising Defence resources in accordance with the requirements of the National Statement on Ethical Conduct in Human Research, other relevant guidelines and institutional policy.</t>
  </si>
  <si>
    <t>Strategic Health - Australian Defence Human Research Ethics Committee</t>
  </si>
  <si>
    <t>The Transition and Wellbeing Research Programme (TWRP) is a joint research agenda between Department of Veteran Affairs (DVA) and Department of Defence. The programme is a prevalence study of mental health issues in ADF members transitioning from full-time service. It is envisaged that the programme will be an interim step between the Military Health Outcomes Programme (MILHOP) and future longitudinal research studies of contemporary veterans.</t>
  </si>
  <si>
    <t>Mental Health - Transition and Wellbeing Research Programme</t>
  </si>
  <si>
    <t>The Intelligence Mission Data (IMD) Study is to inform the design and development of a production capability to support the data needs of next generation capability systems including Joint Strike Fighter, Growler, Air Warfare Destroyer and Amphibious Assault Ship. The IMD Study is one of three studies within the broader mission data environment. The IMD Study will be concluded in FY16/17 with the presentation of the final deliverable to Joint Warfare Council through Head Joint Capability Management and Integration as the sponsor.</t>
  </si>
  <si>
    <t>Explosive Ordinance - Required materials for Proof and Equipment Unit</t>
  </si>
  <si>
    <t>DST Group expenditures shown here are for direct expenses on the research program and exclude costs associated with overheads and administrative support provided by other Defence Groups.</t>
  </si>
  <si>
    <t>DST Group is the Australian Government's lead agency dedicated to providing science and technology support for the country's defence and security needs.</t>
  </si>
  <si>
    <t>Aust. Govt. (DST Group)</t>
  </si>
  <si>
    <t>Defence Science and Technology Group (DST Group)</t>
  </si>
  <si>
    <t xml:space="preserve">There will be no expenditure for Synapse in 16/17. All current projects are in their last year. The Australian Network for Art &amp; Technology in Adelaide will continue to use the Synapse ‘brand’ in their offering or residencies and other arts/science related activity. This programme aligns with the National Innovation and Science Agenda. </t>
  </si>
  <si>
    <t>The Synapse programme was an Australia Council and Australian Network for Art and Technology (ANAT) initiative which supported collaborative interdisciplinary research projects between artists and scientists to develop innovative projects with the potential to create new knowledge, ideas and processes beneficial to both fields.</t>
  </si>
  <si>
    <t>Australia Council - Synapse program</t>
  </si>
  <si>
    <t>Ministry for the Arts contribution - through the Australian National University</t>
  </si>
  <si>
    <t>The project illuminates over forty years of the repatriation of Indigenous ancestral remains. Bringing together community organisations, government and cultural institutions, and universities, the project will significantly advance repatriation research. It will deliver publications in scholarly and popular domains, and its data archive will forge new ground in the Indigenous development of protocols for the digital archiving of, and online access to, information of high cultural sensitivity.</t>
  </si>
  <si>
    <t xml:space="preserve">Through the University of Sydney </t>
  </si>
  <si>
    <t>Research and Development with respect to the Human Sciences, specifically including maritime archaeology.</t>
  </si>
  <si>
    <t>Australian National Maritime Museum</t>
  </si>
  <si>
    <t>ARC Linkage Grants - NMA Contribution</t>
  </si>
  <si>
    <t>Through the University of NSW</t>
  </si>
  <si>
    <t>Transforming visualisation in museums, deep mapping for narrative coherence.</t>
  </si>
  <si>
    <t>ARC Linkage Grants - Australian National Maritime Museum</t>
  </si>
  <si>
    <t>The National Drug and Law Enforcement Research Program was funded through the Department of Health. Funding had been allocated for 2014-15 but funding by Health ceased at the end of this period. The program has continued to run for a further 12 months to enable the program to be closed unless a new funding source can be identified and secured. The final project will be completed early in 2016-17.</t>
  </si>
  <si>
    <t>Australian Institute of Criminology (AIC) - National Drug and Law Enforcement Research Program</t>
  </si>
  <si>
    <t>The Criminology Research Grants program is managed by the AIC with funding contributed by the Commonwealth and state and territory governments. The Director, AIC approves a series of research grants each year, taking into account the recommendations of the Criminology Research Advisory Council. The program funds research that has relevance for jurisdictional public policy in areas of law, police, judiciary, corrections, mental health, social welfare, education and related fields.</t>
  </si>
  <si>
    <t xml:space="preserve">Australian Institute of Criminology (AIC) - Criminology Research Grant Program </t>
  </si>
  <si>
    <t xml:space="preserve">Australian Institute of Criminology (AIC) Research Program </t>
  </si>
  <si>
    <t>Rural R&amp;D Corporations</t>
  </si>
  <si>
    <t>Commonwealth matching contribution for agricultural research and development to Australian Wool Innovation Limited (AWI).</t>
  </si>
  <si>
    <t>Commonwealth matching contribution for agricultural research and development to Sugar Research Australia Limited (SRA), Cotton Research and Development Corporation (CRDC) and Australian Grape and Wine Authority (AGWA).</t>
  </si>
  <si>
    <t>Commonwealth matching contribution for agricultural research and development to Meat &amp; Livestock Australia Limited (MLA) and Australia Pork Limited (APL).</t>
  </si>
  <si>
    <t>Commonwealth matching contribution for agricultural research and development to Horticulture Innovation Australia Limited.</t>
  </si>
  <si>
    <t>Commonwealth matching contribution for agricultural research and development to Grains Research &amp; Development Corporation (GRDC).</t>
  </si>
  <si>
    <t>Commonwealth matching contribution for agricultural research and development to Forest and Wood Products Australia Limited (FWPAL).</t>
  </si>
  <si>
    <t>Commonwealth matching contribution for agricultural research and development to Fisheries Research &amp; Development Corporation (FRDC).</t>
  </si>
  <si>
    <t>Commonwealth matching contribution for agricultural research and development to Dairy Australia Limited.</t>
  </si>
  <si>
    <t>Wine Industry Support</t>
  </si>
  <si>
    <t>This includes the Research and Development Corporations contribution to this program. This was not included in prior years. 
Ministers Grant cc115075.</t>
  </si>
  <si>
    <t xml:space="preserve">The grants program aims to support young people to undertake a project on an innovative or emerging scientific issue, including biophysical and social sciences, that will contribute to the ongoing success and sustainability of Australia's agricultural, fisheries and forestry industries. </t>
  </si>
  <si>
    <t>Science and Innovation Awards for Young People in Agriculture, Fisheries and Forestry</t>
  </si>
  <si>
    <t>Commonwealth matching contribution for Rural Industries Research &amp; Development Corporation (RIRDC) and Bill 1 appropriation for agriculture research and development.</t>
  </si>
  <si>
    <t xml:space="preserve">Rural Industries R&amp;D Corporation </t>
  </si>
  <si>
    <t>Regional Food Producers/Seafood Industry Innovation and Productivity Program</t>
  </si>
  <si>
    <t xml:space="preserve">The focus of the program is to increase the uptake of innovative production, resource management, information collection, extension and supply chain management practices and processes that will improve the productivity and sustainability of resource based industries. </t>
  </si>
  <si>
    <t>National Landcare Programme Innovation Grants</t>
  </si>
  <si>
    <t>The programme supports research that assists the Minister and the department to meet the Australian Government's objectives for Commonwealth fisheries management, including independent research, review and assessment capabilities in pursuit of long-term strategic directions for Commonwealth fisheries resource development and the preparation of the Fishery Status Reports.</t>
  </si>
  <si>
    <t>Fisheries Resources Research Fund</t>
  </si>
  <si>
    <t>The $50 million Established Pest Animals and Weeds Initiative aims to improve the tools, technologies, information and skills farmers and their communities need to tackle pest animals and weeds. The initiative is part of the Agricultural Competitiveness White Paper. Part of the initiative will fund the research and development of new and improved tools and technologies for controlling priority pest animals and weeds.</t>
  </si>
  <si>
    <t>Established Pest Animals and Weeds Initiative</t>
  </si>
  <si>
    <t>Carbon Farming Initiative</t>
  </si>
  <si>
    <t>The Filling the Research Gap programme funds nationally coordinated research that will deliver practical options for land managers to reduce greenhouse gas emissions, build soil carbon and adapt to changes in climate</t>
  </si>
  <si>
    <t>Carbon Farming Futures - Filling the Research Gap</t>
  </si>
  <si>
    <t>The Extension and Outreach programme focuses on increasing the knowledge and understanding of farmers, land managers and their key influencers of land sector emissions management and sequestration of carbon in land systems.</t>
  </si>
  <si>
    <t>The Action on the Ground programme assists farmers and land managers to undertake on-farm trials of abatement technologies and practices to measure and demonstrate how they can reduce agricultural greenhouse gas emissions or sequester carbon in soil while maintaining or improving farm productivity</t>
  </si>
  <si>
    <t>Carbon Farming Futures - Action on the Ground</t>
  </si>
  <si>
    <t>The Rural R&amp;D for Profit programme provides grants to rural research and development corporations for collaborative research to improve farmgate productivity and profitability and innovation across the sector.</t>
  </si>
  <si>
    <t>A Competitive Agriculture Sector - boosting farm profits through rural R&amp;D</t>
  </si>
  <si>
    <t>The budget for this program is held within Treasury. 2015-16 estimated actual has been updated from the prior year's return.</t>
  </si>
  <si>
    <t>The trials aim to establish whether mechanical thinning of forests can reduce bushfire risk in an economical, socially acceptable and environmentally sound manner around key assets or where prescribed burning is undesirable for a range of reasons.</t>
  </si>
  <si>
    <t>Mechanical Fuel Load Reduction Trial</t>
  </si>
  <si>
    <t>The PB CRC has five research programs that focus on innovative research and development across the full biosecurity continuum; pre-border, border and post-border.  Their research addresses the Australian Government's national research priority of 'safeguarding Australia' by protecting Australia from invasive pests and diseases, terrorism and crime.</t>
  </si>
  <si>
    <t>Plant Biosecurity and Response Reform</t>
  </si>
  <si>
    <t>National Weeds and Productivity Research Program</t>
  </si>
  <si>
    <t>The Centre of Excellence for Biosecurity Risk Analysis (CEBRA) aims to deliver practical, rigorous solutions and advice related to the assessment, management, perception and communication of biosecurity risk.  Since 1 July 2013, CEBRA, hosted by the University of Melbourne, has continued the work of the Australian Centre of Excellence for Risk Analysis (ACERA).</t>
  </si>
  <si>
    <t>Centres of Excellence - Biosecurity Risk Analysis and Research</t>
  </si>
  <si>
    <t>The item includes expenditure from three programs.  They are: The Australian Animal Welfare Strategy; Animal Biosecurity and Response Reform (ABRR); Other Exotic Disease Preparedness Program. ABRR program commenced in 2010-11 financial year.</t>
  </si>
  <si>
    <t>Animal Welfare, Biosecurity and Exotic Disease Preparedness Programs</t>
  </si>
  <si>
    <t xml:space="preserve">Land and Water Research </t>
  </si>
  <si>
    <t>Climate Change Research Program</t>
  </si>
  <si>
    <t>New Industries Development Program</t>
  </si>
  <si>
    <t>Forest Industry Climate Change Research Fund</t>
  </si>
  <si>
    <t>Food Innovation Grants - National Food Industry Strategy</t>
  </si>
  <si>
    <t>Centres of Excellence - National Food Industry Strategy</t>
  </si>
  <si>
    <t>Group2</t>
  </si>
  <si>
    <t>Group1</t>
  </si>
  <si>
    <t>About</t>
  </si>
  <si>
    <t>Appropriation</t>
  </si>
  <si>
    <t>Socio-Economic Objective</t>
  </si>
  <si>
    <t>Allocation method</t>
  </si>
  <si>
    <t>Total All other programs</t>
  </si>
  <si>
    <t>All other programs</t>
  </si>
  <si>
    <t>Total Industry R&amp;D Tax Measures</t>
  </si>
  <si>
    <t>The methodology used to produce SEO allocations for the R&amp;D Tax Measures is described within the Notes tab.</t>
  </si>
  <si>
    <t>Industry R&amp;D Tax Measures</t>
  </si>
  <si>
    <t>Total Geoscience Australia</t>
  </si>
  <si>
    <t>Total NCRIS</t>
  </si>
  <si>
    <t>National Collaborative Research Infrastructure Strategy (NCRIS)</t>
  </si>
  <si>
    <t>Total CSIRO</t>
  </si>
  <si>
    <t>Total BoM</t>
  </si>
  <si>
    <t>Bureau of Meteorology (BoM)</t>
  </si>
  <si>
    <t>Total ARC</t>
  </si>
  <si>
    <t>Australian Research Council (ARC)</t>
  </si>
  <si>
    <t>Total ANSTO</t>
  </si>
  <si>
    <t>Total AIMS</t>
  </si>
  <si>
    <t>Total AIATSIS</t>
  </si>
  <si>
    <t>04. Transport, telecommunication and other infrastructure</t>
  </si>
  <si>
    <t>Total</t>
  </si>
  <si>
    <t>Rest of the world</t>
  </si>
  <si>
    <t>Multisector</t>
  </si>
  <si>
    <r>
      <t xml:space="preserve">Higher Education sector </t>
    </r>
    <r>
      <rPr>
        <i/>
        <vertAlign val="superscript"/>
        <sz val="10"/>
        <rFont val="Arial"/>
        <family val="2"/>
      </rPr>
      <t xml:space="preserve"> </t>
    </r>
  </si>
  <si>
    <t>Business Enterprise sector</t>
  </si>
  <si>
    <t xml:space="preserve">Australian Government research activities    </t>
  </si>
  <si>
    <t>Other R&amp;D</t>
  </si>
  <si>
    <t>Energy and the Environment</t>
  </si>
  <si>
    <t>Cooperative Research Centres</t>
  </si>
  <si>
    <t>Other Health</t>
  </si>
  <si>
    <t>NHMRC (Government, MRI, Hospital, Other)</t>
  </si>
  <si>
    <t>Higher Education R&amp;D</t>
  </si>
  <si>
    <t>Performance Based Block Funding</t>
  </si>
  <si>
    <t>NHMRC (University)</t>
  </si>
  <si>
    <r>
      <t xml:space="preserve">Higher Education sector </t>
    </r>
    <r>
      <rPr>
        <b/>
        <i/>
        <vertAlign val="superscript"/>
        <sz val="10"/>
        <rFont val="Arial"/>
        <family val="2"/>
      </rPr>
      <t xml:space="preserve"> </t>
    </r>
  </si>
  <si>
    <t>Defence Science and Technology Group</t>
  </si>
  <si>
    <t>CSIRO</t>
  </si>
  <si>
    <t>Prime Minister's Science, Engineering and Innovation Council (PMSEIC)</t>
  </si>
  <si>
    <t>Australia - Australian Government</t>
  </si>
  <si>
    <t>Historical</t>
  </si>
  <si>
    <t>Australian Science and Technology Council (ASTEC)</t>
  </si>
  <si>
    <t>Science and innovation</t>
  </si>
  <si>
    <t>Government of Western Australia</t>
  </si>
  <si>
    <t>Australia - State Government - WA</t>
  </si>
  <si>
    <t>Organisations</t>
  </si>
  <si>
    <t>Research centres</t>
  </si>
  <si>
    <t>State Government of Victoria</t>
  </si>
  <si>
    <t>Australia - State Government - VIC</t>
  </si>
  <si>
    <t>World Class Research Hub</t>
  </si>
  <si>
    <t>Tasmania Government Department of State Growth</t>
  </si>
  <si>
    <t>Australia - State Government - TAS</t>
  </si>
  <si>
    <t>Research Centres and Facilities</t>
  </si>
  <si>
    <t>South Australian Research and Development Institute (SARDI)</t>
  </si>
  <si>
    <t>Australia - State Government - SA</t>
  </si>
  <si>
    <t>Department of State Development</t>
  </si>
  <si>
    <t>Queensland Government Science</t>
  </si>
  <si>
    <t>Department of Science, Information Technology and Innovation</t>
  </si>
  <si>
    <t>Australia - State Government - QLD</t>
  </si>
  <si>
    <t>Research stations and facilities</t>
  </si>
  <si>
    <t>Department of Agriculture and Fisheries</t>
  </si>
  <si>
    <t>Department of Primary Industries</t>
  </si>
  <si>
    <t>Australia - State Government - NSW</t>
  </si>
  <si>
    <t>NSW R&amp;D Activities</t>
  </si>
  <si>
    <t>Chief Scientist and Engineer</t>
  </si>
  <si>
    <t>Australian Register of Therapeutic Goods</t>
  </si>
  <si>
    <t>Therapeutic Goods Administration (TGA)</t>
  </si>
  <si>
    <t>Find a provider</t>
  </si>
  <si>
    <t>Tertiary Education Quality and Standards Agency (TEQSA)</t>
  </si>
  <si>
    <t>MyHospitals contact data</t>
  </si>
  <si>
    <t>National Health Performance Authority (NHPA)</t>
  </si>
  <si>
    <t>NHMRC Administering Institutions</t>
  </si>
  <si>
    <t>Advanced search - Agencies</t>
  </si>
  <si>
    <t>National Archives of Australia</t>
  </si>
  <si>
    <t>Intellectual Property Government Open Live Data (IPGOLD)</t>
  </si>
  <si>
    <t>IP Australia</t>
  </si>
  <si>
    <t>Australian Government Departments and Agencies</t>
  </si>
  <si>
    <t>Department of Industry, Innovation and Science - science.gov.au</t>
  </si>
  <si>
    <t>Research Service Providers</t>
  </si>
  <si>
    <t>Department of Industry, Innovation and Science - business.gov.au</t>
  </si>
  <si>
    <t>CRC Directory</t>
  </si>
  <si>
    <t>List of Independent Medical Research Institutes</t>
  </si>
  <si>
    <t>Department of Health</t>
  </si>
  <si>
    <t>Australian Government Organisations Register</t>
  </si>
  <si>
    <t>Department of Finance</t>
  </si>
  <si>
    <t>Funded research infrastructure projects</t>
  </si>
  <si>
    <t>Department of Education and Training</t>
  </si>
  <si>
    <t>ARC Linkage Projects scheme Partner Organisations</t>
  </si>
  <si>
    <t>Public Chemical Registration Information System (PubCRIS)</t>
  </si>
  <si>
    <t>Australian Pesticides and Veterinary Medicines Authority</t>
  </si>
  <si>
    <t>University profiles</t>
  </si>
  <si>
    <t>Universities Australia</t>
  </si>
  <si>
    <t>Australia</t>
  </si>
  <si>
    <t>Links to Australia's Royal Societies</t>
  </si>
  <si>
    <t>The Royal Societies of Australia</t>
  </si>
  <si>
    <t>Member groups</t>
  </si>
  <si>
    <t>Science and Technology Australia (STA)</t>
  </si>
  <si>
    <t>Our members</t>
  </si>
  <si>
    <t>Pathology Australia</t>
  </si>
  <si>
    <t>The Start-up Guide</t>
  </si>
  <si>
    <t>Macdoch Ventures/The Deal</t>
  </si>
  <si>
    <t>Rural RDC Directory</t>
  </si>
  <si>
    <t>Council of Rural R&amp;D Corporations</t>
  </si>
  <si>
    <t>Resources of Australian Herbaria</t>
  </si>
  <si>
    <t>Council of Heads of Australiasian Herbaria</t>
  </si>
  <si>
    <t>Australian New Zealand Clinical Trials Register (ANZCTR)</t>
  </si>
  <si>
    <t>Australian New Zealand Clinical Trials Registry (ANZCTR)</t>
  </si>
  <si>
    <t>Australian Council of Learned Academies (ACoLA)</t>
  </si>
  <si>
    <t>Assocation of Australian Medical Research Institutes (AAMRI)</t>
  </si>
  <si>
    <t>National Survey of Research Commercialisation (NSRC)</t>
  </si>
  <si>
    <t>Performance</t>
  </si>
  <si>
    <t>ERA National Reports</t>
  </si>
  <si>
    <t>Gross Domestic Expenditure on R&amp;D time series</t>
  </si>
  <si>
    <t>Office for National Statistics</t>
  </si>
  <si>
    <t>UK</t>
  </si>
  <si>
    <t>R&amp;D expenditure</t>
  </si>
  <si>
    <t>Science and Research Funding Allocation</t>
  </si>
  <si>
    <t>GOV.UK</t>
  </si>
  <si>
    <t>R&amp;D reports</t>
  </si>
  <si>
    <t>South African Government Department of Science and Technology</t>
  </si>
  <si>
    <t>South Africa</t>
  </si>
  <si>
    <t>National Survey of R&amp;D</t>
  </si>
  <si>
    <t>Agency for Science, Technology and Research (A*STAR)</t>
  </si>
  <si>
    <t>Singapore</t>
  </si>
  <si>
    <t>Main Science and Technology Indicators</t>
  </si>
  <si>
    <t>OECD</t>
  </si>
  <si>
    <t>Research and Development Survey</t>
  </si>
  <si>
    <t>Statistics New Zealand</t>
  </si>
  <si>
    <t>New Zealand</t>
  </si>
  <si>
    <t>R&amp;D expenditure by source of funding and sector</t>
  </si>
  <si>
    <t>Statistics Finland</t>
  </si>
  <si>
    <t>Finland</t>
  </si>
  <si>
    <t>Federal Scientific Activities</t>
  </si>
  <si>
    <t>Statistics Canada</t>
  </si>
  <si>
    <t>Canada</t>
  </si>
  <si>
    <t>Research funding statistics and data</t>
  </si>
  <si>
    <t>Innovation Australia annual reports</t>
  </si>
  <si>
    <t>Finance Publication</t>
  </si>
  <si>
    <t>Research Block Grant allocations</t>
  </si>
  <si>
    <t>Data used in Research Block Grant (RBG) funding formulae</t>
  </si>
  <si>
    <t>Grants dataset</t>
  </si>
  <si>
    <t>Industry wide statistics</t>
  </si>
  <si>
    <t>Australian Bureau of Statistics (ABS)</t>
  </si>
  <si>
    <t>HERDC time series data 1992-2014</t>
  </si>
  <si>
    <t>Source</t>
  </si>
  <si>
    <t>Country</t>
  </si>
  <si>
    <t>Topic</t>
  </si>
  <si>
    <t>*Actual cost in year incurred</t>
  </si>
  <si>
    <t>Row Labels</t>
  </si>
  <si>
    <t>2001</t>
  </si>
  <si>
    <t>2002</t>
  </si>
  <si>
    <t>2003</t>
  </si>
  <si>
    <t>2004</t>
  </si>
  <si>
    <t>2005</t>
  </si>
  <si>
    <t>2006</t>
  </si>
  <si>
    <t>2007</t>
  </si>
  <si>
    <t>2008</t>
  </si>
  <si>
    <t>2009</t>
  </si>
  <si>
    <t>2010</t>
  </si>
  <si>
    <t>2011</t>
  </si>
  <si>
    <t>2012</t>
  </si>
  <si>
    <t>2013</t>
  </si>
  <si>
    <t>2014</t>
  </si>
  <si>
    <t>2015</t>
  </si>
  <si>
    <t>2016</t>
  </si>
  <si>
    <t>Australian Catholic University</t>
  </si>
  <si>
    <t>Batchelor Institute of Indigenous Tertiary Education</t>
  </si>
  <si>
    <t>Bond University</t>
  </si>
  <si>
    <t>Central Queensland University</t>
  </si>
  <si>
    <t>Charles Darwin University</t>
  </si>
  <si>
    <t>Charles Sturt University</t>
  </si>
  <si>
    <t>Curtin University of Technology</t>
  </si>
  <si>
    <t>Deakin University</t>
  </si>
  <si>
    <t>Edith Cowan University</t>
  </si>
  <si>
    <t>Federation University Australia</t>
  </si>
  <si>
    <t>Griffith University</t>
  </si>
  <si>
    <t>James Cook University</t>
  </si>
  <si>
    <t>La Trobe University</t>
  </si>
  <si>
    <t>Macquarie University</t>
  </si>
  <si>
    <t>MCD University of Divinity</t>
  </si>
  <si>
    <t>Monash University</t>
  </si>
  <si>
    <t>Murdoch University</t>
  </si>
  <si>
    <t>Queensland University of Technology</t>
  </si>
  <si>
    <t>Royal Melbourne Institute of Technology</t>
  </si>
  <si>
    <t>Southern Cross University</t>
  </si>
  <si>
    <t>Swinburne University of Technology</t>
  </si>
  <si>
    <t>The Australian National University</t>
  </si>
  <si>
    <t>The Flinders University of South Australia</t>
  </si>
  <si>
    <t>The University of Adelaide</t>
  </si>
  <si>
    <t>The University of Melbourne</t>
  </si>
  <si>
    <t>The University of Notre Dame Australia</t>
  </si>
  <si>
    <t>The University of Queensland</t>
  </si>
  <si>
    <t>The University of Sydney</t>
  </si>
  <si>
    <t>The University of Western Australia</t>
  </si>
  <si>
    <t>Torrens University Australia</t>
  </si>
  <si>
    <t>University of Canberra</t>
  </si>
  <si>
    <t>University of New England</t>
  </si>
  <si>
    <t>University of New South Wales</t>
  </si>
  <si>
    <t>University of Newcastle</t>
  </si>
  <si>
    <t>University of South Australia</t>
  </si>
  <si>
    <t>University of Southern Queensland</t>
  </si>
  <si>
    <t>University of Tasmania</t>
  </si>
  <si>
    <t>University of Technology, Sydney</t>
  </si>
  <si>
    <t>University of the Sunshine Coast</t>
  </si>
  <si>
    <t>University of Western Sydney</t>
  </si>
  <si>
    <t>University of Wollongong</t>
  </si>
  <si>
    <t>Victoria University</t>
  </si>
  <si>
    <t>BLOCK GRANTS CHART</t>
  </si>
  <si>
    <t>BLOCK GRANTS DATA</t>
  </si>
  <si>
    <t>National Survey on Community Attitudes to Violence Against Women (VicHealth and then ANROWS from June 2016)</t>
  </si>
  <si>
    <t>4.       The Australian Maritime College (AMC) amalgamated with the University of Tasmania (UTAS) on 1 January 2008. Funding allocated to AMC in prior years has been included in the UTAS total for those years.</t>
  </si>
  <si>
    <t>5.       Funding amounts represent annual allocations not actual payments and do not include reconciliation adjustments for prior years or repayments of funding.</t>
  </si>
  <si>
    <t>http://www.industry.gov.au/innovation/reportsandstudies/Pages/SRIBudget.aspx</t>
  </si>
  <si>
    <t>industry.gov.au</t>
  </si>
  <si>
    <r>
      <rPr>
        <b/>
        <sz val="10"/>
        <color theme="1"/>
        <rFont val="Arial"/>
        <family val="2"/>
      </rPr>
      <t>Comments</t>
    </r>
    <r>
      <rPr>
        <sz val="10"/>
        <color theme="1"/>
        <rFont val="Arial"/>
        <family val="2"/>
      </rPr>
      <t>: Comments or suggestions on this product are welcome and may be sent to:</t>
    </r>
  </si>
  <si>
    <r>
      <rPr>
        <b/>
        <sz val="10"/>
        <color theme="1"/>
        <rFont val="Arial"/>
        <family val="2"/>
      </rPr>
      <t>Source</t>
    </r>
    <r>
      <rPr>
        <sz val="10"/>
        <color theme="1"/>
        <rFont val="Arial"/>
        <family val="2"/>
      </rPr>
      <t>: These tables are available online at</t>
    </r>
  </si>
  <si>
    <t>data.gov.au</t>
  </si>
  <si>
    <t>Higher Education (Other R&amp;D)</t>
  </si>
  <si>
    <t xml:space="preserve">Australian Government (Other R&amp;D) </t>
  </si>
  <si>
    <t xml:space="preserve">and at </t>
  </si>
  <si>
    <r>
      <rPr>
        <b/>
        <sz val="10"/>
        <color theme="1"/>
        <rFont val="Arial"/>
        <family val="2"/>
      </rPr>
      <t>Navigation</t>
    </r>
    <r>
      <rPr>
        <sz val="10"/>
        <color theme="1"/>
        <rFont val="Arial"/>
        <family val="2"/>
      </rPr>
      <t>: Press the buttons below to open interactive charts, datasets and contextual information.</t>
    </r>
  </si>
  <si>
    <r>
      <t>Keyboard</t>
    </r>
    <r>
      <rPr>
        <sz val="10"/>
        <color theme="1"/>
        <rFont val="Arial"/>
        <family val="2"/>
      </rPr>
      <t>:</t>
    </r>
    <r>
      <rPr>
        <b/>
        <sz val="10"/>
        <color theme="1"/>
        <rFont val="Arial"/>
        <family val="2"/>
      </rPr>
      <t xml:space="preserve"> </t>
    </r>
    <r>
      <rPr>
        <sz val="10"/>
        <color theme="1"/>
        <rFont val="Arial"/>
        <family val="2"/>
      </rPr>
      <t>CTRL and Page Up or Page Down will scroll through the worksheet tabs of this document.</t>
    </r>
  </si>
  <si>
    <r>
      <rPr>
        <b/>
        <sz val="10"/>
        <color theme="1"/>
        <rFont val="Arial"/>
        <family val="2"/>
      </rPr>
      <t>Information</t>
    </r>
    <r>
      <rPr>
        <sz val="10"/>
        <color theme="1"/>
        <rFont val="Arial"/>
        <family val="2"/>
      </rPr>
      <t>: Further information about this product is available within the</t>
    </r>
  </si>
  <si>
    <t>Notes.</t>
  </si>
  <si>
    <t>Research Block Grants</t>
  </si>
  <si>
    <t>Links to other sources of information</t>
  </si>
  <si>
    <t>This time series has been created by concording the Thematic Priority and SEO categorisations as shown in the following two columns. The original, unconcorded data is provided within the 2015-16 edition (and earlier editions) of the tables.</t>
  </si>
  <si>
    <t>Table A - Editions of the SRI Budget Tables</t>
  </si>
  <si>
    <t xml:space="preserve">The summation across each of these two timeseries does not always equal the amounts shown in the summation across the Sector timeseries. The Sector timeseries total amounts should be taken as authoritative. 
</t>
  </si>
  <si>
    <t xml:space="preserve"> - Science Statement: 1979-80</t>
  </si>
  <si>
    <t>GBARD encompass all spending allocations for R&amp;D met from sources of government revenue foreseen within the budget. However, general government entities with individual budgets that are not fully covered by the general budget are also included for the purpose of GBARD measurement.</t>
  </si>
  <si>
    <t xml:space="preserve"> - include Australian Government support for R&amp;D from administered funds (i.e. extramural support) and expenditure on R&amp;D from departmental funds (i.e. intramural expenditure);</t>
  </si>
  <si>
    <t xml:space="preserve">Carbon Farming Futures - Extension and Outreach </t>
  </si>
  <si>
    <t xml:space="preserve">The AIC undertakes and communicates evidence-based research that directly supports the Australian Government Strategic research priorities and informs policy and practice in the law enforcement and justice sectors through: • monitoring trends in crime and the criminal justice system; • building knowledge of offending and victimisation; • identifying emerging or changed criminal activity; and • building an evidence base for an effective criminal justice system and crime prevention.
</t>
  </si>
  <si>
    <t xml:space="preserve">The program involves the provision of design and engineering activities and the conduct of comprehensive instrument test and evaluation of weapon systems including specialised capabilities in laboratory environment testing of explosive and non-explosive materiel. </t>
  </si>
  <si>
    <t>Joint Force Integration - IMD Study</t>
  </si>
  <si>
    <t>Research Support Program (RSP) funds are paid as a block grant to eligible higher education providers (HEPs). The RSP grant supports the systemic costs of research.</t>
  </si>
  <si>
    <t>Research Training Program (RTP) funds are paid as a block grant to eligible higher education providers (HEPs). The RTP grant supports the training of next generation of researchers and innovators by offsetting fees otherwise payable, supporting general living costs and providing ancillary allowances to students.</t>
  </si>
  <si>
    <t>This is a partnership being led by the ANU. This item relates to the Department of Employment's involvement only.</t>
  </si>
  <si>
    <t>Formerly called Regional Natural Resource Management Planning for Climate Change (Stream 2). Estimated Actual in 2014-15 is the Stream 2 component only, Industry's component not included here; Programme name has been updated to reflect Environment PBS 14-15.</t>
  </si>
  <si>
    <t xml:space="preserve">As part of the Government's National Innovation and Science Agenda (NISA), the Government is co-investing  $25m over five years (commencing in 2016-17) to fund the development of a silicon quantum integrated circuit - the first step in building a functional quantum computer. The Government's $25m commitment  compliments co-investments pledged by other private and public sector funding parties.     </t>
  </si>
  <si>
    <t>NICTA Ltd ( which was merged with CSIRO in 2015), was the sole recipient of funding under this programme. NICTA's Annual Report 2014 identified 4 breakthrough research results and 6 significant impact outcomes in the field of:
• computer vision
• networks
• optimisation
• broadband and the digital economy
• infrastructure, transports and logistics
• security and environment.</t>
  </si>
  <si>
    <t>The Implementation of Agreements and Treaties with Indigenous and Local Peoples in Postcolonial States</t>
  </si>
  <si>
    <t xml:space="preserve">There is general support to Fund the ARC for 7 years (150k base funding) - but is subject to budget availability which is reviewed in the later stages of each financial year.    </t>
  </si>
  <si>
    <t xml:space="preserve">Transforming the child and family service system in disadvantaged locations using 10 Communities for Children Facilitating Partner activity sites in NSW and Qld as a focal point to increase coalition functioning between services, shared outcomes measurement, and the use of evidence-based tools and practices.   </t>
  </si>
  <si>
    <t>The HILDA survey is a household based panel survey which began in 2001. It collects information about economic and subjective well-being, labour market dynamics and family dynamics. The key value of HILDA is in its ability to help government better understand how people respond to the changing economic and social environment.</t>
  </si>
  <si>
    <t>Research and Data is managed by the Research and Data Working Group, comprising Australian Government and State/territory representatives</t>
  </si>
  <si>
    <t xml:space="preserve">Agriculture and Water Resources - Carbon Farming Futures - Extension and Outreach </t>
  </si>
  <si>
    <t>18 August 2016</t>
  </si>
  <si>
    <t>ARC Linkage Grant - Cultures of coast and sea: maritime environmental, cultural and ethnographic histories of northeast Australia</t>
  </si>
  <si>
    <t>ARC Linkage Grant - Return, Reconcile, Renew: understanding the history, effects and opportunities of repatriation and building an evidence base for the future.</t>
  </si>
  <si>
    <t>International Postgraduate Research Scholarship (IPRS)</t>
  </si>
  <si>
    <t>Higher Education Research Promotion (HERP)</t>
  </si>
  <si>
    <t>Major National Research Facilities (MNRF)</t>
  </si>
  <si>
    <t xml:space="preserve">Commonwealth Technology Port </t>
  </si>
  <si>
    <t>Federation Fund</t>
  </si>
  <si>
    <t>Estimate of Other Research and Research Training Support Sourced from the Australian Government</t>
  </si>
  <si>
    <t>Higher Ed. (Former funding framework)</t>
  </si>
  <si>
    <t>Research Evaluation and Grants for Learned Academies</t>
  </si>
  <si>
    <t xml:space="preserve">Institute of Molecular Bioscience </t>
  </si>
  <si>
    <t xml:space="preserve">Mount Stromlo Observatory Reconstruction </t>
  </si>
  <si>
    <t xml:space="preserve">National Marine Science Centre </t>
  </si>
  <si>
    <t>Post-graduate Awards</t>
  </si>
  <si>
    <t>Higher Education Funding Act</t>
  </si>
  <si>
    <t>National Oceans Office</t>
  </si>
  <si>
    <t>Commencement grants</t>
  </si>
  <si>
    <t>IR&amp;D Incentives Act 1976</t>
  </si>
  <si>
    <t>Project grants</t>
  </si>
  <si>
    <t>Public interest projects</t>
  </si>
  <si>
    <t xml:space="preserve">Test-It </t>
  </si>
  <si>
    <t>Venture Capital Limited Partnerships (VCLP)</t>
  </si>
  <si>
    <t>Australian Animal Health Laboratory (AAHL)</t>
  </si>
  <si>
    <t xml:space="preserve">Greenhouse Research (NGRP) </t>
  </si>
  <si>
    <t>The National Greenhouse Research Program (NGRP) aims to support, through targeted research, the development of policies and activities to deal with atmospheric change and greenhouse-induced climate change. It consists of a core component providing funding to the CSIRO, Bureau of Meteorology and National Tidal Facility, and a component supporting research projects and activities on the science and impacts of climate change undertaken by various institutions.</t>
  </si>
  <si>
    <t>Australian Institute of Health &amp; Welfare (excl. grants)</t>
  </si>
  <si>
    <t>Commonwealth Serum Laboratories (CSL)</t>
  </si>
  <si>
    <t xml:space="preserve">Capital Works for Medical Institutes </t>
  </si>
  <si>
    <t>Kraft Pulp Mill study (CSIRO)</t>
  </si>
  <si>
    <t xml:space="preserve">Pharmaceutical Industry Investment Program </t>
  </si>
  <si>
    <t xml:space="preserve">Shipbuilding Innovation Scheme </t>
  </si>
  <si>
    <t xml:space="preserve">Technology Support Centres </t>
  </si>
  <si>
    <t>Biotechnology Innovation Fund</t>
  </si>
  <si>
    <t>Industry Innovation Program (includes R&amp;D Start Grants)</t>
  </si>
  <si>
    <t>Innovation Access Program – Industry (IAccP)</t>
  </si>
  <si>
    <t xml:space="preserve">Technology Diffusion Program </t>
  </si>
  <si>
    <t>Regional and Rural Research and Information and Data Program</t>
  </si>
  <si>
    <t>Special Rural Research Fund</t>
  </si>
  <si>
    <t>Unclassified</t>
  </si>
  <si>
    <t>Research Quantum (RQ)</t>
  </si>
  <si>
    <t>Research Training Component (RTC)</t>
  </si>
  <si>
    <t>Special Research Assistance</t>
  </si>
  <si>
    <t>Included funding for ARC Research Grants, Postgraduate Awards, Fellowships, Overseas Postgraduate Research Scholarships, Centres and Infrastructure but excluded funding through Budget sources.</t>
  </si>
  <si>
    <t>Education R&amp;D Grants</t>
  </si>
  <si>
    <t>Identifiable research support for universities</t>
  </si>
  <si>
    <t>For years 1981-82 to 1985-86, this amount has had subtracted from it the ANU Institute of Advanced Studies grant amount.</t>
  </si>
  <si>
    <t>Science Lectureships</t>
  </si>
  <si>
    <t xml:space="preserve">Targeted Institutional Links Programme </t>
  </si>
  <si>
    <t xml:space="preserve">Energy Research </t>
  </si>
  <si>
    <t>AIDS Research</t>
  </si>
  <si>
    <t>Health and Community Services Research Grants</t>
  </si>
  <si>
    <t>Advanced Manufacturing Technology Program</t>
  </si>
  <si>
    <t xml:space="preserve">Société Internationale de Télécommunications Aéronautiques </t>
  </si>
  <si>
    <t>Assistance under the Bounty (Computers) Act 1984</t>
  </si>
  <si>
    <t>Assistance is provided for local manufacturers of computer hardware, systems software and electronic microcircuits. It covers design and development costs.</t>
  </si>
  <si>
    <t>Australian Technology Group Pty Ltd</t>
  </si>
  <si>
    <t>Biotechnology grants</t>
  </si>
  <si>
    <t>ER&amp;D Act 1986 (GIRD)</t>
  </si>
  <si>
    <t>Building Information Technology Strengths – Intelligent Island (Tas.)</t>
  </si>
  <si>
    <t xml:space="preserve">Industry Innovation Programme </t>
  </si>
  <si>
    <t>InterScan support</t>
  </si>
  <si>
    <t>Interscan Australia Pty Ltd was funded by the Australian government to develop equipment for the Federal Aviation Agency. In conjunction with CSIRO they commercially developed Interscan - a microwave approach and landing system for aircraft</t>
  </si>
  <si>
    <t>IR&amp;D Act 1986 (GIRD)</t>
  </si>
  <si>
    <t>Grants for Industry Research and Development (GIRD) scheme</t>
  </si>
  <si>
    <t>Malaria Vaccine Joint Venture</t>
  </si>
  <si>
    <t>The Australian Malaria Vaccine Joint Venture (also known as Saramane Inc.) was formed between WEHI, QIMR, Commonwealth Serum Laboratories (CSL) and Biotechnology Australia Pty Ltd.
Built on expertise and capacity gained by the partners over
the previous decade, the venture’s focus was to develop a
vaccine active against the blood-stage of the P. falciparum
parasite.</t>
  </si>
  <si>
    <t>Motor Vehicle R&amp;D</t>
  </si>
  <si>
    <t>National Procurement Development Program (NPDP)</t>
  </si>
  <si>
    <t>The National Procurement Development Program (NPDP) was established in 1987 as a government-funded selective assistance scheme. It seeks to stimulate a greater level of collaboration between government and industry in the development of innovative Australian products to meet future government requirements. The objective is to improve the international competitiveness of Australian industry.</t>
  </si>
  <si>
    <t xml:space="preserve">National Space Programme </t>
  </si>
  <si>
    <t>Prior to 1981-82, Commonwealth support for Research Associations was provided through CSIRO. From 1988-89 the Associations were fully funded by industry.</t>
  </si>
  <si>
    <t xml:space="preserve">Software-Engineering Australia </t>
  </si>
  <si>
    <t>Licensed Management and Investment Companies invest in approved high technology/growth activities. The equity subscription in these companies attracted a 100% income tax deduction in the year that subscriptions were made. The scheme concluded in June 1991.</t>
  </si>
  <si>
    <t>Tax Deduction for Patents Designs and Copyright</t>
  </si>
  <si>
    <t>Technology Development Program</t>
  </si>
  <si>
    <t>Australian Railway R&amp;D Organisation</t>
  </si>
  <si>
    <t>Transport planning and research</t>
  </si>
  <si>
    <t xml:space="preserve"> 2015-16</t>
  </si>
  <si>
    <t>Rural R&amp;D levies</t>
  </si>
  <si>
    <t>Frascati Manual (2015):</t>
  </si>
  <si>
    <t>8109 - Research and Experimental Development, Government and Private Non-Profit Organisations, Australia, 2014-15</t>
  </si>
  <si>
    <t>8111 - Research and Experimental Development, Higher Education Organisations, Australia, 2014</t>
  </si>
  <si>
    <t>8104 - Research and Experimental Development, Businesses, Australia, 2013-14</t>
  </si>
  <si>
    <t>2017-18 Science, Research and Innovation Budget Tables</t>
  </si>
  <si>
    <t>Notes on the 2017-18 edition</t>
  </si>
  <si>
    <t>State / Territory</t>
  </si>
  <si>
    <t>OTHER</t>
  </si>
  <si>
    <t>NT</t>
  </si>
  <si>
    <t>QLD</t>
  </si>
  <si>
    <t>NSW</t>
  </si>
  <si>
    <t>WA</t>
  </si>
  <si>
    <t>VIC</t>
  </si>
  <si>
    <t>ACT</t>
  </si>
  <si>
    <t>SA</t>
  </si>
  <si>
    <t>TAS</t>
  </si>
  <si>
    <t>6.       Before 2014, funding for Federation University was attributed to the University of Ballarat.</t>
  </si>
  <si>
    <t>2017 Research Support Program</t>
  </si>
  <si>
    <t>2017 Research Training Program</t>
  </si>
  <si>
    <t>2017</t>
  </si>
  <si>
    <t>ATN average</t>
  </si>
  <si>
    <t>Go8 average</t>
  </si>
  <si>
    <t>IRU average</t>
  </si>
  <si>
    <t>RUN average</t>
  </si>
  <si>
    <t>Average allocation</t>
  </si>
  <si>
    <t>Median allocation</t>
  </si>
  <si>
    <t>2017-18</t>
  </si>
  <si>
    <t>The Australian Government’s 2017-18 Science, Research and Innovation Budget Tables</t>
  </si>
  <si>
    <t>The AGOR is compiled by the Department of Finance. The original AGOR dataset is available from:</t>
  </si>
  <si>
    <t>https://www.finance.gov.au/resource-management/governance/agor/</t>
  </si>
  <si>
    <t>Grand Total</t>
  </si>
  <si>
    <t xml:space="preserve"> 2008-09</t>
  </si>
  <si>
    <t xml:space="preserve"> 2009-10</t>
  </si>
  <si>
    <t xml:space="preserve"> 2010-11</t>
  </si>
  <si>
    <t xml:space="preserve"> 2011-12</t>
  </si>
  <si>
    <t xml:space="preserve"> 2012-13</t>
  </si>
  <si>
    <t xml:space="preserve"> 2013-14</t>
  </si>
  <si>
    <t xml:space="preserve"> 2014-15</t>
  </si>
  <si>
    <t xml:space="preserve"> 2017-18</t>
  </si>
  <si>
    <t>ACIAR  was established in 1982, however timeseries data for this agency's R&amp;D expenditure is currently available from 2005-06.</t>
  </si>
  <si>
    <t>AIATSIS was established in 1990, however timeseries data for this agency's R&amp;D expenditure is currently available from 2002-03.</t>
  </si>
  <si>
    <t>The AIC was established in 1973, however timeseries data for this agency's R&amp;D expenditure is currently available from 2005-06.</t>
  </si>
  <si>
    <t>The ANMM opened in 1991.</t>
  </si>
  <si>
    <t>The agency's name was changed from Defence Science and Technology Organisation to Defence Science and Technology Group on 1 July 2015</t>
  </si>
  <si>
    <t>GBRMPA was established in 1975, however timeseries data for this agency's R&amp;D expenditure is currently available from 1991-92.</t>
  </si>
  <si>
    <t>NMI was established in 2004.</t>
  </si>
  <si>
    <t xml:space="preserve">Commencing with the 2015-16 tables, the methodology used to generate SEO allocations for the R&amp;D Tax Measures is as follows: </t>
  </si>
  <si>
    <t xml:space="preserve">1. The proportional distribution of business expenditure on R&amp;D (BERD) allocated to 2008 Australian and New Zealand Standard Research Classification (ANZSRC) SEOs is determined from the latest BERD data available from the Australian Bureau of Statistics (ABS). </t>
  </si>
  <si>
    <t>3. These NABS SEO proportions are then applied to the total R&amp;D Tax Measures amount for the latest financial year, to create R&amp;D expenditure amounts for each 2007 NABS SEO. It is these figures that are included within the tables.</t>
  </si>
  <si>
    <t>4. These same proportions are re-applied for this same financial year if/when in future the R&amp;D Tax Incentive amounts for this year are altered.</t>
  </si>
  <si>
    <r>
      <t xml:space="preserve">2. These proportions are transfered to the 2007 NABS SEOs using the 2-digit concordance between the 2008 ANZSRC SEOs and the 2007 NABS SEOs shown at </t>
    </r>
    <r>
      <rPr>
        <b/>
        <sz val="11"/>
        <rFont val="Arial"/>
        <family val="2"/>
      </rPr>
      <t>Table B</t>
    </r>
    <r>
      <rPr>
        <sz val="11"/>
        <rFont val="Arial"/>
        <family val="2"/>
      </rPr>
      <t xml:space="preserve"> below. The previously used concordance is available here:</t>
    </r>
  </si>
  <si>
    <t>8104.0 - Research and Experimental Development, Businesses, Australia</t>
  </si>
  <si>
    <t xml:space="preserve">1297.0 - Australian and New Zealand Standard Research Classification (ANZSRC), 2008  </t>
  </si>
  <si>
    <t>Agencies timeseries</t>
  </si>
  <si>
    <t>SEO CHART</t>
  </si>
  <si>
    <t>SEO DATA</t>
  </si>
  <si>
    <t>SECTOR CHART</t>
  </si>
  <si>
    <t>SECTOR DATA</t>
  </si>
  <si>
    <t>Gross domestic product: Current prices ($millions)</t>
  </si>
  <si>
    <t>The final two financial year columns are titled 'Estimated Actual' and 'Budget Estimate':</t>
  </si>
  <si>
    <t>Definitions</t>
  </si>
  <si>
    <t>Yes</t>
  </si>
  <si>
    <t>Research and Experimental Development (R&amp;D)</t>
  </si>
  <si>
    <t>……….</t>
  </si>
  <si>
    <t>R&amp;D is defined as creative and systematic work undertaken in order to increase the stock of knowledge – including knowledge of humankind, culture and society – and to devise new applications of available knowledge. R&amp;D is found in the social sciences, humanities and the arts as well as in the natural sciences and engineering.</t>
  </si>
  <si>
    <t>·</t>
  </si>
  <si>
    <t>All of these criteria are to be met, at least in principle, every time an activity is undertaken, if it is to be classifiable as R&amp;D.</t>
  </si>
  <si>
    <t>When R&amp;D is being undertaken within an organisation, R&amp;D expenditures include associated administrative and other overhead costs (e.g. office, information and telecommunications, utilities, insurance).</t>
  </si>
  <si>
    <t>Scientists and researchers</t>
  </si>
  <si>
    <t xml:space="preserve">For the purposes of this document:
</t>
  </si>
  <si>
    <t xml:space="preserve"> 'science' is taken to mean the same as 'research';</t>
  </si>
  <si>
    <t>Innovation</t>
  </si>
  <si>
    <t>An innovation is the implementation of a new or significantly improved product (good or service), or process, a new marketing method, or a new organisational method in business practices, workplace organisation or external relations.</t>
  </si>
  <si>
    <t>Innovation activities are all scientific, technological, organisational, financial and commercial steps which actually, or are intended to, lead to the implementation of innovations. Some innovation activities are themselves innovative, others are not novel activities but are necessary for the implementation of innovations. Innovation activities also include R&amp;D that is not directly related to the development of a specific innovation.</t>
  </si>
  <si>
    <t>Investment on innovation comprises all expenditure incurred by organisations on developing or introducing all new or significantly improved goods, services, processes or methods over a financial year period. This can include expenditures on:</t>
  </si>
  <si>
    <t>Acquisition of machinery, equipment or technology;</t>
  </si>
  <si>
    <t>Re-organisation of existing business models, work practices and decision making processes;</t>
  </si>
  <si>
    <t>Training;</t>
  </si>
  <si>
    <t>Marketing activities undertaken to introduce new goods and/or services to the market;</t>
  </si>
  <si>
    <t>Research and Experimental Development (R&amp;D) for purposes of introducing innovation only;</t>
  </si>
  <si>
    <t>Design, planning or testing;</t>
  </si>
  <si>
    <t>Acquisition of licenses, rights, patents or other intellectual property;</t>
  </si>
  <si>
    <t>Other labour costs related to the development or introduction of new or significantly improved goods, services, processes or methods;</t>
  </si>
  <si>
    <t>Other activities related to the development or introduction of new or significantly improved goods, services, processes or methods.</t>
  </si>
  <si>
    <t>The above definitions were sourced from:</t>
  </si>
  <si>
    <t>OECD Oslo Manual 2005</t>
  </si>
  <si>
    <t>8158.0 - Innovation in Australian Business</t>
  </si>
  <si>
    <t>SRI-enabling activities</t>
  </si>
  <si>
    <t>A program, activity or organisation is considered SRI-enabling if it undertakes any of the following activities with respect to science, research and or innovation:</t>
  </si>
  <si>
    <t>Policy</t>
  </si>
  <si>
    <t>Setting strategic directions and leadership; establishing priorities; implementing policies and programs; regulating behaviour; procuring, purchasing and commissioning; educating the public.</t>
  </si>
  <si>
    <t>Money</t>
  </si>
  <si>
    <t>Provision of funding for SRI policies and programs, activities and agencies; policies and program related to SRI investment, expenditure, finance and funding including: tax offsets; venture capital; foreign investment; philanthropy; employee share schemes and crowd-sourcing.</t>
  </si>
  <si>
    <t>Infrastructure</t>
  </si>
  <si>
    <t>Support for the development of, or provision of access to, key SRI infrastructure in Australia such as:
• research infrastructure (e.g. the Australian Synchrotron; the Square Kilometre Array);
• information assets and data infrastructure (e.g. ABS data collections; Australian National Data Service (ANDS));
• intellectual property system (e.g. IP Australia).</t>
  </si>
  <si>
    <t>Skills</t>
  </si>
  <si>
    <t>Support for the development of SRI-relevant skills. This includes policies and programs relating to the supply and quality of skills, talent, competencies and/or experience for science, research and/or innovation. Key skill areas include:</t>
  </si>
  <si>
    <t xml:space="preserve">Basic skills </t>
  </si>
  <si>
    <t>Covering numeracy, reading and comprehension, written expression (literacy), active learning, oral expression, problem-solving, critical thinking, self-awareness and digital literacy. These basic skills are sometimes referred to in the business community as employability skills.</t>
  </si>
  <si>
    <t xml:space="preserve">Knowledge skills </t>
  </si>
  <si>
    <t>Covering knowledge drawn from science, technology, engineering and mathematics (STEM) and the humanities, arts and social sciences (HASS). Knowledge skills lie at the foundation of ‘knowledge organisations’ (that is, organisations that create, manage, use and transfer knowledge-based products or services).</t>
  </si>
  <si>
    <t xml:space="preserve">Technical and technician skills </t>
  </si>
  <si>
    <t>Covering areas such as equipment maintenance, installation, repair, operation and control, machine programming and software maintenance, quality control, technology and user experience design, troubleshooting.</t>
  </si>
  <si>
    <t xml:space="preserve">Creativity, design and cross-cultural skills </t>
  </si>
  <si>
    <t>Covering idea and opportunity creation (which may or may not be sourced from science and technology), problem-solving, integrative thinking, ingenuity and end user (customer) orientation including cross-cultural understanding within and across multiple global markets.</t>
  </si>
  <si>
    <t xml:space="preserve">Entrepreneurial skills </t>
  </si>
  <si>
    <t>Covering abilities related to starting a business, whether as a start-up company or as a new venture in an established organisation, including an ability to focus on satisfying customer needs and end user wants.</t>
  </si>
  <si>
    <t xml:space="preserve">Business skills </t>
  </si>
  <si>
    <t>Covering implementation and administration of critical business systems and processes, including sales and marketing, accounting and finance, materials procurement and supply, project delivery, recruitment and motivation of employees and contractors, and management of time.</t>
  </si>
  <si>
    <t xml:space="preserve">Management and leadership skills </t>
  </si>
  <si>
    <t>Covering judgment and decision-making, communicating and coordinating with others, emotional intelligence, negotiation, persuasion, organisational culture, training and teaching others.</t>
  </si>
  <si>
    <t>Networks</t>
  </si>
  <si>
    <r>
      <t xml:space="preserve">Support for the development of SRI-related networks. These include structures, roles and mechanisms designed to increase the cost-effectiveness of collaboration (or otherwise facilitate collaboration) to increase or improve science, research and innovation. Networks can be broadly classified according to the main strategy which supports their formation and maintenance (noting that networks which fall into one group may secondarily also fall into others):
• </t>
    </r>
    <r>
      <rPr>
        <u/>
        <sz val="11"/>
        <color theme="1"/>
        <rFont val="Arial"/>
        <family val="2"/>
      </rPr>
      <t>facilitated</t>
    </r>
    <r>
      <rPr>
        <sz val="11"/>
        <color theme="1"/>
        <rFont val="Arial"/>
        <family val="2"/>
      </rPr>
      <t xml:space="preserve">: networks facilitated by people or organisations with specific roles as intermediaries;
• </t>
    </r>
    <r>
      <rPr>
        <u/>
        <sz val="11"/>
        <color theme="1"/>
        <rFont val="Arial"/>
        <family val="2"/>
      </rPr>
      <t>co-located</t>
    </r>
    <r>
      <rPr>
        <sz val="11"/>
        <color theme="1"/>
        <rFont val="Arial"/>
        <family val="2"/>
      </rPr>
      <t xml:space="preserve">: networks based on geographical proximity;
• </t>
    </r>
    <r>
      <rPr>
        <u/>
        <sz val="11"/>
        <color theme="1"/>
        <rFont val="Arial"/>
        <family val="2"/>
      </rPr>
      <t>virtual</t>
    </r>
    <r>
      <rPr>
        <sz val="11"/>
        <color theme="1"/>
        <rFont val="Arial"/>
        <family val="2"/>
      </rPr>
      <t xml:space="preserve">: networks that use digital internet and communications technologies to build and maintain relationships between people and organisations;
• </t>
    </r>
    <r>
      <rPr>
        <u/>
        <sz val="11"/>
        <color theme="1"/>
        <rFont val="Arial"/>
        <family val="2"/>
      </rPr>
      <t>incentivised</t>
    </r>
    <r>
      <rPr>
        <sz val="11"/>
        <color theme="1"/>
        <rFont val="Arial"/>
        <family val="2"/>
      </rPr>
      <t xml:space="preserve">: networks formed around specific shared problems, strategies or other incentives that facilitate collaboration or reduce barriers to it;
• </t>
    </r>
    <r>
      <rPr>
        <u/>
        <sz val="11"/>
        <color theme="1"/>
        <rFont val="Arial"/>
        <family val="2"/>
      </rPr>
      <t>co-resourced</t>
    </r>
    <r>
      <rPr>
        <sz val="11"/>
        <color theme="1"/>
        <rFont val="Arial"/>
        <family val="2"/>
      </rPr>
      <t>: formalised sharing of staff or co-funding commitments.</t>
    </r>
  </si>
  <si>
    <t>Culture</t>
  </si>
  <si>
    <t>Support for SRI culture, whether at the organisational or national level. This may include SRI-related programs that focus on: gender; social diversity; development of a multicultural society; or science communication, among other things.</t>
  </si>
  <si>
    <t>The source of these categories is the:</t>
  </si>
  <si>
    <t>Innovation and Science Australia (ISA) Performance Review of the Australian Science and Research System 2016</t>
  </si>
  <si>
    <r>
      <t xml:space="preserve">This column of the tables provides information on the sector of the economy within which R&amp;D expenditure is taking place. The overarching sector classifications are specified within the </t>
    </r>
    <r>
      <rPr>
        <i/>
        <sz val="11"/>
        <rFont val="Arial"/>
        <family val="2"/>
      </rPr>
      <t>Frascati Manual 2015</t>
    </r>
    <r>
      <rPr>
        <sz val="11"/>
        <rFont val="Arial"/>
        <family val="2"/>
      </rPr>
      <t xml:space="preserve"> (ref. p.89).</t>
    </r>
  </si>
  <si>
    <t>Business enterprise</t>
  </si>
  <si>
    <t>Higher education</t>
  </si>
  <si>
    <t>Private non-profit</t>
  </si>
  <si>
    <t>The chart below, which was extracted from p.91 of the 2015 Frascati Manual, provides advice on how to categorise programs and activities.</t>
  </si>
  <si>
    <r>
      <t xml:space="preserve"> - </t>
    </r>
    <r>
      <rPr>
        <sz val="11"/>
        <color theme="1"/>
        <rFont val="Arial"/>
        <family val="2"/>
      </rPr>
      <t>If a program or activity provides funding to more than one of these sectors and a financial breakdown of expenditure between sectors is available then this program should be categorised as '</t>
    </r>
    <r>
      <rPr>
        <b/>
        <sz val="11"/>
        <color theme="1"/>
        <rFont val="Arial"/>
        <family val="2"/>
      </rPr>
      <t>Multisector</t>
    </r>
    <r>
      <rPr>
        <sz val="11"/>
        <color theme="1"/>
        <rFont val="Arial"/>
        <family val="2"/>
      </rPr>
      <t>'. Details of the SEO breakdown should then be incorporated within the SEO tables tab of this document.</t>
    </r>
  </si>
  <si>
    <t xml:space="preserve"> - If a program or activity primarily provides funding to one or more organisations outside of Australia then it should be categorised as 'Rest of the world'.</t>
  </si>
  <si>
    <t>SOCIO-ECONOMIC OBJECTIVES</t>
  </si>
  <si>
    <t>SEOs describe the purpose of an R&amp;D activity. As there can sometimes be ambiguity about the purpose of an R&amp;D activity as compared to its R&amp;D content, the following fictitious examples indicate how the appropriate SEOs are determined:</t>
  </si>
  <si>
    <t xml:space="preserve"> - In the case of a research project to develop fuel cells to provide power in remote forestry locations, where the research activities involved are concerned with energy but where the ultimate purpose of undertaking the project is to support agriculture, the project would be classified as ‘Agriculture’.</t>
  </si>
  <si>
    <t xml:space="preserve"> - In the case of an archaeological research project on a proposed mining site, where the research activities involved belong to the humanities but where the project has been undertaken to support mining activities, the project would be classified as ’Exploration and exploitation of the Earth’.</t>
  </si>
  <si>
    <t>There are 14 SEOs as described below:</t>
  </si>
  <si>
    <t>This option is used primarily for research agencies, funding councils and programs that provide support for or engage in a variety of areas of research. Tables are provided for financial breakdowns within the SEO tables tab.</t>
  </si>
  <si>
    <t>This SEO covers funds for R&amp;D with objectives related to the exploration of the Earth’s crust and mantle, seas, oceans and atmosphere, as well as for R&amp;D on their exploitation. It also includes climatic and meteorological research, polar exploration and hydrology. It does not include R&amp;D related to soil improvement (SEO 4), land use or fishing (SEO 8), or pollution (SEO 2).</t>
  </si>
  <si>
    <t>This SEO covers R&amp;D aimed at improving the control of pollution, including the identification and analysis of the sources of pollution and their causes, and all pollutants, including their dispersal in the environment and the effects on humans, species (fauna, flora, micro-organisms) and the biosphere. The development of monitoring facilities for the measurement of all kinds of pollution is included, as is R&amp;D for the elimination and prevention of all forms of pollution in all types of environment.</t>
  </si>
  <si>
    <t>This SEO covers all civil space R&amp;D relating to the scientific exploration of space, space laboratories, space travel and launch systems. Corresponding R&amp;D in defence is classified in SEO 13. Although civil space R&amp;D is not in general concerned with particular objectives, it frequently has a specific goal, such as the advancement of knowledge (e.g. astronomy) or relates to particular applications (e.g. telecommunications satellites or earth observation). The category is nonetheless maintained to facilitate reporting by countries with major space programs. This chapter does not include corresponding R&amp;D for defence purposes.</t>
  </si>
  <si>
    <t>This SEO covers R&amp;D aimed at infrastructure and land development, including the construction of buildings. More generally, this SEO covers all R&amp;D relating to the general planning of land use. This includes R&amp;D into protection against harmful effects in town and country planning but not research into other types of pollution (SEO 2). This SEO also includes R&amp;D related to transport systems; telecommunication systems; general planning of land use; the construction and planning of buildings; civil engineering; and water supply.</t>
  </si>
  <si>
    <t>This SEO covers R&amp;D aimed at improving the production, storage, transportation, distribution and rational use of all forms of energy. It also includes R&amp;D on processes designed to increase the efficiency of energy production and distribution, and the study of energy conservation. It does not include R&amp;D related to prospecting (SEO 1) or R&amp;D into vehicle and engine propulsion (SEO 6).</t>
  </si>
  <si>
    <t>This SEO covers R&amp;D aimed at the improvement of industrial production and technology, including R&amp;D on industrial products and their manufacturing processes, except where they form an integral part of the pursuit of other objectives (e.g. defence, space, energy, agriculture).</t>
  </si>
  <si>
    <t>This SEO covers R&amp;D aimed at protecting, promoting and restoring human health broadly interpreted to include health aspects of nutrition and food hygiene. It ranges from preventive medicine, including all aspects of medical and surgical treatment, both for individuals and groups, and the provision of hospital and home care, to social medicine and paediatric and geriatric research.</t>
  </si>
  <si>
    <t>This SEO covers all R&amp;D aimed at the promotion of agriculture, forestry, fisheries and foodstuff production, or furthering knowledge on chemical fertilisers, biocides, biological pest control and the mechanisation of agriculture, as well as concerning the impact of agricultural and forestry activities on the environment. This also covers R&amp;D aimed at improving food productivity and technology. It does not include R&amp;D on the reduction of pollution (SEO 2); on the development of rural areas; on the construction and planning of buildings; on the improvement of rural rest and recreation amenities and agricultural water supply (SEO 4); on energy measures (SEO 5); or on the food industry (SEO 8).</t>
  </si>
  <si>
    <t>This SEO includes R&amp;D aimed at supporting general or special education, including training, pedagogy, didactics, and targeted methods for specially gifted persons or those with learning disabilities. This objective applies to all levels of education, from pre- and primary school through to tertiary education, as well as to subsidiary services to education</t>
  </si>
  <si>
    <t>This SEO includes R&amp;D aimed at improving the understanding of social phenomena related to cultural activities, religion and leisure activities so as to define their impact on life in society, as well as to racial and cultural integration and on socio-cultural changes in these areas. The concept of “culture” covers the sociology of science, religion, art, sport and leisure, and also comprises inter alia R&amp;D on the media, the mastery of language and social integration, libraries, archives and external cultural policy. This SEO also includes R&amp;D related to: recreational and sporting services; cultural services; broadcasting and publishing services; and religious and other community services.</t>
  </si>
  <si>
    <t>This SEO includes R&amp;D aimed at improving the understanding of and supporting the political structure of society; public administration issues and economic policy; regional studies and multi-level governance; social change, social processes and social conflicts; the development of social security and social assistance systems; and the social aspects of the organisation of work. This objective also includes R&amp;D related to gender-related social studies, including discrimination and familiar problems; the development of methods of combating poverty at local, national and international level; the protection of specific population categories on the social level (immigrants, delinquents, “drop outs”, etc.), on the sociological level, i.e. with regard to their way of life (young people, adults, retired people, disabled people, etc.) and on the economic level (consumers, farmers, fishermen, miners, the unemployed, etc.); and methods of providing social assistance when sudden changes (natural, technological or social) occur in society. 
This SEO does not include R&amp;D related to industrial health, the health control of communities from the organisational and socio-medical point of view, pollution at the place of work, the prevention of industrial accidents and the medical aspects of the causes of industrial accidents (SEO 7).</t>
  </si>
  <si>
    <t>This SEO should include, by convention, all R&amp;D financed from general purpose grants from ministries of education, although in some countries many of these programs may be relevant to other objectives.</t>
  </si>
  <si>
    <t>This SEO covers all those budget allocations that are earmarked for R&amp;D but which cannot be attributed to an objective and are financed by sources other than GUF.</t>
  </si>
  <si>
    <t>This SEO covers R&amp;D for military purposes. It may also include basic research and nuclear and space research when financed by ministries of defence. Civil research financed by ministries of defence, for example in the fields of meteorology, telecommunications and health, should be classified in the relevant SEOs.</t>
  </si>
  <si>
    <t>……..</t>
  </si>
  <si>
    <t>ALLOCATION METHOD</t>
  </si>
  <si>
    <t>This column captures information on the method used to allocate funding within a given program or activity. Options are defined here:</t>
  </si>
  <si>
    <t>Where applications for funding or entries to a competition are judged by a panel against selection criteria. This is the method used for allocating funding within competitive grants programs.</t>
  </si>
  <si>
    <t>Where funding is allocated in order to address particular challenges or to accomplish particular objectives.</t>
  </si>
  <si>
    <t>Competitive/ Targeted</t>
  </si>
  <si>
    <t>A combination of the above two categories.</t>
  </si>
  <si>
    <t>Where an organisation undertaking eligible activities receives pre-specified levels of financial assistance from the Australian Government. This is the method used for allocating funding through the R&amp;D Tax Measures.</t>
  </si>
  <si>
    <t>Where organisations receive an allocation calculated according to a formula based upon their performance against specified metrics. This is the method used to allocate performance-based block funding to universities.</t>
  </si>
  <si>
    <t>Where none of the above options is suitable.</t>
  </si>
  <si>
    <t>Further information on appropriations is available from:</t>
  </si>
  <si>
    <t>This column enables related programs to be grouped together.</t>
  </si>
  <si>
    <t>This column enables related programs to be grouped together using additional categories that might exist in parallel with those in Group1.</t>
  </si>
  <si>
    <t>Forecast</t>
  </si>
  <si>
    <t>scientists and researchers are those who undertake R&amp;D as their professional activity.</t>
  </si>
  <si>
    <t>Adjust for inflation</t>
  </si>
  <si>
    <t>INFLATION LOOKUP</t>
  </si>
  <si>
    <t>ALLOCATION DATA</t>
  </si>
  <si>
    <r>
      <t>1.</t>
    </r>
    <r>
      <rPr>
        <sz val="7"/>
        <color theme="1"/>
        <rFont val="Arial"/>
        <family val="2"/>
      </rPr>
      <t xml:space="preserve">       </t>
    </r>
    <r>
      <rPr>
        <sz val="11"/>
        <color theme="1"/>
        <rFont val="Arial"/>
        <family val="2"/>
      </rPr>
      <t>GDP amounts over time are available from the following ABS publication:</t>
    </r>
  </si>
  <si>
    <r>
      <t>3.</t>
    </r>
    <r>
      <rPr>
        <sz val="7"/>
        <color theme="1"/>
        <rFont val="Arial"/>
        <family val="2"/>
      </rPr>
      <t xml:space="preserve">       </t>
    </r>
    <r>
      <rPr>
        <sz val="11"/>
        <color theme="1"/>
        <rFont val="Arial"/>
        <family val="2"/>
      </rPr>
      <t>The R&amp;D amount is divided by the GDP amount and then multiplied by 100 to generate a percentage.</t>
    </r>
  </si>
  <si>
    <t>Inflation and %GDP adjustment</t>
  </si>
  <si>
    <t>Where the Budget Tables data is expressed as a percentage of GDP, the following process was used to calculate this proportion:</t>
  </si>
  <si>
    <t>Sector categories</t>
  </si>
  <si>
    <t>The high-level sector categories are defined within the Definitions tab, however there are subcategories reported within the Sector dataset that require further definition.</t>
  </si>
  <si>
    <t>Aust. Govt. (CSIRO) - support provided to CSIRO.</t>
  </si>
  <si>
    <t>Aust. Govt. (DST Group) - support provided to DST Group.</t>
  </si>
  <si>
    <t>Higher Ed. (ARC) - support provided to universities through the Australian Research Council (ARC).</t>
  </si>
  <si>
    <t>Higher Ed. (NHMRC) - support to universities provided through the National Health and Medical Research Council (NHMRC).</t>
  </si>
  <si>
    <t>Higher Ed. (Other R&amp;D) - all other support provided to the higher education sector.</t>
  </si>
  <si>
    <t>Multi-sector (NHMRC) - support provided through the NHMRC besides that provided to universities.</t>
  </si>
  <si>
    <t>Multisector (Health) - non-NHMRC support provided to programs and activities categorised with SEO 07. Health.</t>
  </si>
  <si>
    <t>Multi-sector (CRCs) - support provided through the Cooperative Research Centres (CRC) program.</t>
  </si>
  <si>
    <t>Multisector (Other R&amp;D) - support provided to Multisector projects not otherwise categorised.</t>
  </si>
  <si>
    <t>Business (Other R&amp;D) - all other support for Business R&amp;D.</t>
  </si>
  <si>
    <t>Aust. Govt. (Other R&amp;D) - all other support provided to Australian Government R&amp;D programs and activities.</t>
  </si>
  <si>
    <t>Business (R&amp;D Tax Measures) - support provided to Business through the R&amp;D Tax Incentive and other tax-based measures.</t>
  </si>
  <si>
    <t>Portfolio Dept Filter</t>
  </si>
  <si>
    <t>Classification</t>
  </si>
  <si>
    <t>Type of Body</t>
  </si>
  <si>
    <t>GFS Sector Classification</t>
  </si>
  <si>
    <t>Materiality</t>
  </si>
  <si>
    <t>Description</t>
  </si>
  <si>
    <t>Established By / Under</t>
  </si>
  <si>
    <t>Creation Date</t>
  </si>
  <si>
    <t>GFS Function / Sector Reported</t>
  </si>
  <si>
    <t>PS Act Body?</t>
  </si>
  <si>
    <t>Average Staffing Level (ASL)</t>
  </si>
  <si>
    <t>Max No. of  Board / Committee Members</t>
  </si>
  <si>
    <t>Paid Members?</t>
  </si>
  <si>
    <t>Board / Committee Appointed By</t>
  </si>
  <si>
    <t>Annual Report Prepared and Tabled?</t>
  </si>
  <si>
    <t>Data Cleansed Auditor</t>
  </si>
  <si>
    <t>ABN</t>
  </si>
  <si>
    <t>Parent Body</t>
  </si>
  <si>
    <t>Head Office Address</t>
  </si>
  <si>
    <t>Website Address</t>
  </si>
  <si>
    <t>Strategic / Corporate / Organisational Plan</t>
  </si>
  <si>
    <t>Annual Reports</t>
  </si>
  <si>
    <t>Budget Documentation</t>
  </si>
  <si>
    <t>*</t>
  </si>
  <si>
    <t>Department of Agriculture and Water Resources</t>
  </si>
  <si>
    <t>A)  Principal</t>
  </si>
  <si>
    <t>A)  Non-Corporate Commonwealth Entity</t>
  </si>
  <si>
    <t>GGS</t>
  </si>
  <si>
    <t>Material</t>
  </si>
  <si>
    <t xml:space="preserve">The Department of Agriculture and Water Resources:
- provides advice to the Australian Government on how to help our primary industries remain competitive, productive and sustainable into the future
- provides advice to the government on how best to achieve social, economic and environmental benefits from the use of water resources in the national interest
- administers government programmes and legislation that support these objectives, including the collection of levies for research, development and marketing
- regulates the import of food and other goods to ensure that Australia is safeguarded against exotic animal and plant pests and diseases
- regulates the provision of export certification of agriculture, fish and forest products to meet importing country requirements.
The department's priorities for 2015-16 are: 
- implementing the Agricultural Competitiveness White Paper and relevant measures from the White Paper on Developing Northern Australia
- preparing for the Biosecurity Act 2015 to enter into force on 16 June 2016
- opening the new post-entry quarantine facility at Mickleham, Victoria
- implementing revised cost recovery arrangements
- pursuing market access for Australian exporters, including through the opportunities created by the free trade agreements concluded with Japan, the Republic of Korea and China.
- implementing the Water Recovery Strategy in the Murray-Darling Basin
- facilitating the effective operation of the Sustainable Diversion Limit Adjustment Mechanism in the Murray-Darling Basin in mid-2016
- negotiating an agreement with the Tasmanian Government for a second tranche of irrigation projects 
- finalising a strategic management plan to continue the Great Artesian Basin Sustainability Initiative through to 30 June 2017.
The department will continue to pursue its substantial internal reform agenda so that we:
- continue to be a trusted, effective and transparent best practice regulator
- strengthen our capability in intelligence-led, risk and evidence-based decision-making and policy advice
- continue to build on the success of stakeholder engagement and client participation in our business activities
- participate in whole-of-government processes to improve our efficiency and effectiveness such as the Functional and Efficiency Review and the Digital Transformation Agenda.
The department employs about 4250 full time equivalent staff in Australia and overseas, including policy officers, programme administrators, economists, meat inspectors, researchers, veterinary officers, communicators and project managers. Our staff work in places as varied as offices, airports, mail centres, shipping ports, laboratories and abattoirs; located in regional centres, rural communities and capital cities.
</t>
  </si>
  <si>
    <t>Australian Constitution and Administrative Arrangement Orders (AAOs)</t>
  </si>
  <si>
    <t>Housing and Community Amenities;
Agriculture, Forestry and Fishing;
Transport and Communication</t>
  </si>
  <si>
    <t>Yes, Department</t>
  </si>
  <si>
    <t/>
  </si>
  <si>
    <t>ANAO</t>
  </si>
  <si>
    <t>24 113 085 695</t>
  </si>
  <si>
    <t>Department of Agriculture and Water Resources, 
18 Marcus Clarke St, Canberra ACT  2601</t>
  </si>
  <si>
    <t>http://www.agriculture.gov.au/</t>
  </si>
  <si>
    <t>http://www.agriculture.gov.au/publications</t>
  </si>
  <si>
    <t>http://www.agriculture.gov.au/about/budget</t>
  </si>
  <si>
    <t>Australian Fisheries Management Authority</t>
  </si>
  <si>
    <t>Small</t>
  </si>
  <si>
    <t>The Australian Fisheries Management Authority (AFMA) is the Australian Government agency responsible for the efficient management and sustainable use of Commonwealth fish resources on behalf of the Australian community.
AFMA's objectives are outlined in section 3 of the Fisheries Management Act 1991 and section 6 of the Fisheries Administration Act 1991. We need to ensure that fishing is conducted in a sustainable way to provide the benefits we get today, such as healthy seafood and employment, while also making sure that there will be fish around for future generations to enjoy.
AFMA looks after commercial fisheries from three nautical miles out to the extent of the Australian Fishing Zone (AFZ). The states and the Northern Territory generally look after recreational, commercial coastal and inland fishing and aquaculture.
AFMA provides fisheries management services to Joint Authorities of the Commonwealth and state Governments, including the Torres Strait Protected Zone Joint Authority.
AFMA is also responsible for deterring illegal fishing in the AFZ in cooperation with the other Australian Government agencies responsible for border protection through our foreign compliance functions.</t>
  </si>
  <si>
    <t>Fisheries Administration Act 1991</t>
  </si>
  <si>
    <t>Agriculture, Forestry and Fishing</t>
  </si>
  <si>
    <t>Yes, Statutory Agency</t>
  </si>
  <si>
    <t>No</t>
  </si>
  <si>
    <t>Minister</t>
  </si>
  <si>
    <t>81 098 497 517</t>
  </si>
  <si>
    <t>Level 6, 73 Northbourne Ave, Civic ACT 2600</t>
  </si>
  <si>
    <t>http://www.afma.gov.au/</t>
  </si>
  <si>
    <t>http://www.afma.gov.au/about/corporate-publications</t>
  </si>
  <si>
    <t xml:space="preserve">http://www.afma.gov.au/about-us/afma-annual-reports/ </t>
  </si>
  <si>
    <t>Australian Grape and Wine Authority</t>
  </si>
  <si>
    <t>B)  Corporate Commonwealth Entity</t>
  </si>
  <si>
    <t xml:space="preserve">The Australian Grape and Wine Authority (AGWA) is a statutory body within the Agriculture and Water Resources portfolio, established on 1 July 2014 under the Australian Grape and Wine Authority Act 2013. AGWA is the research and development, marketing and regulatory body for the Australian wine industry. 
It replaced the former Grape and Wine Research and Development Corporation and the Wine Australia Corporation, which both ceased operation on 30 June 2014. AGWA is funded through several industry levies and some user-pays activities as well as matched government funding for research and development.
</t>
  </si>
  <si>
    <t>Australian Grape and Wine Authority Act 2013</t>
  </si>
  <si>
    <t>Minister following Prime Minister's approval</t>
  </si>
  <si>
    <t>89 636 749 924</t>
  </si>
  <si>
    <t>Industry House, Cnr Botanic and Hackney Roads, Adelaide SA 5071</t>
  </si>
  <si>
    <t>http://www.wineaustralia.com/en.aspx
http://www.wineaustralia.com/</t>
  </si>
  <si>
    <t>http://www.wineaustralia.com/en/About%20Us/corporate-documents.aspx</t>
  </si>
  <si>
    <t xml:space="preserve">The Australian Pesticides and Veterinary Medicines Authority (APVMA) is the Australian Government agency  responsible for the assessment of pesticides and veterinary medicines and their regulation up to and including the point of retail sale. It sits within the portfolio of the Minister for Agriculture and Water Resources.
The APVMA is responsible for administering and managing the national registration scheme for agricultural and veterinary chemicals, which sets out the regulatory framework for the management of pesticides and veterinary medicines in Australia. The APVMA administers the scheme's legislation in partnership with state and territory governments and with the active involvement of other Australian government agencies.
Pesticides and veterinary medicines are vital to quality food and fibre production, animal health and onshore biosecurity and the community. 
The APVMA Chief Executive Officer (CEO)  is supported by an advisory board selected and appointed by the Minister for Agriculture. The CEO is responsible for the governance and management and of the authority, including the performance of its functions and the exercise of its powers. The advisory board provides advice and makes recommendations to the CEO about the performance of a function or exercise of a power of APVMA. The advisory board does not have decision-making power, but assists to inform the CEO on strategic matters and provides an expert consultative mechanism. </t>
  </si>
  <si>
    <t>Agricultural and Veterinary Chemicals (Administration) Act 1992</t>
  </si>
  <si>
    <t>19 495 043 447</t>
  </si>
  <si>
    <t>18 Wormald Street, Symonston ACT 2609</t>
  </si>
  <si>
    <t>http://www.apvma.gov.au/</t>
  </si>
  <si>
    <t>http://apvma.gov.au/node/11026</t>
  </si>
  <si>
    <t>http://www.apvma.gov.au/about/corporate/annual_reports/index.php</t>
  </si>
  <si>
    <t>http://apvma.gov.au/node/4196</t>
  </si>
  <si>
    <t>Cotton Research and Development Corporation</t>
  </si>
  <si>
    <t xml:space="preserve">The Cotton Research and Development Corporation (CRDC) was established by the Australian Government to work with industry to invest in research, development and extension (RDandE) for a more profitable, sustainable and dynamic cotton industry.
CRDC is based in Narrabri, the centre of one of Australia's major cotton growing regions and the location of the major cotton research facility, the Australian Cotton Research Institute.
The purpose of the CRDC is to support the performance of the cotton industry: helping to increase both productivity and profitability of our growers. 
</t>
  </si>
  <si>
    <t>Primary Industries Research and Development Act 1989</t>
  </si>
  <si>
    <t>Minister, the Executive Director is appointed by the board</t>
  </si>
  <si>
    <t>71 054 238 316</t>
  </si>
  <si>
    <t>2 Lloyd Street, Narrabri NSW 2390</t>
  </si>
  <si>
    <t>http://crdc.com.au/</t>
  </si>
  <si>
    <t>http://www.crdc.com.au/publications</t>
  </si>
  <si>
    <t>http://www.crdc.com.au/about-Us</t>
  </si>
  <si>
    <t>Fisheries Research and Development Corporation</t>
  </si>
  <si>
    <t xml:space="preserve">The Fisheries Research and Development Corporation (FRDC) is a co-funded partnership between the Australian Government and the fishing industry. It was formed as a statutory corporation in 1991, under the Primary Industries Research and Development Act 1989 (PIRD Act) and is responsible to the Minister for Agriculture. FRDC aims to ensure, on behalf of the Australian Government, that research is undertaken to assist in the management of the fisheries and aquaculture resource for ongoing sustainability. 
FRDC's plans and invests in fisheries priority research, development and extension (RDandE) activities in Australia. FRDC coordinates Government and industry investment, including stakeholders, to establish and address RDandE priorities.  It provides leadership and facilitates the dissemination, extension and commercialisation of RDandE outcomes. FRDC also monitors and evaluates the adoption of RDandE to inform future decisions. 
FRDC receives funding from the Australian Government and contributions revenue from the Commonwealth and state-based fisheries. A significant proportion of funding is directed at research to benefit the three fishing industry sectors: commercial (wild catch and aquaculture), recreational and indigenous. Research that delivers a public good benefit to the Australian community is also a priority.
</t>
  </si>
  <si>
    <t>74 311 094 913</t>
  </si>
  <si>
    <t xml:space="preserve">25 Geils Court, Deakin ACT  2600
</t>
  </si>
  <si>
    <t>http://frdc.com.au</t>
  </si>
  <si>
    <t>http://frdc.com.au/about_frdc/corporate-documents/Pages/default.aspx</t>
  </si>
  <si>
    <t>http://frdc.com.au/about_frdc/corporate-documents/Pages/finance_statements.aspx</t>
  </si>
  <si>
    <t>Grains Research and Development Corporation</t>
  </si>
  <si>
    <t xml:space="preserve">The Grains Research and Development Corporation (GRDC) is one of the world's leading grains research organisations, responsible for planning, investing in and overseeing research development and extension to deliver improvements in production, sustainability and profitability across the Australian grains industry. 
GRDC is a statutory corporation, established in 1990 under the Primary Industries Research and Development Act 1989. GRDC's primary objective is to drive the discovery, development and delivery of world-class innovation to enhance the productivity, profitability and sustainability of Australian grain growers and benefit the industry and the wider community.
GRDC coordinates and funds research and development (RandD) activities, and monitors, evaluates and reports on the impact of RandD activities on the grains industry and the wider community. GRDC also facilitates the dissemination, adoption and commercialisation of the results of RandD.
</t>
  </si>
  <si>
    <t>55 611 223 291</t>
  </si>
  <si>
    <t>Level 4, East Building, 4 National Circuit, Barton ACT 2600</t>
  </si>
  <si>
    <t>http://www.grdc.com.au</t>
  </si>
  <si>
    <t>http://grdc.com.au/About-Us/Corporate-Governance/Annual-Operational-Plan</t>
  </si>
  <si>
    <t>http://www.grdc.com.au/About-Us/Corporate-Governance/Annual-Report</t>
  </si>
  <si>
    <t>http://grdc.com.au/About-Us/Corporate-Governance/Portfolio-Budget-Statement</t>
  </si>
  <si>
    <t>Murray-Darling Basin Authority</t>
  </si>
  <si>
    <t xml:space="preserve">The Murray-Darling Basin is Australia's most iconic and largest river system. It is also one of the largest river systems in the world and one of the driest. It is divided into the northern Basin (Darling system) and the southern Basin (Murray system).
The MDBA undertakes activities that support the sustainable and integrated management of the water resources of the Murray-Darling Basin in a way that best meets the social, economic and environmental needs of the Basin and its communities.
The MDBA lead the planning and management of Basin water resources, and coordinate and maintain collaborative long-term strategic relations with other Australian Government, Basin state government and local agencies; industry groups; scientists and research organisations.
The Water Act 2007 requires the MDBA to undertake a number of functions:
- construct and operate River Murray assets such as dams and weirs
- advise the Commonwealth Minister for Water on the accreditation of state water resource plans
- develop a water rights information service to facilitate water trading across the Basin
- manage water sharing between the states
- manage all aspects of Basin water resources, including water, organisms and other components and ecosystems that contribute to the physical state and environmental value of the Basin's water resources
- measure and monitor water resources in the Basin
- gather information and undertake research
- engage and educate the community in the management of the Basin's resources.
</t>
  </si>
  <si>
    <t>Water Act 2007, section 171</t>
  </si>
  <si>
    <t>Governor-General</t>
  </si>
  <si>
    <t>13 679 821 382</t>
  </si>
  <si>
    <t xml:space="preserve">Level 4, 51 Allara St, Canberra City ACT </t>
  </si>
  <si>
    <t>http://www.mdba.gov.au</t>
  </si>
  <si>
    <t xml:space="preserve">http://www.mdba.gov.au/about-us/accountability-reporting
</t>
  </si>
  <si>
    <t>http://www.mdba.gov.au/about-us/accountability-reporting</t>
  </si>
  <si>
    <t>http://www.environment.gov.au/about-us/accountability-reporting/budget-statements   and  http://www.agriculture.gov.au/SiteCollectionDocuments/about/budget/2015-16/2015-16_agriculture_paes.pdf</t>
  </si>
  <si>
    <t>Rural Industries Research and Development Corporation</t>
  </si>
  <si>
    <t xml:space="preserve">The Rural Industries Research and Development Corporation (RIRDC) is a statutory authority established under the Primary Industries Research and Development Act 1989.  
RIRDC was established by the Australian Government to work with small and emerging industries to invest in research and development for a more  sustainable, productive and profitable rural sector and further understanding of national rural issues.
The Australian Government's National Science and Research Priorities and the Commonwealths RDandE Priorities provide an over-arching framework for public investment in rural research and development. RIRDC's investments are closely aligned with these priorities.
</t>
  </si>
  <si>
    <t>25 203 754 319</t>
  </si>
  <si>
    <t>Level 2, 15 National Circuit, Barton ACT 2600</t>
  </si>
  <si>
    <t>http://www.rirdc.gov.au/</t>
  </si>
  <si>
    <t>http://www.rirdc.gov.au/about-rirdc</t>
  </si>
  <si>
    <t>Advisory Committee on Social, Economic and Environmental Sciences</t>
  </si>
  <si>
    <t>B)  Secondary</t>
  </si>
  <si>
    <t>E)  Statutory Office Holder, Offices and Committees</t>
  </si>
  <si>
    <t xml:space="preserve">The Advisory Committee on Social, Economic and Environmental Sciences (ACSEES) is established by the Murray-Darling Basin Authority (MDBA) as an advisory committee under the Water Act. The committee's role is to provide strategic advice on science and knowledge to underpin the implementation of an adaptive Basin Plan. The committee consists of six members who bring a depth of understanding of issues relevant to implementing the Basin Plan. Members provide skills and eminence in fields of economics, hydrology, ecology and resilience, water governance and law, sociology and sustainable systems.
ACSEES is specifically established to provide scientific advice including on social and economic matters. The MDBA will also take advice from other high level advisory committees including the Basin Community Committee and the Northern Basin Advisory Committee which have been established to specifically provide local and community input in Basin Plan matters.
</t>
  </si>
  <si>
    <t>Water Act 2007</t>
  </si>
  <si>
    <t>Chief Executive of the Murray-Darling Basin Authority</t>
  </si>
  <si>
    <t>No, but noted in parent's annual report</t>
  </si>
  <si>
    <t>http://www.mdba.gov.au/about-us/governance/advisory-committee-social-economic-environmental-sciences</t>
  </si>
  <si>
    <t>Agricultural Finance Forum</t>
  </si>
  <si>
    <t>D)  Advisory Body - Policy and Stakeholder Consultation</t>
  </si>
  <si>
    <t xml:space="preserve">The Agricultural Finance Forum (AFF) exists to enhance the competitiveness, profitability and sustainability of Australian agriculture by fostering strong relationships between the agri-finance sector and Australian agribusiness and progressing matters of mutual interest.
</t>
  </si>
  <si>
    <t>http://www.agriculture.gov.au/agriculture-food/aff</t>
  </si>
  <si>
    <t>Agricultural Industry Advisory Council</t>
  </si>
  <si>
    <t xml:space="preserve">The Agricultural Industry Advisory Council (AIAC) advises the Minister for Agriculture and Water Resources on a range of matters and challenges related to the agriculture, fishing, forestry and water sectors. 
AIAC is chaired by the Minister for Agriculture and Water Resources (who is not included in the member count). All members are appointed until 28 January 2018. 
</t>
  </si>
  <si>
    <t>http://www.agriculture.gov.au/about/who-we-are/portfolio-agencies#nonstatutory-bodies</t>
  </si>
  <si>
    <t>Agriculture Ministers Forum</t>
  </si>
  <si>
    <t>G)  Ministerial Councils and Related Bodies, including those Established by the COAG</t>
  </si>
  <si>
    <t xml:space="preserve">The Agriculture Ministers' Forum (AGMIN) membership comprises Australian/state/territory and New Zealand government ministers with responsibility for primary industries, and is chaired by the Australian Government Minister for Agriculture and Water Resources. The role of AGMIN is to enable cross-jurisdictional cooperative and coordinated approaches to matters of national interest.
AGMIN is the peak forum to collaborate on priority issues of national significance affecting Australia's primary production sectors including fisheries and forestry.
</t>
  </si>
  <si>
    <t>Australian, State / Territory and New Zealand Government Ministers with responsibility for primary industries</t>
  </si>
  <si>
    <t>Primary Industries Ministers are members of the forum</t>
  </si>
  <si>
    <t>Agriculture Senior Officials Committee</t>
  </si>
  <si>
    <t>H)  Inter-Jurisdictional and International Bodies</t>
  </si>
  <si>
    <t xml:space="preserve">The Agriculture Senior Officials' Committee (AGSOC) comprises all department heads and CEOs of Australian / State / Territory and New Zealand Government agencies responsible for primary industries policy issues. It is chaired by the Secretary of the Australian Government Department of Agriculture and Water Resources.
AGSOC provides for cross-jurisdictional cooperative and coordinated approaches to matters of national interest. It also supports the Agriculture Ministers' Forum (AGMIN)  in achieving its objectives.
The National Biosecurity Committee and Research and Innovation sub-committees report to AGSOC as needed. There are also a number of areas of collaboration between departments in the form of task groups.  Task groups have an AGSOC sponsor, are generally time limited, meet as required, prepare material and report on an 'as needs' basis, when requested by AGSOC. All task groups have a terms of reference.
Task groups and sub-committees focus on items of national significance. They include:
- National Biosecurity Committee (led by Commonwealth)
- Primary Industries Technical Market Access and Trade Development task group (led by Commonwealth)
- Agvet Chemicals task group (led by Commonwealth)
- Drought programs task group (led by Commonwealth)
Where state and territory jurisdictions provide secretariat support, they are listed below:
- Animal Welfare task group   (led by VIC)
- Education and skills  task group (led by NSW)
- Regulatory Reform task group   (led by WA)
- Research and Innovation Committee   (led by NSW)
</t>
  </si>
  <si>
    <t>All heads of state/territory and Australian and New Zealand government's departments with responsibility for primary industries</t>
  </si>
  <si>
    <t>Members are heads of state/territory, Australian and New Zealand Government departments</t>
  </si>
  <si>
    <t>Agriculture Senior Officials Committee - Agvet Chemicals Task Group</t>
  </si>
  <si>
    <t xml:space="preserve">The Agvet Chemicals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Agvet Chemicals Task Group (ACTG) oversees the implementation of reforms to agricultural chemicals and veterinary medicines control of use regulation and identify areas for future reform.
Membership of the ACTG comprises of representatives from each state and territory government and the Australian Government. The ACTG directly reports to the Agriculture Senior Officials' Committee (AGSOC) and through AGSOC to the Agriculture Ministers' Forum.
The Commonwealth is the lead jurisdiction for this task group and the Australian Government Department of Agriculture  and Water Resources provides secretariat functions for this committee. </t>
  </si>
  <si>
    <t>Agriculture Senior Officials Committee - Drought Task Group</t>
  </si>
  <si>
    <t xml:space="preserve">The Drought Programmes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The Commonwealth is the lead jurisdiction for this task group and the Australian Government Department of Agriculture and Water Resources provides secretariat functions for this committee. </t>
  </si>
  <si>
    <t>Agriculture Senior Officials Committee - National Biosecurity Committee</t>
  </si>
  <si>
    <t xml:space="preserve">The National Biosecurity Committee (NBC) is formally established under the Intergovernmental Agreement on Biosecurity (IGAB). The NBC provides strategic leadership in managing national approaches to emerging and ongoing biosecurity policy issues across jurisdictions and sectors, and provides advice to the Agriculture Senior Officials' Committee (AGSOC) and the Agricultural Ministers' Forum (AGMIN). The NBC takes an overarching, cross-sectoral approach to national biosecurity policy, and works collaboratively to achieve national policy objectives for biosecurity in Australia.
The Secretary of the Australian Government Department of Agriculture and Water Resources chairs the NBC as a member of AGSOC. The Australian Government is also represented by the Department of Agriculture and Water Resources' Deputy Secretary, Biosecurity, and a Deputy Secretary from the Australian Government Department of the Environment. Remaining members are senior representatives from primary industry or environment departments responsible for biosecurity matters in each state or territory. The jurisdictions may have up to two representatives.
The Commonwealth is the lead jurisdiction for this task group and the Australian Government Department of Agriculture  and Water Resources provides secretariat functions for this committee.
</t>
  </si>
  <si>
    <t>Intergovernmental Agreement on Biosecurity</t>
  </si>
  <si>
    <t>Commonwealth, states and territories</t>
  </si>
  <si>
    <t>http://www.agriculture.gov.au/biosecurity/partnerships/nbc</t>
  </si>
  <si>
    <t>http://www.agriculture.gov.au/biosecurity/partnerships/nbc/intergovernmental-agreement-on-biosecurity</t>
  </si>
  <si>
    <t>Agriculture Senior Officials Committee - Primary Industries Technical Market Access &amp; Trade Development Task Group</t>
  </si>
  <si>
    <t>The Primary Industries Technical Market Access and Trade Development Task Group has been formed by the Agriculture Senior Officials' Committee (AGSOC). Task groups all have an AGSOC sponsor; will, generally, be time limited; meet as required; prepare material and report on an 'as needs' basis, when requested by AGSOC. Task groups focus on items of significant national interest.
This task group provides the basis for a coordinated approach between the Commonwealth and state and territory governments on agriculture, food and fibre fisheries and forestry market access issues. The lack of alignment and coordination between jurisdictions has hindered the effectiveness of Australia's market access efforts and the group will support a more collaborative and consistent approach between governments on behalf of Australia's agricultural and food sectors. 
The Commonwealth is the lead jurisdiction for this task group and the Australian Government Department of Agriculture and Water Resources provides secretariat functions for this committee.</t>
  </si>
  <si>
    <t>Department of Agriculture and Water Resources, 
18 Marcus Clarke St, Canberra ACT  2600</t>
  </si>
  <si>
    <t>Animal Health Committee</t>
  </si>
  <si>
    <t xml:space="preserve">The Animal Health Committee (AHC) sits under the National Biosecurity Committee (NBC) and reports to the Agriculture Senior Officials Committee (AGSOC) through the NBC.
The committee comprises the chief veterinary officers (CVOs) of the Commonwealth, states and territories, along with representatives from New Zealand, the Australian Animal Health Laboratory (CSIRO), Animal Health Australia and the Australian Government Department of Agriculture.
The main purpose of the AHC is to develop science-based and nationally consistent policy on animal health issues and provide advice on animal health to the NBC and AGSOC. The AHC provides leadership in the development and implementation of policy, programmes, operational strategies and standards for Government in the areas of animal health, domestic biosecurity, animal welfare and veterinary public health.
The committee meets face-to-face twice a year, with each meeting held in a different state. The chair position is rotated annually between the CVOs. AHC members also meet regularly by teleconference to discuss issues of national importance. A significant amount of business is considered out of session where committee discussion of the issue is not necessary.
AHC publishes a newsletter, Vet communique, to improve communication links between the AHC and industry bodies. </t>
  </si>
  <si>
    <t>Primary Industries Standing Committee (PISC)</t>
  </si>
  <si>
    <t>National Biosecurity Committee</t>
  </si>
  <si>
    <t>Department of Agriculture and Water Resources
7 London Circuit
CANBERRA  ACT 2600</t>
  </si>
  <si>
    <t>http://www.agriculture.gov.au/animal-plant-health/animal/committees/ahc</t>
  </si>
  <si>
    <t>Australian Fisheries Management Forum</t>
  </si>
  <si>
    <t>The Australian Fisheries Management Forum (AFMF) is an informal network for sharing information between the state and federal government agencies involved in managing fisheries and aquaculture in Australia.  AFMF is comprised of the heads of Commonwealth and state/territory fishery management agencies, with observers from relevant bodies, including the Fisheries Research and Development Corporation.</t>
  </si>
  <si>
    <t>The AFMF is a multijurisdictional forum designed to enhance collaboration between the Commonwealth, States and Territories on fisheries issues.  Its membership comprises senior officials from those jurisdictions</t>
  </si>
  <si>
    <t>Members are heads of Commonwealth, State and Territory fisheries agencies, no process required as it is an informal arrangement</t>
  </si>
  <si>
    <t>Australian Grape and Wine Authority Selection Committee</t>
  </si>
  <si>
    <t>At the request of the Minister for Agriculture and Water Resources, the Australian Grape and Wine Authority (AGWA) Selection Committee conducts a selection process to identify candidates for nomination to the minister, for appointment as Australian Grape and Wine Authority directors. The selection committee provides important transparency and independence in the appointment of AGWA directors.
Membership includes a presiding member and up to 4 other members nominated by AGWA's representative organisations. All selection committee members are appointed by the minister. The current presiding member is appointed until 30 November 2017 and the other selection committee members are appointed until 30 November 2016.</t>
  </si>
  <si>
    <t>Australian Plague Locust Commission</t>
  </si>
  <si>
    <t>The Australian Plague Locust Commission (APLC) undertakes monitoring of locust populations in inland eastern Australia and manages outbreaks that have the potential to inflict significant damage to agriculture in more than one member state as a result of population build-up and migration.
The role, responsibilities and accountability of the APLC were formally re-negotiated in a memorandum of understanding (MOU) between representatives of the member states' agriculture agencies and the Australian Government Department of Agriculture and Water Resources. APLC is jointly funded by the following Governments - Commonwealth (50 per cent), New South Wales (32.5 per cent), Victoria (10 per cent), South Australia (5 per cent) and Queensland (2.5 per cent).
Established 01-Jul-1976; current MOU commenced 7/11/2002.</t>
  </si>
  <si>
    <t>Exchange of letters between Prime Minister and State Premiers with a MOU established between Commonwealth of Australia and member states (NSW, VIC, SA and QLD)</t>
  </si>
  <si>
    <t>Department, Environment agency (Australian Government Commissioner); States (one commissioner each)</t>
  </si>
  <si>
    <t>Yes, but not tabled</t>
  </si>
  <si>
    <t>Australian Plague Locust Commission, Level 1, 
Unit 7, 50 Collie Street, Fyshwick  ACT  2609</t>
  </si>
  <si>
    <t>http://www.agriculture.gov.au/animal-plant-health/locusts/role</t>
  </si>
  <si>
    <t>http://www.agriculture.gov.au/animal-plant-health/locusts/publications</t>
  </si>
  <si>
    <t>http://www.agriculture.gov.au/animal-plant-health/locusts/publications/annual-activity</t>
  </si>
  <si>
    <t>Basin Officials Committee</t>
  </si>
  <si>
    <t xml:space="preserve">The Murray-Darling Basin Officials Committee is established by the Murray-Darling Basin Agreement, Schedule 1 to the Water Act 2007 (Cwlth), as amended.
The committee facilitates cooperation and coordination between the Commonwealth, the Murray-Darling Basin Authority and the Basin states in funding works and managing the Basin water and other natural resources. The committee is responsible for providing advice to the Ministerial Council, and for implementing policy and decisions of the council on matters such as state water shares and the funding and delivery of natural resource management programs.
The committee has high-level decision-making responsibilities for river operations, including setting objectives and outcomes to be achieved by the authority in Murray River operations.
Membership of the committee comprises officials from the six Basin governments, and the committee is chaired by the Commonwealth committee member. The authority's Chair and Chief Executive are non-voting members of the committee.
</t>
  </si>
  <si>
    <t xml:space="preserve">Schedule 1 to the Water Act 2007 </t>
  </si>
  <si>
    <t>Minister for the State contracting government</t>
  </si>
  <si>
    <t>http://www.mdba.gov.au/about-mdba/governance/basin-officials-committee</t>
  </si>
  <si>
    <t>Basin Plan Implementation Committee</t>
  </si>
  <si>
    <t>An Implementation Agreement (IA) was required under the Murray-Darling Basin Plan. The IA established the Basin Plan Implementation Committee (BPIC), as a high-level forum to monitor, review and make decisions relevant to implementing the Agreement. BPIC is chaired by the MDBA and includes officials from the Basin state agencies responsible for water resource management and environmental watering, the Commonwealth Environmental Water Holder, and the Commonwealth Department of the Environment.  Four BPIC working groups have also been established - on water resource planning, environmental watering, trade rules, and monitoring and evaluation.</t>
  </si>
  <si>
    <t>Basin Plan Implementation Agreement</t>
  </si>
  <si>
    <t>State and Commonwealth agencies</t>
  </si>
  <si>
    <t>http://www.mdba.gov.au/about-us/governance/basin-plan-implementation-committee</t>
  </si>
  <si>
    <t>http://www.environment.gov.au/about-us/accountability-reporting/budget-statements</t>
  </si>
  <si>
    <t>Basin Senior Officials Group</t>
  </si>
  <si>
    <t xml:space="preserve">The Basin Senior Officials Group (BSOG) is an informal forum for senior water officials from Basin jurisdictions established to discuss and negotiate matters that will enable Basin governments to reach agreement to a package of measures by 30 June 2016 that will enable the operation of the Murray-Darling Basin Plan Sustainable Diversion Limit Adjustment Mechanism. 
</t>
  </si>
  <si>
    <t>Basin Officials Committee and endorsed by Murray-Darling Basin Ministerial Council</t>
  </si>
  <si>
    <t>Nominations from heads of department</t>
  </si>
  <si>
    <t>Department of Agriculture and Water Resources
18 Marcus Clarke Street, Canberra City ACT 2601</t>
  </si>
  <si>
    <t>www.agriculture.gov.au</t>
  </si>
  <si>
    <t>Bass Strait Central Zone Scallop Fishery Management Advisory Committee</t>
  </si>
  <si>
    <t xml:space="preserve">The Bass Strait Central Zone Scallop Fishery Management Advisory Committee (Scallop MAC) is the principle forum in which issues relating to the management of scallops in the bass Strait under the jurisdiction of the Commonwealth.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up to four industry members, a recreational fishing member and an environment/conservation member. Each MAC has an executive officer responsible to the chairperson. Members are generally appointed for terms of up to three years. </t>
  </si>
  <si>
    <t>Australian Fisheries and Management Authority Commission</t>
  </si>
  <si>
    <t>Australian Fisheries Management Authority
Level 6, 73 Northbourne Ave, Civic ACT 2600</t>
  </si>
  <si>
    <t>http://www.afma.gov.au/fisheries/committees/scallop-management-advisory-committee-scallopmac/</t>
  </si>
  <si>
    <t>Beef Industry Advisory Committee</t>
  </si>
  <si>
    <t>The principal role of the Committee is to review Australian cattle residue monitoring programmes and approve expenditure related to these departmental programmes. These programme support international market access and domestic industry quality assurance programmes. A secondary function is the oversight of property auditing activities to Livestock Production Assurance Standards which are externally delivered to the department.
Membership includes representatives from Cattle Council of Australia and the Australian Lot Feeders' Association in addition to department officers from the National Residue Survey Section and Exports Division. The committee chair is the National Residue Survey Director.</t>
  </si>
  <si>
    <t>National Residue Survey Administration Act 1992</t>
  </si>
  <si>
    <t>Department</t>
  </si>
  <si>
    <t>Biosecurity Incident National Communication Network</t>
  </si>
  <si>
    <t>The Biosecurity Incident National Communication Network (NCN) produces nationally consistent public information in response to pest and disease outbreaks and animal welfare incidents. The network consists of communication officers from the Commonwealth, state and territory agencies responsible for biosecurity and agricultural health organisations.
The NCN's role has expanded from its original focus on emergency animal diseases to include plant, aquatic animal and marine pest and disease responses. As well as working together in response to incidents, the NCN addresses national biosecurity preparedness issues.
16 core members, plus other members as necessary during a biosecurity incident.</t>
  </si>
  <si>
    <t>National Biosecurity Committee (NBC)</t>
  </si>
  <si>
    <t>Member Commonwealth and State / Territory government agencies</t>
  </si>
  <si>
    <t>Biosecurity Research Steering Committee</t>
  </si>
  <si>
    <t xml:space="preserve">The Biosecurity Research Steering Committee (BRSC) seeks to improve the efficiency of biosecurity research, development and extension (RDandE) conducted for the Department of Agriculture and Water Resources; and in some cases, in collaboration with the NZ Ministry for Primary Industries. The RDandE activities of the Centre of Excellence for Biosecurity Risk Analysis (CEBRA), the Australian Bureau of Agricultural and Resource Economics and Sciences; and the NZ Ministry of Primary Industries, report to the committee. Its membership includes senior executives of the Department of Agriculture and Water Resources, NZ Ministry for Primary Industries and the Director of CEBRA. </t>
  </si>
  <si>
    <t>Established in the Terms of Reference. Changes are finalised by the decision of the quorum.</t>
  </si>
  <si>
    <t>Cotton Research and Development Corporation Selection Committee</t>
  </si>
  <si>
    <t>At the request of the Minister for Agriculture and Water Resources, the Cotton Research and Development Corporation (CRDC) Selection Committee will conduct a selection process to identify candidates for nomination to the minister for appointment as CRDC directors. The selection committee provides important transparency and independence in the appointment of CRDC directors.
Membership includes a presiding member and up to four other members nominated by the presiding member, in consultation with the CRDC representative organisation. All selection committee members are appointed by the minister. The current selection committee is appointed until 31 March 2017.</t>
  </si>
  <si>
    <t>Dairy Export Industry Consultative Committee</t>
  </si>
  <si>
    <t>At the request of the minister, the Fisheries Research and Development Corporation (FRDC) Selection Committee will conduct a selection process to identify candidates for nomination to the minister for appointment as FRDC directors. The selection committee provides important transparency and independence in the appointment of FRDC directors.
Membership includes a presiding member and up to four other members nominated by the presiding member, in consultation with the FRDC representative organisations. All selection committee members are appointed by the minister. The current selection committee is appointed until 31 December 2017.</t>
  </si>
  <si>
    <t>Industry and government nominations</t>
  </si>
  <si>
    <t>http://www.agriculture.gov.au/biosecurity/about/clients/consultative-committees/deicc</t>
  </si>
  <si>
    <t>Director of Biosecurity</t>
  </si>
  <si>
    <t xml:space="preserve">The Director of Biosecurity is the person who is, or is acting as, the Agriculture Secretary.  The Director is responsible for managing:
Biosecurity risks:
- the risk of contagion of a listed human disease;
- the risk of listed human diseases entering Australian territory or a part of Australian territory, or emerging, establishing themselves or spreading in Australian territory or a part of Australian territory;
- risks related to ballast water;
- biosecurity emergencies and human biosecurity emergencies; and
- complies with any general directions given by the Agriculture Minister under section 543; and any direction under section 168 to commence a Biosecurity Import Risk Analysis (BIRA) under the Biosecurity Act 2015.
In addition, the Director ensures Australia's international rights and obligations, including under the International Health Regulations, the SPS Agreement and the Biodiversity Convention are met.
</t>
  </si>
  <si>
    <t>Biosecurity Act 2015</t>
  </si>
  <si>
    <t>The Director of Biosecurity is not appointed but, is the person who is, or is acting as, the Agriculture Secretary</t>
  </si>
  <si>
    <t>c/o 18 Marcus Clarke Street, Canberra ACT 2601</t>
  </si>
  <si>
    <t xml:space="preserve">www.agriculture.gov.au </t>
  </si>
  <si>
    <t>Export Meat Industry Advisory Committee</t>
  </si>
  <si>
    <t>The Export Meat Industry Advisory Committee (EMIAC) was created in the 1960s as a consultative body between the export meat industry and the predecessor of the Australian Government Department of Agriculture and Water Resources. EMIAC still retains the same role today. EMIAC's terms of reference are broad but its main function is to consider technical issues affecting the export meat sector.
EMIAC also provides policy advice on many major issues such as residues, pathogens, international requirements including market access and food safety issues affecting meat. EMIAC is not a statutory body but it has a high profile within the industry. Its prime relationship is with the Department of Agriculture and Water Resources but it often refers matters to other bodies such as SAFEMEAT, the Agriculture and Resource Management Council of Australia and New Zealand, state meat industry authorities, and others as required.
EMIAC is chaired and run by the Department of Agriculture and Water Resources, with representation from all the major export industry bodies, such as Food Science Australia, Australian Chamber of Shipping, Refrigerated Warehouse and Transport Association of Australia, Meat and Livestock Australia, and the Australian Food Council Processed Meat Industry Forum.
EMIAC has three Sub-committees:
- Animal Welfare
- Finance
- Food Safety.</t>
  </si>
  <si>
    <t>http://www.agriculture.gov.au/biosecurity/about/clients/consultative-committees/emiac</t>
  </si>
  <si>
    <t>Export Wild Game Meat Industry Consultative Committee</t>
  </si>
  <si>
    <t>The Export Wild Game Meat Industry Consultative Committee (EWGMICC) provides a forum for discussion between the industry and the Australian Government Department of Agriculture and Water Resources on market access priorities, market access conditions and other matters.</t>
  </si>
  <si>
    <t>Fisheries Research and Development Corporation Selection Committee</t>
  </si>
  <si>
    <t>At the request of the Minister for Agriculture and Water Resources, the Fisheries Research and Development Corporation (FRDC) Selection Committee will conduct a selection process to identify candidates for nomination to the minister for appointment as FRDC directors. The selection committee provides important transparency and independence in the appointment of FRDC directors.
Membership includes a presiding member and up to four other members nominated by the presiding member, in consultation with the FRDC representative organisations. All selection committee members are appointed by the minister. The current selection committee is appointed until 31 December 2017.</t>
  </si>
  <si>
    <t>Food and Grocery Sector Group</t>
  </si>
  <si>
    <t>At the request of the minister, the Grains Research and Development Corporation (GRDC) Selection Committee will conduct a selection process to identify candidates for nomination to the minister for appointment as GRDC directors. The selection committee provides important transparency and independence in the appointment of GRDC directors.
Membership includes a presiding member and up to four other members nominated by the presiding member, in consultation with the GRDC representative organisations. All selection committee members are appointed by the minister. The current selection committee members are appointed until 31 March 2017.</t>
  </si>
  <si>
    <t>Food and Grocery Sector Group was formed in 2003 as part of the Trusted Information Sharing Network (TISN)</t>
  </si>
  <si>
    <t>Members</t>
  </si>
  <si>
    <t>Food Export Regulators Steering Committee</t>
  </si>
  <si>
    <t xml:space="preserve">The Food Export Regulators Steering Committee (FERSC) is responsible for the governance of service delivery arrangements for export certification of dairy, eggs, fish and poultry meat in accordance with export legislation and importing country requirements.
It comprises regulatory representation from state and federal agencies.
The Food Export Regulators Steering Committee was established in 2005 as a forum of senior officials of the then Australian Government Department of Agriculture and state regulatory authorities (SRAs) to strengthen national export certification systems for food, with an initial focus on the export dairy industry.
</t>
  </si>
  <si>
    <t>Department and state regulatory authorities</t>
  </si>
  <si>
    <t>Forest and Wood Products Council</t>
  </si>
  <si>
    <t>The Forest and Wood Products Council (FWPC) is a statutory council under the Regional Forest Agreements Act 2002. The FWPC is the vehicle being used to deliver the Government's Forest Industry Advisory Council. The council is co-chaired by the Assistant Minister to the Minister for Agriculture and Water Resources, an industry expert and leader. 
Members will provide informative consultation and recommendations on proposed legislation and policies impacting on the industry. Members have a broad range of forestry expertise and are well-placed to inform government about key issues impacting the sector.  The councillors come from a range of sectors within the forestry industry and community, including sawmilling, private forestry, plantations, wood product importers, and manufacturers.</t>
  </si>
  <si>
    <t>Regional Forest Agreements Act 2002</t>
  </si>
  <si>
    <t xml:space="preserve">Minister following Prime Minister's approval </t>
  </si>
  <si>
    <t>FWPC Secretariat
Forestry Branch
Department of Agriculture
18 Marcus Clarke St, Canberra ACT  2600</t>
  </si>
  <si>
    <t>http://www.agriculture.gov.au/forestry/industries/fwpc</t>
  </si>
  <si>
    <t>Forestry and Forest Products Committee</t>
  </si>
  <si>
    <t xml:space="preserve">* * * * * * * * * * * *
On 15 December 2014, the Government announced in the Ministerial Paper Small Government - Towards a Sustainable Future that the Forestry and Forest Products Committee will be ceased.
* * * * * * * * * * * *
The Forestry and Forest Products Committee (FFPC) reviews and advises on measures focussed on promoting sustainability and industry development in the forestry and forest product industries. Members are officials representing the Commonwealth, state, territory and NZ government agencies with responsibility for forestry and/or forest products.
</t>
  </si>
  <si>
    <t>Heads or senior representatives of State / Territory and Australian and New Zealand government's departments with responsibility for primary industries</t>
  </si>
  <si>
    <t>FFPC Secretariat
Forestry Branch
Department of Agriculture
18 Marcus Clarke St, Canberra ACT  2600</t>
  </si>
  <si>
    <t>Grains Research and Development Corporation Selection Committee</t>
  </si>
  <si>
    <t>At the request of the Minister for Agriculture and Water Resources, the Grains Research and Development Corporation (GRDC) Selection Committee will conduct a selection process to identify candidates for nomination to the minister for appointment as GRDC directors. The selection committee provides important transparency and independence in the appointment of GRDC directors.
Membership includes a presiding member and up to four other members nominated by the presiding member, in consultation with the GRDC representative organisations. All selection committee members are appointed by the minister. The current selection committee members are appointed until 31 March 2017.</t>
  </si>
  <si>
    <t>Great Artesian Basin Coordinating Committee</t>
  </si>
  <si>
    <t xml:space="preserve">The Great Artesian Basin Coordinating Committee is part of the Agriculture and Water Resources portfolio and functions in an advisory capacity.
The Great Artesian Basin Coordinating Committee provides advice from community organisations and agencies to Ministers on efficient, effective and sustainable whole-of-resource management and to coordinate activity between stakeholders. 
</t>
  </si>
  <si>
    <t>Natural Resource Management Ministerial Council (NRMMC)</t>
  </si>
  <si>
    <t>Chair is appointed by the Minister and all other members are nominated by stakeholder State Governments, community groups and industry sectors; there is no ministerial discretion in appointment</t>
  </si>
  <si>
    <t>www.gabcc.gov.au</t>
  </si>
  <si>
    <t>http://www.environment.gov.au/about-us/accountability-reporting/annual-reports</t>
  </si>
  <si>
    <t>Great Australian Bight Trawl Sector Management Advisory Committee</t>
  </si>
  <si>
    <t>The Great Australian Bight Trawl Sector Management Advisory Committee (GABMAC) is the principal forum where issues relating to the sector are discussed, problems identified and possible solutions developed. GABMAC also provides an avenue for consultation between industry, managers, researchers, environment/conservation and state government officers. GABMAC continues to be AFMA's main source of advice on the management of the Fishery. GABMAC holds an annual public meeting each year.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recreational fishing sector, the scientific community, the environment/conservation sector and, in some instances, the state governments.</t>
  </si>
  <si>
    <t>http://www.afma.gov.au/fisheries/committees/great-australian-bight-management-advisory-committee-gabmac/</t>
  </si>
  <si>
    <t>Halal Consultative Committee</t>
  </si>
  <si>
    <t xml:space="preserve">The Halal Consultative Committee (HCC) comprises all Australian Halal stakeholders, including approved Islamic certifiers operating in Australia, individual processors, Australian Meat Industry Council, the Department of Agriculture and Water Resources and other government agencies.
The committee's focus is to ensure that Australia's Halal systems and processes carry the highest integrity and meet trading partners' requirements.
</t>
  </si>
  <si>
    <t>Indonesia - Australia Partnership on Food Security in the Red meat and Cattle Sector</t>
  </si>
  <si>
    <t xml:space="preserve">The Indonesia-Australia Partnership on Food Security in the Red Meat and Cattle Sector provides a bilateral mechanism to bring together government officials from Indonesia and Australia, the business and investment community, and relevant stakeholders associated with the red meat and cattle sector. 
The purpose of the Partnership is to synergize Australian and Indonesian strengths and potential in order to develop the Indonesian cattle sector and improve joint competitiveness and prospects for long term investment and trade between Indonesia and Australia as part of a globally competitive supply chain in red meat and cattle.
</t>
  </si>
  <si>
    <t>Australian non government representatives are appointed by the Minister for Agriculture and Water Resources following approval by the Prime Minister</t>
  </si>
  <si>
    <t>Department of Agriculture and Water Resources
GPO Box 858 Canberra ACT 2601 Australia</t>
  </si>
  <si>
    <t>http://www.agriculture.gov.au/about/media-centre/communiques/indonesia-australia-food-security</t>
  </si>
  <si>
    <t>Inspector-General of Biosecurity</t>
  </si>
  <si>
    <t>The Inspector-General of Biosecurity (IGB) is a statutory position created by the Biosecurity Act 2015. The IGB is responsible for reviewing the performance of functions, or exercise of powers, by biosecurity officials under one or more provisions of the act.
On 12 April 2016, the Minister for Agriculture and Water Resources announced, pursuant to subsection 566A(2) of the Biosecurity Act 2015, the appointment of Dr Helen Scott-Orr as the inaugural Inspector-General of Biosecurity. Dr Scott-Orr was appointed for a term of three years commencing on 25 July 2016.
In addition to reviewing the performance of functions under the Biosecurity Act, the Inspector-General of Biosecurity may also review the process used to prepare a draft Biosecurity Import Risk Assessment (BIRA).</t>
  </si>
  <si>
    <t xml:space="preserve">Street Address: 1 Crewe Place, Rosebery NSW 2018
Postal Address: PO Box 657, Mascot NSW 1460
Phone: 02 8334 7444
Fax: 02 8334 7555
Email: InspGenBiosecurity@agriculture.gov.au </t>
  </si>
  <si>
    <t>http://www.igb.gov.au/Pages/default.aspx</t>
  </si>
  <si>
    <t>Invasive Plant and Animal Committee</t>
  </si>
  <si>
    <t xml:space="preserve">The Invasive Plants and Animals Committee sits under the National Biosecurity Committee. It is formed by merging the Vertebrate Pests Committee (VPC) and the Australian Weeds Committee (AWC) and will carry out the functions of these former committees. 
The VPCs role was to provide coordinated policy and planning solutions to pest animal issues and was also responsible for implementing the Australian Pest Animal Strategy. The AWCs role was to provide an inter-governmental mechanism for the identification and resolution of weed issues at a national level. </t>
  </si>
  <si>
    <t>Department and States (with observers based on technical/ scientific expertise)</t>
  </si>
  <si>
    <t>IPAC Secretariat
Department of Agriculture and Water Resources
18 Marcus Clarke Street, Canberra City ACT 2601</t>
  </si>
  <si>
    <t>Lake Eyre Basin Community Advisory Committee</t>
  </si>
  <si>
    <t xml:space="preserve">The Community Advisory Committee provides advice to Government on water and related natural resource issues in the Lake Eyre Basin, and members is appointed by the Lake Eyre Basin Ministerial Forum as its main link with the people, communities, industries and interest groups in the Basin. Membership of the Committee represents the following groups:
- Aboriginal interests;
- pastoral interests;
- agricultural interests;
- mining interests;
- petroleum interests;
- conservation interests;
- tourism interests; and
- regional NRM interests.
The Committee consists of seventeen members representing community stakeholders in the Lake Eyre Basin.  Members are appointed by the Lake Eyre Basin Ministerial Forum. The Committee was legislated through Parliament via an Intergovernmental Agreement (IGA) between QLD, SA and NT governments and signed on 21 January 2007, however it is not legislated by a specific Act.
</t>
  </si>
  <si>
    <t>Lake Eyre Basin intergovernmental agreement</t>
  </si>
  <si>
    <t xml:space="preserve">Lake Eyre Basin Ministerial Forum </t>
  </si>
  <si>
    <t>http://www.lakeeyrebasin.gov.au/</t>
  </si>
  <si>
    <t>http://www.lakeeyrebasin.gov.au/collaborative-management/about-community-advisory-committee/background-community-advisory-committee</t>
  </si>
  <si>
    <t>Lake Eyre Basin Ministerial Forum</t>
  </si>
  <si>
    <t xml:space="preserve">Established under the Lake Eyre Basin Intergovernmental Agreement with the Australian, Qld, SA and NT Governments.   Its role is to implement the Lake Eyre Basin Intergovernmental Agreement by developing or adopting Policies and Strategies for the management of the Lake Eyre Basin Agreement Area, in accordance with the purpose, objectives and principles set out in the Agreement.
The Ministerial Forum may also adopt management plans prepared by the States/Territory in the Lake Eyre Basin if those plans are consistent with the Agreement and with the Policies developed or adopted by the Ministerial Forum.
</t>
  </si>
  <si>
    <t>http://www.lakeeyrebasin.gov.au/collaborative-management/ministerial-forum</t>
  </si>
  <si>
    <t>Lake Eyre Basin Scientific Advisory Panel</t>
  </si>
  <si>
    <t xml:space="preserve">The Scientific Advisory Panel is appointed by the Lake Eyre Basin Ministerial Forum. Its primary role is to provide relevant, timely and high quality scientific advice to the Ministerial Forum on matters relevant to the management of water and related natural resources within the Agreement Area, consistent with the spirit and intent of the Agreement. In particular, the Scientific Advisory Panel provides advice on monitoring the condition of rivers and catchments.
</t>
  </si>
  <si>
    <t>Manufacturers' Licensing Scheme - Industry Liaison Committee</t>
  </si>
  <si>
    <t>The Australian Pesticides and Veterinary Medicines Authority (APVMA) established the Manufacturers' Licensing Scheme Industry Liaison Committee (MLSILC) to provide a forum to discuss strategic and operational issues relating to the Manufacturers' Licensing Scheme (MLS) and the Overseas Good Manufacturing Practice (GMP) Scheme with industry representatives and auditors.
The MLSILC is comprised of the APVMA chairperson and two members from GMP, the section involved in managing the MLS and the Overseas GMP Scheme; a representative from the APVMA-Authorised Auditors; and up to two representatives from each of the following industry bodies:
- Feed Ingredients and Additives Association of Australia
- Animal Medicines Australia
- Veterinary Manufacturers and Distributors Association</t>
  </si>
  <si>
    <t>Australian Pesticides and Veterinary Medicines Authority (APVMA) (then NRA)</t>
  </si>
  <si>
    <t>Marine Pest Sectoral Committee</t>
  </si>
  <si>
    <t xml:space="preserve">The Marine Pest Sectoral Committee (MPSC) sits under the National Biosecurity Committee (NBC) and reports to the Agriculture Senior Officials Committee (AGSOC) through the NBC. MPSC develops and coordinates the implementation of harmonised, national arrangements to identify, minimise and address the pest risk to Australia's marine environment and associated industries.
Membership - MPSC comprises two representatives from the Australian Government and one government representative from each state and the Northern Territory. Members come from the agency with responsibility for marine pest issues within each jurisdiction but bring a whole of government position to MPSC discussions.
The committee has three observers based on technical/scientific expertise. New Zealand is a standing observer on MPSC.
Chairperson - The Chairperson is selected by the membership and appointed for a two-year term.
Secretariat - Secretariat support is provided by the Department of Agriculture and Water Resources.
Meeting arrangements - Face-to-face meetings are convened twice a year, with additional teleconference sessions as required. Meetings are hosted by member jurisdictions. A significant amount of business is considered out of session where committee discussion of the issue is not necessary.
Stakeholder communication - A stakeholder workshop is held in conjunction with each MPSC meeting to provide an opportunity for stakeholders to engage with members on national marine pest policy and programs.
A communique is published soon after each meeting, informing stakeholders of outcomes of the meeting.
</t>
  </si>
  <si>
    <t>Department and states (with observers based on technical/ scientific expertise)</t>
  </si>
  <si>
    <t>http://www.agriculture.gov.au/pests-diseases-weeds/marine-pests/mp-sect-committee/</t>
  </si>
  <si>
    <t>Murray-Darling Basin Community Committee</t>
  </si>
  <si>
    <t xml:space="preserve">The Basin Community Committee (BCC) is established under the Water Act 2007 (Cwlth) to provide a community perspective for the Murray-Darling Basin Authority and the Murray-Darling Basin Ministerial Council on a wide range of water resource, environmental, cultural and socioeconomic matters.
BCC members are selected for their expertise or interest in community, water use, environmental water management, Indigenous or local government matters. 
</t>
  </si>
  <si>
    <t>Murray-Darling Basin Authority in writing</t>
  </si>
  <si>
    <t>http://www.mdba.gov.au/about-us/governance/basin-community-committee</t>
  </si>
  <si>
    <t>Murray-Darling Basin Ministerial Council</t>
  </si>
  <si>
    <t>The Council develops and coordinates policy for effective planning and sustainable use of the water, land and other environmental resources of the Murray-Darling Basin. The Murray-Darling Basin Ministerial Council comprises Ministers from each of the Basin States and the ACT.
The Ministerial Council has policy and decision-making roles for matters such as state water shares, and the funding and delivery of natural resource management programmes, as set out in the Murray-Darling Basin Agreement. The Authority is required to prepare an annual corporate plan for approval by the Ministerial Council in relation to these matters.
The Ministerial Council also has a policy and decision-making role in regard to issues relating to critical human needs as provided for in the Act. The Ministerial Council may give directions to the Basin Officials Committee concerning its functions and powers under the Murray-Darling Basin Agreement, and can also seek the advice of the Basin Community Committee on these functions.
Council established under Murray-Darling Basin Agreement, clause 8 - originally contained in the Schedule to the Murray-Darling Basin Act 1993 and now in the Schedule to the Water Act 2007.</t>
  </si>
  <si>
    <t>Murray-Darling Basin Agreement, Schedule 1 to the Water Act 2007 (Cwlth)</t>
  </si>
  <si>
    <t>The State contracting government</t>
  </si>
  <si>
    <t>http://www.mdba.gov.au/about-us/governance/ministerial-council</t>
  </si>
  <si>
    <t>National Biosecurity Information Governance Expert Group</t>
  </si>
  <si>
    <t>The National Biosecurity Information Governance Expert Group (NBIGG) has been established by the National Biosecurity Committee to oversee progress on Schedule 3 of the Intergovernmental Agreement on Biosecurity. It is represented mainly by senior executives of the Australian Government (Department of Agriculture and Water Resources - Chair) and all states and territories, except for the ACT (which declined to nominate a representative). A key objective is nationwide sharing of biosecurity information.</t>
  </si>
  <si>
    <t>Department under the National Biosecurity Committee</t>
  </si>
  <si>
    <t>National Biosecurity Management Group</t>
  </si>
  <si>
    <t xml:space="preserve">The National Biosecurity Management Group (NBMG) is the decision making body for national exotic environmental plant pest and animal disease eradication programmes under the National Emergency Biosecurity Response Agreement (NEBRA). The NBMG is chaired by the Secretary of the Department of Agriculture and Water Resources. The membership comprises senior officials as all governments and any other parties willing to cost share the national response to an exotic environmental pest or disease incursion.  The NBMG's role is to make decisions on the technical feasibility and cost beneficially of eradicating an exotic pest or disease in accordance with a national response plan and agreed cost shared budget. 
The number of members is determined on a case by case basis in accordance with the NEBRA.
</t>
  </si>
  <si>
    <t>National Environmental Biosecurity Response Agreement</t>
  </si>
  <si>
    <t>NMG Secretariat
Department of Agriculture and Water Resources
18 Marcus Clarke Street, Canberra City ACT 2601</t>
  </si>
  <si>
    <t>National Committee for Land Use and Management Information</t>
  </si>
  <si>
    <t xml:space="preserve">The National Committee for Land Use and Management Information coordinates the development of consistent land use, land cover, ground cover and land management practice data and information products through the Australian Collaborative Land Use and Management Program.
Membership includes officials from each state and territory as well as Commonwealth organisations. 
</t>
  </si>
  <si>
    <t>MOU with states and territories</t>
  </si>
  <si>
    <t>Commonwealth and States</t>
  </si>
  <si>
    <t>http://www.agriculture.gov.au/abares/aclump/about-aclump</t>
  </si>
  <si>
    <t>National Committee on Soil and Terrain</t>
  </si>
  <si>
    <t xml:space="preserve">The National Committee on Soil and Terrain (NCST) is a national coordinating committee, which provides national leadership, coordination, direction and advocacy for matters relating to soil and terrain. The NCST provides a national forum to discuss and exchange views and information and plays a key role in developing an agreed framework and national standards for soil and terrain assessment. It also encourages capacity building in soil and terrain matters within Government agencies, educational institutions and the community. The NCST also provides strategic oversight to the Australian Collaborative Land Evaluation Program.
Committee membership includes representatives from Australian, state and territory government agencies with responsibility for soil and land management. 
</t>
  </si>
  <si>
    <t>ACLEP, Bruce E. Butler Laboratory, CSIRO Land and Water Flagship, GPO Box 1666, Canberra ACT 2601</t>
  </si>
  <si>
    <t>http://www.clw.csiro.au/aclep/</t>
  </si>
  <si>
    <t>http://www.clw.csiro.au/aclep/publications/reports.htm</t>
  </si>
  <si>
    <t>National Forest Inventory Steering Committee</t>
  </si>
  <si>
    <t xml:space="preserve">The National Forest Inventory Steering Committee (NFISC) guides the National Forest Inventory, which is a partnership between the Commonwealth and state and territory governments "to be the authoritative source of information for national and regional monitoring and reporting to support decision making on all of Australia's forests". The NFISC consists of representative from each state and territory plus a representative from the Australian Government Department of Agriculture and Water Resources. The NFISC reports to the Forestry and Forest Products Committee (FFPC) as a subordinate body that supports FFPC.
</t>
  </si>
  <si>
    <t>Forestry and Forest Products Committee (FFPC)</t>
  </si>
  <si>
    <t>Members are appointed by head of the forest management agency in each state and territory and the Australian Government Department of Agriculture</t>
  </si>
  <si>
    <t>National Management Group</t>
  </si>
  <si>
    <t xml:space="preserve">The National Management Group (NMG) is the decision making body for national exotic plant pest and animal disease eradication programmes under the Emergency Animal Disease Response Agreement (EADRA) established in 2002 and the Emergency Plant Pest Response Deed (EPPRD) established in 2005.  The NMG is chaired by the Secretary of the Department of Agriculture and Water Resources.  The membership comprises senior officials as all governments and industry parties cost sharing the national response to an exotic pest or disease incursion.  The NMG's role is to make decisions on the technical feasibility and cost-benefit for eradicating an exotic pest or disease in accordance with a national response plan and agreed cost shared budget. 
The number of members is determined on a case by case basis in accordance with the EADRA and EPPRD.
</t>
  </si>
  <si>
    <t>The Emergency Animal Disease Response Agreement (EADRA) and the Emergency Plant Pest Response Deed (EPPRD)</t>
  </si>
  <si>
    <t>Department and States and industry (with observers based on technical/ scientific expertise)</t>
  </si>
  <si>
    <t>National Rural Advisory Council</t>
  </si>
  <si>
    <t>* * * * * * * * * * * *
On 15 December 2014, the Government announced in the Ministerial Paper Small Government - Towards a Sustainable Future that the National Rural Advisory Council will be merged into the Agricultural Industry Advisory Council.
* * * * * * * * * * * *
The National Rural Advisory Council (NRAC) provides advice and information to the Minister for Agriculture and Water Resources on rural adjustment; regional issues; training; and, any other matters at the Minister's request.
Under the Rural Adjustment Act 1992, NRAC may consist of up to eight members with experience and knowledge relevant to Australian agriculture:
- A chairperson
- An officer of the Australian Government Department of Agriculture and Water Resources
- A state or territory representative
- A National Farmers' Federation representative
- Up to four members with expertise in economics, financial administration, banking, sustainable agriculture, regional adjustment, regional development, farm management or training.</t>
  </si>
  <si>
    <t>Rural Adjustment Act 1992</t>
  </si>
  <si>
    <t>Minister appoints following approval from the Prime Minister</t>
  </si>
  <si>
    <t>http://www.agriculture.gov.au/agriculture-food/drought/nrac</t>
  </si>
  <si>
    <t>Northern Prawn Fishery Management Advisory Committee</t>
  </si>
  <si>
    <t xml:space="preserve">The Northern Prawn Fishery Management Advisory Committee (NORMAC) is the principle advisory body for providing the AFMA Commission advice on the management of the Commonwealth 's Northern Prawn Fishery.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and up to four industry members and an environment/conservation member. Each MAC has an executive officer responsible to the chairperson. Members are generally appointed for terms of up to three years. </t>
  </si>
  <si>
    <t>http://www.afma.gov.au/fisheries/committees/northern-prawn-management-advisory-committee/</t>
  </si>
  <si>
    <t>Northern Territory Fisheries Joint Authority</t>
  </si>
  <si>
    <t>The Northern Territory Fisheries Joint Authority (NTFJA) has responsibility for the management of the following fisheries in all waters adjacent to the Northern Territory:
- Timor Reef Fishery
- Demersal Fishery
- Finfish Trawl Fishery
- Offshore Net and Line Fishery. 
These fisheries are managed in accordance with the provisions of the Northern Territory Fisheries Act 1988.
The Authority manages certain fisheries resources prescribed under Northern Territory law. Members include the Commonwealth and Northern Territory ministers with portfolio responsibility for fisheries.</t>
  </si>
  <si>
    <t>Commonwealth Fisheries Act 1952; on 2 February 1995 the body became subject to the Fisheries Management Act 1991 and the Northern Territory Fisheries Act 1988</t>
  </si>
  <si>
    <t>Ministers appointed under legislation, Deputies appointed by Ministers</t>
  </si>
  <si>
    <t>GPO Box 3000, Darwin NT 0801</t>
  </si>
  <si>
    <t>http://www.afma.gov.au/fisheries/joint-authority-fisheries/</t>
  </si>
  <si>
    <t>Plant Health Committee</t>
  </si>
  <si>
    <t xml:space="preserve">The Plant Health Committee (PHC) is a sub-committee of the National Biosecurity Committee. The principal objective of PHC is to improve plant biosecurity outcomes, manage plant biosecurity risks and facilitate domestic trade within Australia through national leadership, strategic direction and collaboration with stakeholders.
PHC members contribute to the development of national plant health policy, capacity and capability by representing their governments on plant health issues within PHC's responsibilities.
PHC membership comprises representatives from the:
- The Australian Government Department of Agriculture and Water Resources (Australian Chief Plant Protection Officer)
- NSW Department of Primary Industries
- Department of Economic Development, Jobs, Transport and Resources (Victoria)
- Department of Primary Industry and Fisheries (NT)
- Department of Primary Industries, Parks, Water and Environment (Tasmania)
- Department of Primary Industries and Regions (SA)
- Department of Agriculture and Food (WA)
- Department of Agriculture, Fisheries and Forestry (Qld)
- Territory and Municipal Services Directorate (ACT)
PHC observers are:
- Plant Health Australia
- Chair of Subcommittee on Plant Health Diagnostics
- Chair of Subcommittee on National Plant Health Surveillance
- Chair of Subcommittee on Domestic Quarantine and Diagnostic Standards
PHC is chaired on a rotational basis (currently the Australian Government Department of Agriculture and Water Resources).
</t>
  </si>
  <si>
    <t>C/O PHC Secretariat 
Department of Agriculture
GPO Box 858
Canberra ACT 2601
phc@agriculture.gov.au</t>
  </si>
  <si>
    <t>http://www.agriculture.gov.au/animal-plant-health/plant/committees/phc</t>
  </si>
  <si>
    <t>Queensland Fisheries Joint Authority</t>
  </si>
  <si>
    <t>The Queensland Fisheries Joint Authority (QFJA) has responsibility for the management of the following fisheries in all waters adjacent to Queensland:
- Gulf of Carpentaria Inshore Fin Fish Fishery
- Gulf of Carpentaria Line Fishery
- Gulf of Carpentaria Developmental Fin Fish Trawl Fishery. 
These fisheries are managed in accordance with the provisions of the Queensland Fisheries Act 1994.
Membership comprised of:
- Queensland Minister for Fisheries, Forestry and Conservation
- Queensland Minister for Primary Industries and Fisheries
Deputies comprised of:
- Managing Director Australian Fisheries Management Authority
- General Manager Australian Government Department of Agriculture and Water Resources
- Deputy Director General - Fisheries, Queensland Department of Primary Industries and Fisheries
- Deputy Director - Fisheries, Queensland Department of Primary Industries and Fisheries.</t>
  </si>
  <si>
    <t>Fisheries Management Act 1991</t>
  </si>
  <si>
    <t>GPO Box 46, Brisbane QLD 4001</t>
  </si>
  <si>
    <t>Registration Liaison Committee for the Australian Pesticides and Veterinary Medicines Authority</t>
  </si>
  <si>
    <t>The Registration Liaison Committee is the main consultative forum between Australian Pesticides and Veterinary Medicines Authority (APVMA) and state, territory and Commonwealth agencies about to operational management of the National Registration Scheme.
The committee comprises the APVMA chairperson and representatives from the state/territory agencies in Australia and New Zealand with responsibility for primary industry, agriculture and biosecurity.</t>
  </si>
  <si>
    <t>Body in consultation with states, territories and Commonwealth agencies</t>
  </si>
  <si>
    <t>Research, Development and Extension Governance Committee</t>
  </si>
  <si>
    <t xml:space="preserve">The Research, Development and Extension Governance Committee (RDandE) Committee is a sub-committee of the Australian Fisheries Management Forum. The Committee  provides ad hoc advice and undertakes ad hoc studies for the AFMF. The RDandE Committee may comprise fisheries managers and scientists from the Commonwealth, state and territory fisheries agencies, as well as from the FRDC and CSIRO.
</t>
  </si>
  <si>
    <t>Australian Fisheries Management Forum members</t>
  </si>
  <si>
    <t>River Murray Operations Committee</t>
  </si>
  <si>
    <t>River Murray Operations Committee (RMOC) is established to provide support and advice to the Basin Officials Committee (BOC) on responsibilities with regards to River Murray Operations. 
It will provide formal oversight of River Murray Operations which are managed by the Authority on behalf of the relevant contracting governments in accordance with various provisions of the agreement.</t>
  </si>
  <si>
    <t>Basin Officials Committee relevant jurisdictional member</t>
  </si>
  <si>
    <t>http://www.environment.gov.au/about-us/accountability-reporting/budget-statements  and  http://www.agriculture.gov.au/SiteCollectionDocuments/about/budget/2015-16/2015-16_agriculture_paes.pdf</t>
  </si>
  <si>
    <t>Rural Industries Research and Development Corporation Selection Committee</t>
  </si>
  <si>
    <t>At the request of the minister the Rural Industries Research and Development Corporation (RIRDC) Selection Committee will conduct a selection process to identify candidates for nomination to the minister for appointment as RIRDC directors. The selection committee provides important transparency and independence in the appointment of RIRDC directors.
Membership includes a presiding member and up to four other members nominated by the presiding member, in consultation with the RIRDC representative organisations. All selection committee members are appointed by the minister. The current selection committee is appointed until 31 December 2016.</t>
  </si>
  <si>
    <t>SAFEMEAT</t>
  </si>
  <si>
    <t>SAFEMEAT is a partnership between the red meat and livestock industry and the state and federal Governments of Australia. This partnership ensures that Australian red meat and livestock products achieve the highest standards of safety and hygiene from the farm to the consumer. SAFEMEAT initiates research and development, develops communication linkages, monitors the status of Australia's products, reviews standards and examines emerging issues that could have future impacts on the industry. The SAFEMEAT secretariat is undertaken by the Australian Government Department of Agriculture and Water Resources. Funding for the secretariat is provided by Meat and Livestock Australia Ltd.
The SAFEMEAT Partnership members currently are:
- Chair
- Australian Dairy Farmers Ltd
- The Australian Government Department of Agriculture
- Australian Livestock Exporters' Council
- Australian Lot Feeders' Association
- Australian Meat Industry Council
- Cattle Council of Australia
- Department of Environment and Primary Industries Victoria (representing State/Territory Agriculture Departments)
- Safe Food Queensland
(representing State/Territory Meat Industry Authorities)
- Sheepmeat Council of Australia
- Australian Pork Limited
- Goat Industry Council of Australia
Observers:
- Animal Health Australia
- Australian Livestock and Property Agents Association Limited
- Meat and Livestock Australia
- Wool Producers Australia
- Australian Livestock Marketing Association
- Dairy Australia</t>
  </si>
  <si>
    <t>SAFEMEAT is a partnership between the red meat and livestock industry and the state and federal governments</t>
  </si>
  <si>
    <t>http://safemeat.com.au/</t>
  </si>
  <si>
    <t>Scientific Advisory Group</t>
  </si>
  <si>
    <t xml:space="preserve">The Scientific Advisory Group is a high-level group which may be asked to examine or provide comment on any aspect of a Biosecurity Import Risk Analysis (BIRA), under the Biosecurity Regulation 2016. This includes examining or providing comment on issues that have arisen during the development of a BIRA. 
Standing members of the group will include a chair, an economist and a person experienced in risk analysis. Outside of the standing members, the composition of the group will be decided depending on the BIRA to be conducted.
The Scientific Advisory Group will be established upon commencement of a BIRA. Once established, the Scientific Advisory Group will replace the Eminent Scientists Group.
</t>
  </si>
  <si>
    <t>Seafood Exporters Consultative Committee</t>
  </si>
  <si>
    <t>The Seafood Export Consultative Committee (SECC) is the principal consultative forum for the Australian Government Department of Agriculture and Water Resources to consult with the seafood industry on technical and administrative matters in relation to the export of fish and fish products. SECC provides a forum for formal consultation between the department and the export seafood industry on matters such as export fees and changes, market access priorities and technical market access issues.</t>
  </si>
  <si>
    <t>http://www.agriculture.gov.au/biosecurity/partnerships/consultative-committees/SECC</t>
  </si>
  <si>
    <t>Shark-Plan Representative Group</t>
  </si>
  <si>
    <t xml:space="preserve">Shark-Plan Representative Group (SRG) was established in 2013 to oversee and report on the implementation of Australia's National Plan of Action for the Management and Conservation of Sharks - Shark-Plan 2. It will meet annually to review, monitor and report on the implementation of Shark-Plan 2 actions by jurisdictions; oversee preparation of advice to the Committee on Fisheries (FAO COFI) of the United Nations Food and Agriculture Organisation on Australian shark conservation commitments; and identify and provide advice on progress taking place in addressing gaps in shark management and conservation issues as they relate to Shark-Plan 2.
Membership of SRG includes representatives from the Northern Territory and state fisheries agencies; Australian Fisheries Management Authority; Australian Government Department of Agriculture and Water Resources (including the Australian Bureau of Agricultural and Resource Economics and Sciences); Australian Government Department of the Environment (including the Great Barrier Reef Marine Park Authority); Fisheries Research Development Corporation; commercial and recreational fishers; and environmental non-government organisations.
</t>
  </si>
  <si>
    <t>http://www.agriculture.gov.au/fisheries/environment/sharks/sharkplan2/shark_representative_group</t>
  </si>
  <si>
    <t>Small Pelagic Fishery, Southern Squid Jig Fishery, Commonwealth Trawl Sector and Gillnet, Hook and Trap Sectors Management Advisory Committee</t>
  </si>
  <si>
    <t>In 2009, the South East Trawl MAC (SETMAC) and the Gillnet Hook and Trap MAC (GHATMAC) were combined to form the South East Management Advisory Committee (SEMAC). SEMAC provides management advice to AFMA on the Southern and Eastern Scalefish and Shark Fishery (SESSF). In July 2010 SEMAC's role was expanded to include providing management advice for the Small Pelagic Fishery (formerly the responsibility of the SPFMAC) and the Southern Squid Jig Fishery (formerly the responsibility of the Squid MAC).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MACs are made up of members from commercial industry, fisheries management, the scientific community, the recreational fishing sector, the environment/conservation sector and, in some instances, the state governments.</t>
  </si>
  <si>
    <t>http://www.afma.gov.au/fisheries/committees/small-pelagic-fishery-resource-assessment-group/</t>
  </si>
  <si>
    <t>Southern Bluefin Tuna Fishery Management Advisory Committee</t>
  </si>
  <si>
    <t xml:space="preserve">The Southern Bluefin Tuna Management Advisory Committee (SBTMAC) is the principal forum in which issues relating to the management of the domestic Southern Bluefin Tuna Fishery are discussed.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 </t>
  </si>
  <si>
    <t>http://www.afma.gov.au/fisheries/committees/southern-bluefin-tuna-management-advisory-committee/</t>
  </si>
  <si>
    <t>Statutory Fishing Rights Allocation Review Panel</t>
  </si>
  <si>
    <t xml:space="preserve">* * * * * * * * * * * *
On 11 May 2015, as part of the 2015-16 Budget, the Government announced that the Statutory Fishing Rights Allocation Review Panel (SFRARP) would be ceased and its functions consolidated within the Department of Agriculture.
* * * * * * * * * * * *
The Statutory Fishing Rights Allocation Review Panel (SFRARP) reviews certain decisions made by the Australian Fisheries Management Authority. It consists of the principal member up to five other members, appointed by the Minister for Agriculture and Water Resources.
The ongoing role for SFRARP is currently under review.
</t>
  </si>
  <si>
    <t>http://www.agriculture.gov.au/sfrarp</t>
  </si>
  <si>
    <t>Sub-Antarctic Fisheries Management Advisory Committee</t>
  </si>
  <si>
    <t xml:space="preserve">The Sub-Antarctic Fisheries Management Advisory Committee (South MAC) is the principle advisory body for providing the AFMA Commission advice on the management of the Commonwealth 's Heard Island and McDonald Islands (HIMI) Fishery and Macquarie Island Toothfish Fishery. This includes consideration of the outcomes and implications for Australian fishers from the meetings of the Commission for the Conservation of Antarctic Marine Living Resources (CCAMLR XXXI).  
Management Advisory Committees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MACs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
A typical MAC consists of an independent chairperson, an AFMA member, a research member, a recreational fishing member, up to four industry members and an environment/conservation member. Each MAC has an executive officer responsible to the chairperson. Members are generally appointed for terms of up to three years. </t>
  </si>
  <si>
    <t>http://www.afma.gov.au/fisheries/committees/sub-antarctic-management-advisory-committee-southmac/</t>
  </si>
  <si>
    <t>Sub-committee on Aquatic Animal Health</t>
  </si>
  <si>
    <t>The Sub-committee on Aquatic Animal Health (SCAAH) is an advisory committee to the Animal Health Committee (AHC). SCAAH provides high-level scientific and technical advice to AHC, supporting policy and programme development regarding national aquatic animal health issues. SCAAH membership comprises representation from the Australian, state and Northern Territory and New Zealand governments, the Commonwealth Scientific and Industrial Research Organisation Australian Animal Health Laboratory (CSIRO AAHL) and Australian universities. SCAAH is chaired by a member of AHC.</t>
  </si>
  <si>
    <t>http://www.agriculture.gov.au/animal-plant-health/aquatic/committees/sub-committee_on_aquatic_animal_health_scaah</t>
  </si>
  <si>
    <t>Sub-committee on Domestic Quarantine and Market Access</t>
  </si>
  <si>
    <t>The Sub-Committee on Domestic Quarantine and Market Access (SDQMA) aims to develop, maintain and improve harmonised, transparent and scientifically justified plant biosecurity measures that facilitate market access for plants and plant products for domestic markets, whilst minimising risks associated with the spread of regulated pests to unaffected regions and states.
SDQMA members  include senior plant health regulators from the state and territory Government departments of agriculture or primary industries and representatives from the Australian Government Department of Agriculture and Water Resources. Plant Health Australia has observer status.</t>
  </si>
  <si>
    <t>SDQMA Secretariat 
Department of Agriculture and Water Resources
GPO Box 858
Canberra ACT 2601</t>
  </si>
  <si>
    <t>http://www.dqmawg.org.au/</t>
  </si>
  <si>
    <t>Sub-committee on National Plant Health Surveillance</t>
  </si>
  <si>
    <t xml:space="preserve">The Sub-committee on National Plant Health Surveillance (SNPHS) is a sub-committee of the Plant Health Committee. Its principal focus is to maintain and improve Australia's plant health surveillance capacity and capability in support of the economy, environment and community.
The SNPHS membership includes representatives from state and territory governments, the Commonwealth, Plant Health Australia, the  Plant Biosecurity Cooperative Research Centre and CSIRO. Representatives from forestry and the Sub-committee on Plant Health Diagnostics attend as observers. 
The chair is selected from members of SNPHS and agreed by consensus of the membership. Secretariat services are provided by the Australian Government Department of Agriculture and Water Resources. </t>
  </si>
  <si>
    <t>SNPHS Secretariat 
Department of Agriculture and Water Resources
GPO Box 858
Canberra ACT 2601</t>
  </si>
  <si>
    <t>http://www.agriculture.gov.au/plant/health/committees/snphs</t>
  </si>
  <si>
    <t>Sub-committee on Plant Health Diagnostics</t>
  </si>
  <si>
    <t xml:space="preserve">The Sub-committee on Plant Health Diagnostics  (SPHD) is a Sub-committee of Plant Health Committee (PHC) and aims to sustain and improve the quality and reliability of plant pest diagnostics in Australia.
SPHD includes representation from the Australian, state and territory governments, Plant Health Australia, Plant Biosecurity CRC and CSIRO.  New Zealand Ministry of Primary Industries and a representatives from the Subcommittee on National Plant Health Surveillance and forestry are observers on the committee.
Secretariat services are provided by the Australian Government Department of Agriculture and Water Resources. 
</t>
  </si>
  <si>
    <t>SPHD Secretariat 
Department of Agriculture and Water Resources
GPO Box 858
Canberra ACT 2601</t>
  </si>
  <si>
    <t>http://plantbiosecuritydiagnostics.net.au/sphds/</t>
  </si>
  <si>
    <t>Sustainable Diversion Limit Adjustment Assessment Committee</t>
  </si>
  <si>
    <t xml:space="preserve">The role of the Sustainable Diversion Limit Adjustment Assessment Committee (SDLAAC) is to assess and advise the Basin Officials Committee (BOC) on proposed measures which may provide an opportunity to adjust Sustainable Diversion Limits (SDL). These include supply measures such as works or changes in river operation and management rules which increase the quantity of water available to be taken for consumptive use; and efficiency measures through infrastructure works and upgrades which decrease the quantity of water required for consumptive uses.
SDLAAC will also advise BOC on constraint measures which remove or ease constraints on the capacity to deliver environmental water, such as the raising of bridges and acquisition of easements. The Constraints Management Strategy (CMS), under the Basin Plan, will inform the Committee's assessment of constraint measures.
The work of SDLAAC will be undertaken in three phases through to 2016, when it is expected to recommend a package of measures for potential SDL adjustment. BOC is responsible for choosing the final proposals to be included in this package. MDBA will then determine a likely SDL adjustment amount before proposing any SDL adjustments to the Minister for approval.
</t>
  </si>
  <si>
    <t>Intergovernmental Agreement on Implementing Water Reform in the Murray Darling Basin</t>
  </si>
  <si>
    <t>Relevant jurisdiction member as appointed by Basin Officials Committee member</t>
  </si>
  <si>
    <t>http://www.mdba.gov.au/about-mdba/governance/committees</t>
  </si>
  <si>
    <t>The Living Murray Committee</t>
  </si>
  <si>
    <t>The Living Murray Committee is an advisory committee of the Murray-Darling Basin Authority established by section 203 of the Water Act 2007, as amended, to provide advice on the Living Murray policy and operations.  The Living Murray Committee is chaired by the Executive Director, Environmental Management and membership comprises officials from Australian, NSW, Victoria, South Australia and ACT governments.</t>
  </si>
  <si>
    <t>The Northern Basin Advisory Committee</t>
  </si>
  <si>
    <t xml:space="preserve">The Northern Basin Advisory Committee (NBAC) was formed to give independent advice to the Murray-Darling Basin Authority (MDBA) on how an adaptive Basin Plan can be implemented in the northern Basin. Members of the Committee have been chosen because of their knowledge and experience on issues relevant to the Basin Plan.
The Committee is working with the MDBA and others, to develop and implement a work programme, identifying and prioritising key northern Basin issues. The Committee meets five times per year, and has working groups focused on specific areas.
Under their Terms of Reference, the role of the Committee is to advise MDBA on:
- Development and implementation of the northern Basin work programme
- Proposals to achieve water recovery or environmental outcomes in the northern Basin
- Management or operational changes which could attribute to water recovery in the northern Basin
- Any matter relating to Basin Plan implementation in the northern Basin.
The Committee will help to strengthen communication between the MDBA and local communities, ensuring the Basin Plan is informed by local knowledge and perspectives.
</t>
  </si>
  <si>
    <t>http://www.mdba.gov.au/about-us/governance/northern-basin-advisory-committee</t>
  </si>
  <si>
    <t>Torres Strait Protected Zone Joint Authority</t>
  </si>
  <si>
    <t>The Torres Strait Protected Zone Joint Authority (PZJA) manages fisheries resources within the Torres Strait Protected Zone. Members include the Minister for Agriculture and Water Resources, Queensland Minister for Agriculture, Fisheries and forestry and the chair of the Torres Strait Regional Authority (TSRA). The members are supported by a number of Government agencies. 
The Australian Fisheries Management Authority (AFMA) manages fisheries on the high seas, within the 200 nautical mile Australian Fishing Zone and by agreement with the states to the low water mark. AFMA provides management and advisory services and implements appropriate fisheries management arrangements in the Torres Strait fisheries.
The Australian Government Department of Agriculture and Water Resources develops policies and programmes to address the effects of fishing on non-target species and the marine environment including: by catch policy; international and national action plans for seabirds, sharks and other marine species; use of marine protected areas and ecosystem-based regional marine planning under oceans policy.
The Queensland Department of Agriculture, Fisheries and Forestry as agent for the PZJA manages fisheries and licensing of commercial fishers operating in the Torres Strait. TSRA aims to improve the well-being of Torres Strait Islander and Aboriginal peoples living in the region by implementing programmes that address their socio-economic and health status.</t>
  </si>
  <si>
    <t>Torres Strait Fisheries Act 1984, section 30</t>
  </si>
  <si>
    <t>Ministers appointed under legislation, Delegates appointed by Ministers</t>
  </si>
  <si>
    <t>PO Box 376, Thursday Island, QLD 4875 or       PO Box 7051, Canberra ACT 2601</t>
  </si>
  <si>
    <t>http://pzja.gov.au/</t>
  </si>
  <si>
    <t>http://pzja.gov.au/resources/publications/</t>
  </si>
  <si>
    <t>http://pzja.gov.au/resources/publications/annual-reports/</t>
  </si>
  <si>
    <t>Tropical Tuna Management Advisory Committee</t>
  </si>
  <si>
    <t>The Tropical Tuna Management Advisory Committee (Tropical Tuna MAC) is the advisory body for the Eastern Tuna and Billfish, Western Tuna and Billfish and Skipjack Tuna fisheries.
MACs are a major source of advice to AFMA, reflecting the experience and expertise of the range of stakeholders with interest in the fishery or fisheries covered by the MAC. MACs play a vital role in helping AFMA to fulfil its legislative functions and effectively pursue its objectives by acting as the main advisory body and link between AFMA and those with an interest in the fishery . The Committees also provide advice to AFMA on a variety of issues including fisheries management arrangements, research, compliance and management costs.
In general, MACs provide a forum where issues relating to a fishery are discussed, problems identified and possible solutions developed. The outcomes of these deliberations determine the recommendations that the MAC will make to the AFMA Commission. Generally, MACs are made up of members from commercial industry, fisheries management, the scientific community, the recreational fishing sector, the environment/conservation sector and, in some instances, the state governments.</t>
  </si>
  <si>
    <t>http://www.afma.gov.au/fisheries/committees/tropical-tuna-management-advisory-committee-tropical-tuna-mac/</t>
  </si>
  <si>
    <t>Water Efficiency Labelling and Standards Regulator</t>
  </si>
  <si>
    <t xml:space="preserve">The Water Efficiency Labelling and Standards (WELS) Regulator  is established under the Water Efficiency Labelling and Standards Act 2005 (the WELS Act) and is an officer of the Department of Agriculture and Water Resources, supported by staff within the Department.
The WELS Regulator is responsible for monitoring and enforcing the WELS Scheme and ensuring that the objective of the WELS act to conserve water is met. </t>
  </si>
  <si>
    <t>National Water Efficiency Labelling and Standards Act 2005</t>
  </si>
  <si>
    <t>http://www.waterrating.gov.au/</t>
  </si>
  <si>
    <t>http://www.environment.gov.au/topics/about-us/accountability-reporting/annual-reports</t>
  </si>
  <si>
    <t>Western Australian Fisheries Joint Authority</t>
  </si>
  <si>
    <t>The Western Australian Fisheries Joint Authority (WAFJA) has responsibility for the management of the following fisheries in waters adjacent to Western Australia:
- Southern Demersal Gillnet and Demersal Longline Managed Fishery
- Northern Shark Fishery.
This joint authority consist of the Commonwealth and the state/NT ministers responsible for fisheries, who collectively oversee the strategic direction of the fisheries. Routine management of fisheries under joint authority jurisdiction is carried out by the relevant state/NT management in accordance with its relevant fisheries legislation.   
These fisheries are managed in accordance with the provisions of the Western Australian Fish Resources Management Act 1994.</t>
  </si>
  <si>
    <t>7th Floor, Dumas House, 2 Havelock Street, WEST PERTH WA 6005</t>
  </si>
  <si>
    <t>Australian Egg Corporation Limited</t>
  </si>
  <si>
    <t>C)  Other Body</t>
  </si>
  <si>
    <t>L)  Bodies Linked to the Australian Government through Statutory Contracts, Agreements and Delegations</t>
  </si>
  <si>
    <t>The Australian Egg Corporation Limited (AECL) is an industry services body or provider of marketing and research and development (RandD) services for the benefit of all stakeholders, principally egg producers. AECL is mainly funded through statutory levies, collected under the Egg Industry Service Provision Act 2002 (the Act) and Australian Government funds for the purposes of 'approved' RandD.
AECL is a public, non-listed company and was registered with the Australian Securities and Investments Commission on 18 November 2002 and commenced operations on 1 February 2003. The framework for AECL operations is established by the Act, the funding agreement with the Australian Government and the company's constitution. 
AECL services Australian egg producers irrespective of their size, location or farming system who distribute a wide variety of eggs and egg products to the local and international market.
AECL is not an industry representative body.</t>
  </si>
  <si>
    <t>Egg Industry Service Provision Act 2002, s6</t>
  </si>
  <si>
    <t>66 102 859 585</t>
  </si>
  <si>
    <t>Suite 4.02, Level 4, 107 Mount Street, North Sydney NSW  2060</t>
  </si>
  <si>
    <t xml:space="preserve">http://www.aecl.org/ </t>
  </si>
  <si>
    <t>http://www.aecl.org/about-us/strategic-plan/</t>
  </si>
  <si>
    <t>http://www.aecl.org/about-us/annual-reports/</t>
  </si>
  <si>
    <t>Australian Livestock Export Corporation Ltd</t>
  </si>
  <si>
    <t xml:space="preserve">Australian Livestock Export Corporation Ltd (LiveCorp) was declared under the Australian Meat and Live-stock Industry Act (1997) (AMLI Act) as the live-stock export marketing body and the live-stock export research body for the Australian livestock export industry on 17 December 2004, with effect from 1 January 2005. LiveCorp was incorporated as a national, member-funded public company on 18 February 1998, and was declared as a donor company under the AMLI Act on 7 July 1998, with effect from that date. 
Its mission is to enhance the productivity, sustainability and competitiveness of Australia's livestock export industry by undertaking RDandE, providing technical support/services, and monitoring and reporting on programs and issues. The LiveCorp board is accountable to its members through the Corporations Act 2001 and to the Minister for Agriculture through the SFA 2010-14 for the expenditure of monies appropriated by Parliament. </t>
  </si>
  <si>
    <t>Australian Meat and Live-Stock Industry Act 1997, s60(3) and s60(3A)</t>
  </si>
  <si>
    <t>88 082 408 740</t>
  </si>
  <si>
    <t>Level 1, 40 Mount Street, North Sydney NSW 2060</t>
  </si>
  <si>
    <t xml:space="preserve">https://www.livecorp.com.au/ </t>
  </si>
  <si>
    <t xml:space="preserve">https://www.livecorp.com.au/livecorp-information </t>
  </si>
  <si>
    <t xml:space="preserve">https://www.livecorp.com.au/annual-reports </t>
  </si>
  <si>
    <t>Australian Meat Processor Corporation Limited</t>
  </si>
  <si>
    <t xml:space="preserve">The Australian Meat Processor Corporation (AMPC) is a research and development corporation for the red meat processing industry throughout Australia. AMPC's mandate is to support research, development and extension/education (RDandE) initiatives that are directed at improving the sustainability and efficiency of the meat processing industry.
Red meat processor levies are strategically invested by AMPC in RDandE and marketing programmes aimed at delivering improvements to the processing sector and providing significant benefit to the whole of the red meat industry and the broader Australian community.  
</t>
  </si>
  <si>
    <t>Australian Meat and Live-Stock Industry Act 1997, s60(3AA) and s60(3AB)</t>
  </si>
  <si>
    <t>67 082 373 448</t>
  </si>
  <si>
    <t>Suite 1, Level 5, 110 Walker St, North Sydney NSW  2060</t>
  </si>
  <si>
    <t>http://www.ampc.com.au</t>
  </si>
  <si>
    <t>http://www.ampc.com.au/about-ampc/strategic-plans</t>
  </si>
  <si>
    <t>http://www.ampc.com.au/about-ampc/corporate-publications/annual-reports</t>
  </si>
  <si>
    <t>Australian Pork Limited</t>
  </si>
  <si>
    <t>Australian Pork Limited (APL) represents the coming together of three legacy organisations - Australian Pork Corporation; Pig Research and Development Corporation; and Pork Council of Australia.
APL is a unique rural industry service body for the Australian pork industry. It is a producer-owned company delivering integrated services that enhance the viability of Australia's pig producers. The organisation aims to enhance opportunities for the sustainable growth of the Australian pork industry by delivering integrated marketing, innovation and policy services along the pork industry supply chain. APL pursues opportunities for the industry at both the domestic and international level.
Funding for APL is primarily through statutory pig slaughter levies collected under the Primary Industries (Excise) Levies Act 1999 with additional research specific funds provided by the Australian Government.</t>
  </si>
  <si>
    <t>Pig Industry Act 2001, s11(1)</t>
  </si>
  <si>
    <t>Ernst &amp; Young</t>
  </si>
  <si>
    <t>83 092 783 278</t>
  </si>
  <si>
    <t>Level 2, 2 Brisbane Avenue, BARTON  ACT  2600</t>
  </si>
  <si>
    <t>http://australianpork.com.au/about-us/australian-pork-limited/</t>
  </si>
  <si>
    <t>http://australianpork.com.au/library-resources/publications/strategic-plans/</t>
  </si>
  <si>
    <t>http://australianpork.com.au/library-resources/publications/annual-reports/</t>
  </si>
  <si>
    <t>Australian Wool Innovation Limited</t>
  </si>
  <si>
    <t>Australian Wool Innovation Limited (AWI) is a not-for-profit company owned by more than 25,000 Australian wool levy payers who have registered as AWI shareholders.  The company has a statutory funding agreement under, which it receives industry levies and matching funds from the Australian Government.
The company invests in research and development; marketing and promotion to enhance the profitability, international competitiveness and sustainability of the Australian wool industry; and to increase the demand and market access for Australian wool.</t>
  </si>
  <si>
    <t>Wool Services Privatisation Act 2000, s30(1)</t>
  </si>
  <si>
    <t>Shareholders</t>
  </si>
  <si>
    <t>PricewaterhouseCoopers</t>
  </si>
  <si>
    <t>12 095 165 558</t>
  </si>
  <si>
    <t>Level 6, 68 Harrington Street, The Rocks, Sydney NSW 2000</t>
  </si>
  <si>
    <t xml:space="preserve">http://www.wool.com/ </t>
  </si>
  <si>
    <t>http://www.wool.com/about-awi/how-we-consult/awi-business-cycle/</t>
  </si>
  <si>
    <t>http://www.wool.com/about-awi/shareholder-information/annual-reports/</t>
  </si>
  <si>
    <t>Dairy Australian Limited is the declared industry-owned body that invests in marketing and research and development services for the benefit of the dairy industry.
The company was declared, on 1 July 2003, by the then Minister for Agriculture, Fisheries and Forestry, as the industry services body and has a statutory funding agreement under which it receives industry levies and matching funds from the Australian Government. 
Dairy Australia Limited has a board of nine directors who are appointed by members.</t>
  </si>
  <si>
    <t>Dairy Produce Act 1986, s13</t>
  </si>
  <si>
    <t>Deloitte</t>
  </si>
  <si>
    <t>60 105 227 987</t>
  </si>
  <si>
    <t>Level 5, IBM Centre, 60 City Road, Southbank VIC  3006</t>
  </si>
  <si>
    <t xml:space="preserve">http://www.dairyaustralia.com.au/ </t>
  </si>
  <si>
    <t>http://www.dairyaustralia.com.au/Industry-information/About-Dairy-Australia/Publications-2/Strategic-Plan.aspx</t>
  </si>
  <si>
    <t>http://www.dairyaustralia.com.au/Industry-information/About-Dairy-Australia/Publications-2/Annual-Reports.aspx</t>
  </si>
  <si>
    <t>Forest and Wood Products Australia Limited</t>
  </si>
  <si>
    <t>Forest and Wood Products Australia Limited (FWPA) is a not-for-profit company that provides national, integrated research and development services to the Australian forest and wood products industry. FWPA are committed to helping the forest and wood products industry to be collaborative, innovative, sustainable and competitive against other industries and products available in the marketplace.
The company was declared, on 3 September 2007, by the then Minister for Agriculture, Fisheries and Forestry, to be the industry services body under section 11 of the Forestry Marketing and Research and Development Services Act 2007 (the Act).
FWPA has a statutory funding agreement, under which it receives industry levies and matching funds from the Australian Government, and is subject to ministerial direction in certain circumstances under section 13 of the Act.</t>
  </si>
  <si>
    <t>Forestry Marketing and Research and Development Services Act 2007, s11(1)</t>
  </si>
  <si>
    <t>75 127 114 185</t>
  </si>
  <si>
    <t>Level 11, 10-16 Queen Street, Melbourne VIC  3000</t>
  </si>
  <si>
    <t>http://www.fwpa.com.au/</t>
  </si>
  <si>
    <t>http://www.fwpa.com.au/about-us/corporate-documents.html</t>
  </si>
  <si>
    <t>Horticulture Innovation Australia Limited</t>
  </si>
  <si>
    <t>Horticulture Innovation Australia Limited (HIAL) is a not-for-profit, grower-owned research and development company.  It works in partnership with Australia's horticulture industries to invest in research, development and marketing programmes that provide benefit to industry and the wider community.
HIAL was declared on 25 November 2014, by the then Minister for Agriculture as the industry services body under subsection 9(1) of the Horticulture Marketing and Research and Development Services Act 2000.
The company has a statutory funding agreement, under which it receives levies from industry and matching funds from the Australian Government, and is subject to ministerial direction in certain circumstances under section 29 of the Act. 
A board of nine directors is appointed by members.</t>
  </si>
  <si>
    <t>Horticulture Marketing and Research and Development Services Act 2000, s9(1)</t>
  </si>
  <si>
    <t>71 602 100 149</t>
  </si>
  <si>
    <t>Level 8, 1 Chifley Square, SYDNEY NSW 2000</t>
  </si>
  <si>
    <t>http://www.horticulture.com.au/</t>
  </si>
  <si>
    <t>http://www.horticulture.com.au/about-2/</t>
  </si>
  <si>
    <t>http://www.horticulture.com.au/levy-industry-financial-statements/</t>
  </si>
  <si>
    <t>Meat and Livestock Australia Limited</t>
  </si>
  <si>
    <t>Meat and Livestock Australia Limited (MLA) delivers marketing and research programmes for Australia's cattle, sheep and goat producers. MLA has over 47,500 livestock producer members who have stakeholder entitlements in the company.
MLA is primarily funded by transaction levies paid on livestock sales by producers. The Australian Government also contributes a dollar for each dollar MLA spends in research and development. This is supplemented by cooperative contributions from individual processors, wholesalers, food service operators and retailers. Processors and live animal exporters also pay levies under contract to MLA. The company  is subject to ministerial direction in certain circumstances under section 69 of the Australian Meat and Live-Stock Industry Act 1997.
MLA is not the only beneficiary of transaction levies; it is one of three organisations, including Animal Health Australia and the National Residue Survey, that receive a proportion of the funds.
MLA has a board of 11 directors, appointed by members.</t>
  </si>
  <si>
    <t>Australian Meat and Live-Stock Industry Act 1997, s60(1) and s60(2)</t>
  </si>
  <si>
    <t>39 081 678 364</t>
  </si>
  <si>
    <t>http://www.mla.com.au/Home</t>
  </si>
  <si>
    <t xml:space="preserve">http://www.mla.com.au/About-MLA/Planning-and-reporting/Corporate-documents </t>
  </si>
  <si>
    <t xml:space="preserve">http://www.mla.com.au/About-MLA/Planning-and-reporting/Annual-reporting </t>
  </si>
  <si>
    <t>Sugar Research Australia Limited</t>
  </si>
  <si>
    <t xml:space="preserve">Sugar Research Australia (SRA) invests in and manages a portfolio of research, development and extension projects that drive productivity, profitability and sustainability for the Australian sugarcane industry. An industry-owned company, SRA are funded by a statutory levy paid by grower and milling businesses.
SRA also receives matching funds from the Australian Government and grants from the Queensland Government and other bodies.
</t>
  </si>
  <si>
    <t>Sugar Research and Development Services Act 2013, s9(1)</t>
  </si>
  <si>
    <t>KPMG</t>
  </si>
  <si>
    <t>16 163 670 068</t>
  </si>
  <si>
    <t>50 Meiers Rd, Indooroopilly QLD 4068</t>
  </si>
  <si>
    <t>http://www.sugarresearch.com.au/</t>
  </si>
  <si>
    <t>http://www.sugarresearch.com.au/page/About_SRA/Corporate_publications/</t>
  </si>
  <si>
    <t>Administrative Review Council</t>
  </si>
  <si>
    <t xml:space="preserve">* * * * * * * * * * * *
On 11 May 2015, as part of the 2015-16 Budget, the Government announced that the Administrative Review Council would be ceased and its functions consolidated within the Attorney-General's Department.
* * * * * * * * * * * *
The Administrative Review Council (ARC)'s role is to inquire into and advise on the federal administrative law system, administrative decision making practices and tribunal practice and procedure. It also promotes knowledge about the administrative law system and facilitates training of decision makers. </t>
  </si>
  <si>
    <t>Administrative Appeals Tribunal Act 1975, section 48</t>
  </si>
  <si>
    <t>Attorney-General's Department</t>
  </si>
  <si>
    <t>Robert Garran Offices, 3-5 National Circuit, Barton, ACT 2600</t>
  </si>
  <si>
    <t>http://www.arc.ag.gov.au</t>
  </si>
  <si>
    <t xml:space="preserve">http://www.arc.ag.gov.au/Publications/Reports/Pages/AnnualReports.aspx 
</t>
  </si>
  <si>
    <t>Admiralty Rules Committee</t>
  </si>
  <si>
    <t xml:space="preserve">The Committee advises the Attorney-General about rules concerning the practice and procedure to be followed in courts exercising jurisdiction under the Act, and matters incidental to such practice and procedure.
</t>
  </si>
  <si>
    <t>Admiralty Act 1988, section 42</t>
  </si>
  <si>
    <t>Attorney-General</t>
  </si>
  <si>
    <t>Australian Institute of Police Management</t>
  </si>
  <si>
    <t xml:space="preserve">The Institute provides executive development programs for senior officers of the police services and public safety industry in Australia and New Zealand.  The Institute also delivers capacity-building programs on behalf of the Australian Federal Police as required. The Institutes activities are aligned to Directions in Australia New Zealand Policing 2012-2015.
Australian Institute of Police Management staff are employed under the Australian Federal Police Act 1979.
</t>
  </si>
  <si>
    <t>Australian Federal Police Act 1979</t>
  </si>
  <si>
    <t>The Commissioners of all Australian jurisdictions and New Zealand constitute the AIPM Board of Control (BOC); the Chair is always the Commissioner of the Australian Federal Police</t>
  </si>
  <si>
    <t>17 864 931 143</t>
  </si>
  <si>
    <t>Australian Federal Police</t>
  </si>
  <si>
    <t>Collins Beach Road, Manly, NSW</t>
  </si>
  <si>
    <t>Bankruptcy Reform Consultative Forum</t>
  </si>
  <si>
    <t xml:space="preserve">Comprised of representatives from the finance industry, financial counselling services, banking sector, Commonwealth government, Australian Law Council and Insolvency Practitioners of Australia. The Forum provides high level business and economic advice to AGD on policy and reforms.
</t>
  </si>
  <si>
    <t>CrimTrac - Strategic Issues Group</t>
  </si>
  <si>
    <t xml:space="preserve">The CrimTrac Strategic Issues Group (SIG) is a quarterly meeting of representatives from police agencies to discuss issues prior to consideration by the CrimTrac Board, convened by CrimTrac under an MoU with police agencies.  Its primary role is in reviewing and assessing papers prior to submission to the CrimTrac Board. The SIG does not report to CrimTrac, the Secretary of AGD, nor Commonwealth Ministers, but to the CrimTrac Board.
The SIG is not appointed by CrimTrac or any other Commonwealth entity or any Commonwealth Minister.
The SIG comprises representatives at a senior executive level from all Australian police agencies, the Commonwealth Attorney-General's Department, and CrimTrac's Executive Leadership Team. The Chair of the SIG is appointed by the Board in consultation with the CEO. 
</t>
  </si>
  <si>
    <t>Formalised under a Memorandum of Understanding between Australian police agencies and the CrimTrac agency of 29 June 2006</t>
  </si>
  <si>
    <t>Members are determined by the Memorandum of Understanding, the Chair of the SIG is appointed by the Board in consultation with the Chief Executive Officer</t>
  </si>
  <si>
    <t>http://www.crimtrac.gov.au/about_us/CrimTracGovernanceFramework.html</t>
  </si>
  <si>
    <t>Defence Abuse Response Taskforce (the Taskforce)</t>
  </si>
  <si>
    <t xml:space="preserve">The Defence Abuse Response Taskforce was established as part of the Government's response to the DLA Piper Review into allegations of sexual and other abuse in the Australian Defence Force and the Department of Defence. The Taskforce was established to assess and respond to individual cases of abuse in Defence, occurring before 11 April 2011.
The fundamental work of the Taskforce is to determine, in close consultation with Complainants, the most appropriate outcome in individual cases. 
The Taskforce formally comprises the Chair, two members and a reparation payments assessor, with Taskforce staff engaged through the Attorney General's Department.
</t>
  </si>
  <si>
    <t>Terms of Reference signed by the Attorney-General and the Minister for Defence</t>
  </si>
  <si>
    <t>3-5 National Circuit, Barton ACT 2600</t>
  </si>
  <si>
    <t>http://www.defenceabusetaskforce.gov.au</t>
  </si>
  <si>
    <t>Family Law Council</t>
  </si>
  <si>
    <t xml:space="preserve">The Council advises the Commonwealth Attorney-General about family law matters, the Family Law Act 1975, and the provision of legal aid for family law matters.
Members include a Family Court judge and other judges, persons appointed under the Public Service Act 1999, State public servants, family counsellors, family dispute resolution practitioners and other persons as the Attorney-General sees fit. 
</t>
  </si>
  <si>
    <t>Family Law Act 1975, section 115</t>
  </si>
  <si>
    <t>C/O 3-5 National Circuit Barton ACT 2600</t>
  </si>
  <si>
    <t>http://www.ag.gov.au/FamiliesAndMarriage/FamilyLawCouncil/Pages/default.aspx</t>
  </si>
  <si>
    <t>http://www.ag.gov.au/FamiliesAndMarriage/FamilyLawCouncil/Pages/Annualreports.aspx</t>
  </si>
  <si>
    <t>Information Advisory Committee</t>
  </si>
  <si>
    <t xml:space="preserve">The Australian Information Commissioner Act 2010 provides for the appointment of the Information Advisory Committee (IAC). The role of the IAC is to assist and advise the Australian Information Commissioner in matters relating to the performance of the Information Commissioner functions. Secretariat functions are provided by the Office of the Australian Information Commissioner. IAC members are appointed from a range of public and private sector organisations. 
</t>
  </si>
  <si>
    <t xml:space="preserve">Australian Information Commissioner Act 2010, section 27 </t>
  </si>
  <si>
    <t>Office of the Australian Information Commissioner</t>
  </si>
  <si>
    <t>Level 2, 175 Pitt Street, Sydney NSW 2000</t>
  </si>
  <si>
    <t>www.oaic.gov.au</t>
  </si>
  <si>
    <t>http://www.oaic.gov.au/about-us/corporate-information/key-oaic-documents/</t>
  </si>
  <si>
    <t>Interception Consultative Committee</t>
  </si>
  <si>
    <t xml:space="preserve">Three times per year meeting of a forum constituted by the Attorney-General's Department and intercepting agencies including the Australian Crime Commission and the Australian Federal Police to discuss technical and legal policy issues arising from interception activities. 
</t>
  </si>
  <si>
    <t>Department, to support the statutory role of the Communications Access Coordinator under the Telecommunications (Interception and Access) Act 1979 (formerly under the Telecommunications Act 1997)</t>
  </si>
  <si>
    <t>Communications Access Co-ordinator, c/o Robert Garran Offices, 3-5 National Circuit, BARTON  ACT  2600</t>
  </si>
  <si>
    <t>Intercountry Adoption Central Authorities</t>
  </si>
  <si>
    <t>The Australian, state and territory central authorities for intercountry adoption work together to ensure Australia's compliance with the Hague Convention on intercountry adoption. State and territory central authorities are responsible for the delivery of adoption services, including the assessment and approval of individual intercountry adoption applications. Representatives from the Australian, state and territory central authorities attend regular meetings (approximately four each year) to address issues affecting Australia's intercountry adoption program. Central Authorities' meetings are primarily held by video conference, which assists to maximise attendance.</t>
  </si>
  <si>
    <t>The Hague Convention on intercountry adoption, implemented in Australia by the Family Law Act 1975 and regulations</t>
  </si>
  <si>
    <t>C/O Robert Garran Offices, 3-5 National Circuit, BARTON  ACT  2600</t>
  </si>
  <si>
    <t>http://www.ag.gov.au/FamiliesAndMarriage/IntercountryAdoption/Consultationandengagement/Pages/default.aspx</t>
  </si>
  <si>
    <t>Inter-Governmental Committee on the Australian Crime Commission</t>
  </si>
  <si>
    <t xml:space="preserve">Inter-Governmental Committee on the Australian Crime Commission (IGC-ACC) monitors the work of the Australian Crime Commission (ACC), oversees its strategic direction and receives reports from the ACC for transmission to the governments represented on the Committee. The Committee monitors the authorisation of the use of coercive powers. This includes the power to revoke determinations of the ACC authorising the use of such powers. Members include Minister for Justice and the relevant Minister from each State/Territory (usually Police Ministers).
</t>
  </si>
  <si>
    <t>Australian Crime Commission Act 2002, section 8</t>
  </si>
  <si>
    <t>Inter-Governmental Committee on the Australian Crime Commission Secretariat - c/o Australian Crime Commission, 44 Mort St  Braddon  ACT  2612</t>
  </si>
  <si>
    <t>National Cybercrime Working Group</t>
  </si>
  <si>
    <t xml:space="preserve">The National Cybercrime Working Group was established by the then Standing Council of Attorneys-General to facilitate a national response to cybercrime.
The group is chaired by the Secretary of the Australian Attorney-General's Department, and comprises representatives from state and territory police and justice agencies, the Australian Crime Commission, the Australia New Zealand Policing Advisory Agency and CrimTrac. The group advises the Law, Crime and Community Safety Council.
</t>
  </si>
  <si>
    <t>Former Standing Council of Attorneys-General and reports to the Law, Crime and Community Safety Council (LCCSC)</t>
  </si>
  <si>
    <t>National Identity Security Coordination Group</t>
  </si>
  <si>
    <t xml:space="preserve">The National Identity Security Coordination Group (NISCG) comprises representatives from the Commonwealth, States and Territories and works to implement the National Identity Security (NIS) Strategy. </t>
  </si>
  <si>
    <t>COAG</t>
  </si>
  <si>
    <t>Member Commonwealth, State and Territory agencies</t>
  </si>
  <si>
    <t>Natural Disaster Relief and Recovery Arrangements Stakeholder Group</t>
  </si>
  <si>
    <t xml:space="preserve">Natural Disaster Relief and Recovery Arrangements (NDRRA) Stakeholder Group is the primary, and the permanent, forum for the Commonwealth/Attorney-General's Department to consult with the States and Territories on the terms, conditions and scope and effectiveness of the NDRRA.
</t>
  </si>
  <si>
    <t>Non-statutory body, a consultative group only</t>
  </si>
  <si>
    <t>Precursor Advisory Group</t>
  </si>
  <si>
    <t xml:space="preserve">The Precursor Advisory Group (PAG) is made up of Commonwealth, State and Territory Government stakeholders. Precursor chemicals at risk of diversion into illicit drug manufacture will be subject to a thorough risk assessment process and the Precursor Advisory Group will put forward risk mitigation approaches to relevant governments.  The Attorney-General's Department provides secretariat support to the Group.  The group reports to the Intergovernmental Committee on Drugs.
</t>
  </si>
  <si>
    <t>Non-statutory body, a consultative group only established under the former Ministerial Council on Drugs</t>
  </si>
  <si>
    <t>Precursor Industry Reference Group</t>
  </si>
  <si>
    <t>The Precursor Industry Reference Group (PIRG) is made up of industry stakeholders who provide advice to the Precursor Advisory Group to assist it to fulfil its role to put forward to government risk mitigation approaches around precursor chemicals used in the manufacture of illicit drugs.</t>
  </si>
  <si>
    <t>Privacy Advisory Committee</t>
  </si>
  <si>
    <t xml:space="preserve">The Privacy Advisory Committee (PAC):
- provides advice to the Information Commissioner on privacy issues and the protection of personal information
- provides strategic input to key projects undertaken by the Information Commissioner
- fosters collaborative partnerships between key stakeholders to further promote the protection of individual privacy
- promotes the value of privacy to the Australian community, business and government
- supports office accountability to external stakeholders.
Secretariat functions provided by the Office of the Australian Information Commissioner. Members except for the Information Commissioner (convener) are appointed by the Governor-General.
</t>
  </si>
  <si>
    <t>Privacy Act 1988, section 82</t>
  </si>
  <si>
    <t xml:space="preserve">Level Two, 175 Pitt Street, Sydney </t>
  </si>
  <si>
    <t xml:space="preserve">http://www.oaic.gov.au/about-us/corporate-information/key-oaic-documents/strategic-plan-2011-2014 </t>
  </si>
  <si>
    <t>Secret Network Owners Committee</t>
  </si>
  <si>
    <t xml:space="preserve">Secret Network Owners Committee (SNOC) relates to management of the network for Secret level communications.
</t>
  </si>
  <si>
    <t>11</t>
  </si>
  <si>
    <t>Senior Officers Group on Organised Crime</t>
  </si>
  <si>
    <t xml:space="preserve">The Senior Officers' Group on Organised Crime (SOGonOC) undertakes work on legislative interoperability and information sharing as part of developing a national coordinated response to organised crime. Develops measures to improve asset confiscation laws and the identification and pursuit of unexplained wealth.
Reports to the Law, Crime and Community Safety Council.
</t>
  </si>
  <si>
    <t>Law, Crime and Community Safety Council (LCCSC)</t>
  </si>
  <si>
    <t>Trusted Information Sharing Network for Critical Infrastructure Resilience</t>
  </si>
  <si>
    <t xml:space="preserve">The Trusted Information Sharing Network (TISN) for Critical Infrastructure Resilience is a set of bodies of industry and government representatives that meet to share  information on issues relevant to the resilience of our critical infrastructure and the continuity of essential services in the face of all hazards.
The activities of the TISN are driven by critical infrastructure owners and operators from seven Sector Groups. In addition, one Expert Advisory Group, and one Community of Interest provide advice on broad aspects of critical infrastructure requiring expert knowledge. The TISN is supported by the Attorney-General's Department and relevant Australian Government line agencies.  Members of the TISN include owners and operators of critical infrastructure; and representatives from Australian, State and Territory government agencies, and peak national bodies.    
The Critical Infrastructure Advisory Council (CIAC) oversees the operation of the TISN and advises the Attorney-General on the national approach for a resilient critical infrastructure.  CIAC is chaired by AGD.  Its members include TISN group chairs, State and Territory officials, relevant Australian Government agencies, and the ANZCTC.
</t>
  </si>
  <si>
    <t>Cabinet</t>
  </si>
  <si>
    <t>www.tisn.gov.au</t>
  </si>
  <si>
    <t>Law Courts Ltd</t>
  </si>
  <si>
    <t>J)  Joint Ventures, Partnerships and Interests in Other Companies</t>
  </si>
  <si>
    <t xml:space="preserve">The company owns and operates the Law Courts Building in Queens Square, Sydney. The company is jointly funded by the Commonwealth and NSW Governments
The Board comprises six members - three Commonwealth representatives appointed by the Commonwealth Attorney-General, and three NSW representatives appointed by the NSW Attorney-General.
</t>
  </si>
  <si>
    <t>Company Limited by Guarantee, operates under the Corporations Act 2001</t>
  </si>
  <si>
    <t>Attorney-General and NSW Attorney General</t>
  </si>
  <si>
    <t>54 885 678 988</t>
  </si>
  <si>
    <t>Law Courts Building 
Queens Square Sydney</t>
  </si>
  <si>
    <t>www.lawcourtsltd.com.au</t>
  </si>
  <si>
    <t>http://www.lawcourtsltd.com.au/financial.html</t>
  </si>
  <si>
    <t>http://www.ag.gov.au/Publications/Budgets/Budget2014-15/Pages/PortfolioBudgetStatements2014-15.aspx 
See AGD Programme 1.3 for Commonwealth contribution</t>
  </si>
  <si>
    <t>The Attorney-General's Department delivers programs and policies to maintain and improve Australia's law and justice framework, and strengthen our national security and emergency management.
The department is the central policy and coordinating element of the Attorney-General's portfolio, for which the Attorney-General and the Minister for Justice are responsible.
The department is structured into four groups to effectively and efficiently deliver programs against strategic aims and broader portfolio objectives:
- National Security and Emergency Management Group
- Civil Justice and Corporate Group
- Criminal Justice Group, and
- the Australian Government Solicitor.
As of 1 July 2015, the department includes the Australian Government Solicitor.</t>
  </si>
  <si>
    <t>Constitution and Administrative Arrangement Orders (AAOs)</t>
  </si>
  <si>
    <t>Public Order and Safety;
Social Security and Welfare</t>
  </si>
  <si>
    <t>92 661 124 436</t>
  </si>
  <si>
    <t>http://www.ag.gov.au</t>
  </si>
  <si>
    <t>http://www.ag.gov.au/Publications/AnnualReports/Pages/default.aspx</t>
  </si>
  <si>
    <t>http://www.ag.gov.au/Publications/Budgets/Pages/default.aspx</t>
  </si>
  <si>
    <t>Royal Commission into the Child Protection and Youth Detention Systems of the Northern Territory</t>
  </si>
  <si>
    <t>F)  Non-Statutory - Function with Separate Branding within a Non-Corporate Commonwealth Body</t>
  </si>
  <si>
    <t>The Commission is making inquiries into and reporting upon the Protection and Detention of children in the Northern Territory.</t>
  </si>
  <si>
    <t>Letters Patent under the Royal Commission Act 1902</t>
  </si>
  <si>
    <t>PO Box 4215, Kingston ACT 2604</t>
  </si>
  <si>
    <t>https://childdetentionnt.royalcommission.gov.au/Pages/default.aspx</t>
  </si>
  <si>
    <t>Administrative Appeals Tribunal</t>
  </si>
  <si>
    <t xml:space="preserve">The Tribunal provides independent merits review of administrative decisions.  The Tribunal reviews decisions made by Australian Government ministers, departments and  agencies and, in limited circumstances, decisions made by state government and non-government bodies.
It aims to provide a review mechanism that is: 
- fair, just, economical, informal and quick, 
- proportionate to the importance and complexity of the matter, and 
- promotes public trust and confidence in the decision-making of the Tribunal.
The Tribunal falls within the portfolio of the Attorney-General. 
On 1 July 2015 the Administrative Appeals Tribunal was amalgamated with the Migration Review Tribunal, the Refugee Review Tribunal,  and the Social Security Appeals Tribunal.  The Tribunal will now exercise its powers under the following Divisions:
- Freedom of Information Division;
- General Division (processes applications about decisions that are not allocated to one of the other Divisions);
- Migration and Refugee Division;
- National Disability Insurance Scheme Division;
- Security Division;
- Social Services and Child Support Division;
- Taxation and Commercial Division; and
- any other prescribed Division.
It aims to provide a review mechanism that is:
- accessible;
- fair, just, economical, informal and quick;
- proportionate to the importance and complexity of the matter; and
- promotes public trust and confidence in the decision making of the Tribunal.
</t>
  </si>
  <si>
    <t xml:space="preserve">Administrative Appeals Tribunal Act 1975 
</t>
  </si>
  <si>
    <t>Public Order and Safety</t>
  </si>
  <si>
    <t>90 680 970 626</t>
  </si>
  <si>
    <t>Level 7, 55 Market St Sydney  NSW  2000</t>
  </si>
  <si>
    <t>http://www.aat.gov.au</t>
  </si>
  <si>
    <t>http://www.aat.gov.au/AboutTheAAT/OurCommitmentToYou/StrategicPlan.htm</t>
  </si>
  <si>
    <t>http://www.aat.gov.au/Publications/AnnualReport.htm</t>
  </si>
  <si>
    <t>http://www.ag.gov.au/Publications/Budgets/Budget2014-15/Pages/default.aspx</t>
  </si>
  <si>
    <t>Australian Commission for Law Enforcement Integrity</t>
  </si>
  <si>
    <t xml:space="preserve">The Australian Commission for Law Enforcement Integrity (ACLEI) provides independent assurance to government about the integrity of prescribed law enforcement agencies and their staff members.
Those agencies subject to the Integrity Commissioner's jurisdiction are:
- the Australian Crime Commission (ACC) and the former National Crime Authority;
- the Australian Customs and Border Protection Service;
- the Australian Federal Police (AFP);
- the Australian Transaction Reports and Analysis Centre (AUSTRAC);
- the CrimTrac Agency; and 
- prescribed aspects of the Department of Agriculture.
ACLEI's primary role is to prevent and detect corrupt conduct, and investigate law enforcement-related corruption issues in the agencies within the Integrity Commissioner's jurisdiction, giving priority to serious and systemic corruption.
</t>
  </si>
  <si>
    <t>Law Enforcement Integrity Commissioner Act 2006</t>
  </si>
  <si>
    <t>Integrity Commissioner is appointed by the Governor-General</t>
  </si>
  <si>
    <t>78 796 734 093</t>
  </si>
  <si>
    <t>http://www.aclei.gov.au</t>
  </si>
  <si>
    <t>http://www.aclei.gov.au/Pages/Reports-submissions-and-speeches.aspx</t>
  </si>
  <si>
    <t>Australian Criminal Intelligence Commission</t>
  </si>
  <si>
    <t>The Australian Criminal Intelligence Commission (ACIC) is a Commonwealth law enforcement and criminal intelligence agency that commenced operations on 1 July 2016 following the merger of the Australian Crime Commission and CrimTrac.
The ACIC was formed to strengthen the ability to respond to crime affecting Australia. The agency, through its investigative, research and information delivery services, will work with law enforcement partners to improve the ability to stop criminals
exploiting emerging opportunities and perceived gaps in law enforcement information. The ACIC will carry out the following functions: 
- Provide strategic criminal intelligence assessments and advice on national criminal intelligence priorities
- Conduct investigations and intelligence operations into federally relevant criminal activity
- Collect, correlate, analyse and disseminate criminal information and intelligence
- Provide nationally coordinated criminal history checks
- Maintain a national database of criminal information and intelligence, and maintain national information capabilities and services to support policing and law enforcement
- Undertake criminological research and communicate the findings.</t>
  </si>
  <si>
    <t>Australian Crime Commission Act 2002</t>
  </si>
  <si>
    <t>Commonwealth, State and Territory Governments</t>
  </si>
  <si>
    <t>17 193 904 699</t>
  </si>
  <si>
    <t>496 Northbourne Avenue,
 Dickson ACT 2602</t>
  </si>
  <si>
    <t>http://www.crimtrac.gov.au</t>
  </si>
  <si>
    <t>https://www.crimtrac.gov.au/publications</t>
  </si>
  <si>
    <t>http://www.ag.gov.au/Publications/Budgets/Budget2014-15/Pages/PortfolioBudgetStatements2014-15.aspx</t>
  </si>
  <si>
    <t xml:space="preserve">The AFP is the Australian Government's primary law enforcement agency. The role of the AFP is to enforce Commonwealth criminal law, to contribute to combating organised crime and to protect Commonwealth interests from criminal activity in Australia and overseas as a key member of the national security community. 
The AFP leads and contributes to many whole-of-government national security initiatives. Section 8 of the Australian Federal Police Act 1979 outlines the functions of the AFP, which are:
- the provision of police services in relation to the laws of the Commonwealth and the property of the Commonwealth (including Commonwealth places) and the safeguarding of Commonwealth interests
- the provision of police services in relation to the Australian Capital Territory, the Jervis Bay Territory and Australia's external territories (Christmas Island, Cocos (Keeling) Islands and Norfolk Island)
- the provision of protective and custodial functions as directed by the minister
- the provision of police services and police support services to assist or cooperate with an Australian or foreign law enforcement agency, intelligence or security agency, or government regulatory agency
- the provision of police services and police support services to establishing, developing and monitoring peace, stability and security in foreign countries.
</t>
  </si>
  <si>
    <t>General Public Services;
Public Order and Safety</t>
  </si>
  <si>
    <t>Barton 
CANBERRA ACT 2600</t>
  </si>
  <si>
    <t>http://www.afp.gov.au/</t>
  </si>
  <si>
    <t>http://www.afp.gov.au/about-the-afp/governance/strategic-plan.aspx</t>
  </si>
  <si>
    <t>http://www.afp.gov.au/en/media-centre/publications.aspx</t>
  </si>
  <si>
    <t>Australian Financial Security Authority</t>
  </si>
  <si>
    <t xml:space="preserve">The Australian Financial Security Authority (AFSA), is an executive agency in the Attorney-General's portfolio, primary responsibility rests with the administration and regulation of the personal insolvency system, proceeds of crime, trustee services and the administration of the Personal Property Securities Register (PPSR).
Formally known as the Insolvency Trustee Service Australia (ITSA).
</t>
  </si>
  <si>
    <t>Executive Agency, under Section 65 Public Service Act 1999</t>
  </si>
  <si>
    <t>Yes, Executive Agency</t>
  </si>
  <si>
    <t>Minister following Cabinet endorsement</t>
  </si>
  <si>
    <t>63 384 330 717</t>
  </si>
  <si>
    <t>Level 5, East Building, 
4 National Circuit 
BARTON CANBERRA ACT 2600</t>
  </si>
  <si>
    <t>https://www.afsa.gov.au/</t>
  </si>
  <si>
    <t>http://www.afsa.gov.au/about-us/corporate-information/strategic-plan</t>
  </si>
  <si>
    <t xml:space="preserve">http://www.afsa.gov.au/about-us/annual-report </t>
  </si>
  <si>
    <t xml:space="preserve">http://www.afsa.gov.au/about-us/corporate-information/financial-statements-and-policies/portfolio-budget-statements </t>
  </si>
  <si>
    <t>Australian Human Rights Commission</t>
  </si>
  <si>
    <t xml:space="preserve">The Australian Human Rights Commission promotes and protects human rights in Australia including through:
- resolving complaints of discrimination or breaches of human rights under federal laws
- holding public inquiries into human rights issues of national importance
- developing human rights education programs and resources for schools, workplaces and the community
- providing independent legal advice to assist courts in cases that involve human rights principles
- providing advice and submissions to parliaments and governments to develop laws, policies and programs
- undertaking and coordinating research into human rights and discrimination issues.
The Commission works closely with other government agencies, the business community, the non-government sector and individuals to fulfil its role.
Additionally, the Commission works closely with other national human rights institutions, particularly through the Asia Pacific Forum of National Human Rights Institutions to address major human rights issues in the region, and undertakes bilateral activities as part of the Australian Government's development program. 
</t>
  </si>
  <si>
    <t>Australian Human Rights Commission Act 1986</t>
  </si>
  <si>
    <t>47 996 232 602</t>
  </si>
  <si>
    <t>Level Three, 175 Pitt Street
SYDNEY NSW 2000</t>
  </si>
  <si>
    <t>http://www.humanrights.gov.au/</t>
  </si>
  <si>
    <t>https://www.humanrights.gov.au/our-work/commission-general/publications/corporate-plan-2015-2016</t>
  </si>
  <si>
    <t>http://www.humanrights.gov.au/publications/annual-reports</t>
  </si>
  <si>
    <t xml:space="preserve">https://www.humanrights.gov.au/about/corporate-info/budget-2015-2016 </t>
  </si>
  <si>
    <t>Australian Institute of Criminology</t>
  </si>
  <si>
    <t xml:space="preserve">The Australian Institute of Criminology (AIC) is Australia's national research and knowledge centre on crime and justice. The Institute seeks to promote justice and reduce crime by undertaking and communicating evidence-based research to inform policy and practice.
Since July 1, 2011 the Australian Institute of Criminology, a Commonwealth statutory authority, is regulated under the Public Governance, Performance and Accountability Act 2013. 
The functions of the AIC include conducting criminological research; communicating the results of research; conducting or arranging conferences and seminars; and publishing material arising out of the AIC's work.
</t>
  </si>
  <si>
    <t>Criminology Research Act 1971</t>
  </si>
  <si>
    <t>Yes, Statutory Agency with Dual Staffing Powers</t>
  </si>
  <si>
    <t>63 257 175 248</t>
  </si>
  <si>
    <t>74 Leichardt Street
GRIFFITH CANBERRA 2603</t>
  </si>
  <si>
    <t>http://aic.gov.au/</t>
  </si>
  <si>
    <t>http://aic.gov.au/about_aic/corporate%20information/section8.html</t>
  </si>
  <si>
    <t>http://www.aic.gov.au/publications/current%20series/annualreport/11-20/2014.html</t>
  </si>
  <si>
    <t>http://aic.gov.au/about_aic/corporate%20information/budget.html</t>
  </si>
  <si>
    <t>Australian Law Reform Commission</t>
  </si>
  <si>
    <t xml:space="preserve">The Australian Law Reform Commission (ALRC) conducts inquiries into areas of law at the request of the Attorney-General of Australia. Based on its research and consultations throughout an inquiry, the ALRC makes recommendations to government so that government can make informed decisions about law reform. 
The ALRC is part of the Attorney-General's portfolio, however it is independent of government.
The ALRC's objective is to make recommendations that:
- bring the law into line with current conditions and needs
- remove defects in the law
- simplify the law
- adopt new or more effective methods for administering the law and dispensing justice, and
- provide improved access to justice.
When conducting an inquiry, the ALRC also monitors other jurisdictions to ensure Australia compares favourably with international best practice.
The ALRC aims to ensure that recommendations it makes do not trespass unduly on personal rights and liberties of citizens, or make those rights and liberties unduly dependent on administrative, rather than judicial, decisions and, as far as practicable, are consistent with the International Covenant on Civil and Political Rights.
The ALRC must also have regard to any effect that its recommendations may have on the costs of access to, and dispensing of, justice.
</t>
  </si>
  <si>
    <t xml:space="preserve">Australian Law Reform Commission Act 1996 </t>
  </si>
  <si>
    <t>Full-time members by the Governor-General 
Part-time members by the Attorney-General</t>
  </si>
  <si>
    <t>88 913 413 914</t>
  </si>
  <si>
    <t>Level 40, MLC Tower
19 Martin Place
SYDNEY NSW 2000</t>
  </si>
  <si>
    <t>http://www.alrc.gov.au/</t>
  </si>
  <si>
    <t>http://www.alrc.gov.au/about/corporate-information/corporate-plan</t>
  </si>
  <si>
    <t>http://www.alrc.gov.au/about/annual-reports</t>
  </si>
  <si>
    <t>Australian Security Intelligence Organisation</t>
  </si>
  <si>
    <t xml:space="preserve">ASIO's role is to identify and investigate threats to security, wherever they arise, and to provide advice to protect Australia, its people and its interests. ASIO's functions are set out in the  Australian Security Intelligence Organisation Act 1979 (the ASIO Act). 
Security is defined in the ASIO Act as espionage, serious threats to Australia's territorial and border integrity, sabotage, politically motivated violence, the promotion of communal violence, attacks on Australia's defence system, and acts of foreign interference. It also includes the carrying out of Australia's responsibilities to any foreign country in relation to threats to security with a particular focus on politically motivated violence. 
</t>
  </si>
  <si>
    <t>Australian Security Intelligence Organisation Act 1979</t>
  </si>
  <si>
    <t>37 467 566 201</t>
  </si>
  <si>
    <t>http://www.asio.gov.au/</t>
  </si>
  <si>
    <t>http://www.asio.gov.au/Publications/Strategic-Plan.html</t>
  </si>
  <si>
    <t>http://www.asio.gov.au/Publications/Report-to-Parliament/Report-to-Parliament.html</t>
  </si>
  <si>
    <t>Australian Transaction Reports and Analysis Centre</t>
  </si>
  <si>
    <t xml:space="preserve">AUSTRAC's purpose is to protect the integrity of Australia's financial system and contribute to the administration of justice through our expertise in countering money laundering and the financing of terrorism.
AUSTRAC operates with two important roles:
- Anti-Money Laundering / Counter-Terrorism Financing Act 2006 obligations - AUSTRAC oversees the compliance of Australian businesses, defined as 'reporting entities', with their requirements under the Anti-Money Laundering and Counter-Terrorism Financing Act 2006 and the Financial Transaction Reports Act 1988.  These requirements include: implementing programs for identifying and monitoring customers and for managing the risks of money laundering and terrorism financing; reporting suspicious matters, threshold transactions and international funds transfer instructions; and submitting an annual compliance report.
- AUSTRAC intelligence - In its intelligence role, AUSTRAC provides financial information to state, territory and Australian law enforcement, security, social justice and revenue agencies, and certain international counterparts.  The intelligence provided has been analysed by highly qualified AUSTRAC personnel who use sophisticated tools to identify information that can assist AUSTRAC's partner agencies to investigate and prosecute criminal and terrorist enterprises in Australia and overseas.
</t>
  </si>
  <si>
    <t>Anti-Money Laundering and Counter-Terrorism Financing Act 2006</t>
  </si>
  <si>
    <t>32 770 513 371</t>
  </si>
  <si>
    <t>Level 7, Tower A, Zenith Centre
821 Pacific Highway 
Chatswood NSW 2067</t>
  </si>
  <si>
    <t>http://www.austrac.gov.au/</t>
  </si>
  <si>
    <t>http://www.austrac.gov.au/business_strategy.html</t>
  </si>
  <si>
    <t>http://www.austrac.gov.au/annual_report.html</t>
  </si>
  <si>
    <t>http://www.austrac.gov.au/budget.html</t>
  </si>
  <si>
    <t>Federal Court of Australia</t>
  </si>
  <si>
    <t xml:space="preserve">The Court is a superior court of record and a court of law and equity. It sits in all capital cities and elsewhere in Australia from time to time.
The primary functions of the Court are to, decide disputes according to law - promptly, courteously and effectively and, in so doing, to interpret the statutory law and develop the general law of the Commonwealth, so as to fulfil the role of a court exercising the judicial power of the Commonwealth under the Constitution.
</t>
  </si>
  <si>
    <t>Federal Court of Australia Act 1976</t>
  </si>
  <si>
    <t>49 110 847 399</t>
  </si>
  <si>
    <t>L16, Law Courts Building, Queens Square, Sydney</t>
  </si>
  <si>
    <t>http://www.fedcourt.gov.au/</t>
  </si>
  <si>
    <t>http://www.fedcourt.gov.au/publications/annual-reports</t>
  </si>
  <si>
    <t xml:space="preserve">The functions of the National Archives of Australia are defined in the Archives Act 1983. These are broadly grouped into the following areas:
- leading Australian Government agencies in creating and managing authentic, reliable and usable Commonwealth records by providing guidance and setting standards for the management of Australian Government information and records
- authorising retention and disposal of Commonwealth records, including the identification of those records of national archival value
- transferring records of national archival value from agencies and securing, describing and preserving them
- making publicly available the archival resources of the Commonwealth in accordance with the Archives Act.
</t>
  </si>
  <si>
    <t>Archives Act 1983</t>
  </si>
  <si>
    <t>Recreation and Culture</t>
  </si>
  <si>
    <t>36 889 228 992</t>
  </si>
  <si>
    <t>Queen Victoria Terrace Parkes ACT 2600</t>
  </si>
  <si>
    <t>http://naa.gov.au/</t>
  </si>
  <si>
    <t>http://www.naa.gov.au/about-us/organisation/accountability/corporate-plan/index.aspx</t>
  </si>
  <si>
    <t>http://www.naa.gov.au/about-us/organisation/accountability/annual-reports/index.aspx</t>
  </si>
  <si>
    <t>http://www.naa.gov.au/about-us/organisation/accountability/budget/index.aspx</t>
  </si>
  <si>
    <t>Office of Parliamentary Counsel</t>
  </si>
  <si>
    <t xml:space="preserve">Office of Parliamentary Counsel (OPC) is the Commonwealth's principal provider of professional legislative drafting and publishing services. OPC delivers timely, high quality drafting and advisory services for Bills, legislative instruments and other instruments, prepares compilations of laws as amended and publishes legislation and government notices on behalf of more than 70 agencies. OPC also provides comprehensive, free access to Commonwealth legislation and related material through the ComLaw website.
</t>
  </si>
  <si>
    <t>Parliamentary Counsel Act 1970</t>
  </si>
  <si>
    <t>General Public Services</t>
  </si>
  <si>
    <t>41 425 630 817</t>
  </si>
  <si>
    <t>Level 4, 28 Sydney Avenue, FORREST  ACT  2603</t>
  </si>
  <si>
    <t>http://www.opc.gov.au</t>
  </si>
  <si>
    <t>http://www.opc.gov.au/about/index.htm</t>
  </si>
  <si>
    <t>http://www.opc.gov.au/about/documents.htm</t>
  </si>
  <si>
    <t>http://www.ag.gov.au/Publications/Budgets/Budget2014-15/Documents/29%20PBS%202014-15%20OPC.PDF</t>
  </si>
  <si>
    <t>The Office of the Australian Information Commissioner (OAIC) is an independent Australian Government agency established under the Australian Information Commissioner Act 2010.
The OAIC has three primary functions:
- privacy functions, conferred by the Privacy Act 1988 (Privacy Act) and other laws
- freedom of information functions, in particular, oversight of the operation of the Freedom of Information Act 1982 (FOI Act) and review of decisions made by agencies and ministers under that Act
- government information policy functions, conferred on the Australian Information Commissioner under the Australian Information Commissioner Act 2010.
Major changes to federal freedom of information (FOI) law made in 2010 established the OAIC as the body responsible for all three of these functions. The Office of the Privacy Commissioner, which was the national privacy regulator, was integrated into the OAIC at this time.</t>
  </si>
  <si>
    <t xml:space="preserve">Australian Information Commissioner Act 2010 </t>
  </si>
  <si>
    <t>85 249 230 937</t>
  </si>
  <si>
    <t>http://www.oaic.gov.au</t>
  </si>
  <si>
    <t>http://www.oaic.gov.au/about-us/corporate-information/key-oaic-documents/strategic-plan-2011-2014</t>
  </si>
  <si>
    <t>Office of the Director of Public Prosecutions</t>
  </si>
  <si>
    <t>The Office of the Commonwealth Director of Public Prosecutions (CDPP) is an independent prosecution service established by Parliament to prosecute alleged offences against Commonwealth law. The CDPP provides an effective, ethical, high quality and independent criminal prosecution service for Australia in accordance with the Prosecution Policy of the Commonwealth.</t>
  </si>
  <si>
    <t xml:space="preserve">Director of Public Prosecutions Act 1983 </t>
  </si>
  <si>
    <t>41 036 606 436</t>
  </si>
  <si>
    <t>4 Marcus Clarke Street, Canberra City ACT 2601</t>
  </si>
  <si>
    <t>http://www.cdpp.gov.au</t>
  </si>
  <si>
    <t>http://www.cdpp.gov.au/about-us/strategic-directions/</t>
  </si>
  <si>
    <t>http://www.cdpp.gov.au/publications/?publication_category=annual-reports</t>
  </si>
  <si>
    <t>http://www.cdpp.gov.au/publications/portfolio-budget-statements-2014-2015/</t>
  </si>
  <si>
    <t>Australian Cybercrime Online Reporting Network - Joint Management Group</t>
  </si>
  <si>
    <t xml:space="preserve">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joint management group - includes membership from each Australian police agency, AGD, ACC, CrimTrac, ACCC, ACMA and ANZPAA, and is responsible for overseeing the ACORN's operation.  The ACC chairs this body. 
</t>
  </si>
  <si>
    <t>National Plan to Combat Cybercrime</t>
  </si>
  <si>
    <t>Australian Cybercrime Online Reporting Network - Steering Committee</t>
  </si>
  <si>
    <t xml:space="preserve">The Australian Cybercrime Online Reporting Network (ACORN) is an online reporting tool, which provides access to general education advice, and refers reports to law  enforcement and government agencies for further consideration and investigation, where appropriate.  The ACORN:
- reduces confusion around how and where to report cybercrime
- provides a national picture of cybercrime and how it is affecting Australians
- streamlines the process of referring cybercrime reports between law enforcement and other relevant government agencies 
- provides a central point for advice on avoiding cybercrime.
The ACORN steering committee: - is responsible for strategic decision-making regarding the ACORN's operation (including funding or support) and currently includes executive level membership from CrimTrac, AGD, ACC, a user-agency representative and a representative of the ACORN Joint Management Group (JMG).   AGD chairs this body.
</t>
  </si>
  <si>
    <t>Australian Government Solicitor</t>
  </si>
  <si>
    <t>AGS became part of the Attorney-General's Department on 1 July 2015. The AGS continues to operate as the pre-eminent provider of legal services to the Australian Government and its agencies and will have its own independent functional identity within the Department.</t>
  </si>
  <si>
    <t>Judiciary Act 1903</t>
  </si>
  <si>
    <t>4 National Circuit
Barton ACT CANBERRA 2600</t>
  </si>
  <si>
    <t>http://www.ags.gov.au/aboutus/index.html</t>
  </si>
  <si>
    <t>Australia-New Zealand Emergency Management Committee</t>
  </si>
  <si>
    <t xml:space="preserve">Australia-New Zealand Emergency Management Committee (ANZEMC) is the senior officials group supporting the Law, Crime and Community Safety Council on emergency management matters. The committee works to  strengthen disaster resilience by providing strategic leadership on emergency management policy and supporting related capability and capacity development activities including the implementation of the National Strategy for Disaster Resilience. 
ANZEMC comprises senior representatives from the Australian, state and territory governments, the Australian Local Government Association and New Zealand. ANZEMC is co-chaired by the Secretary of the Commonwealth Attorney-General's Department and a rotating state/territory representative. 
</t>
  </si>
  <si>
    <t>Member agencies</t>
  </si>
  <si>
    <t>ANZEMC Secretariat
Attorney-General's Department
3-5 National Circuit
BARTON  ACT  2600</t>
  </si>
  <si>
    <t>COAG Law, Crime and Community Safety Council</t>
  </si>
  <si>
    <t xml:space="preserve">COAG Law, Crime and Community Safety Council (LCCSC) assists the Council of Australian Governments by developing a national and Trans-Tasman focus on fighting crime and promoting best practice in law, criminal justice and community safety, including in policy, operations and service provision.
The Council's work covers the following broad themes:
- law enforcement and crime reduction
- law reform, and 
- emergency management.
</t>
  </si>
  <si>
    <t xml:space="preserve">www.lccsc.gov.au </t>
  </si>
  <si>
    <t>Computer Emergency Response Team Australia</t>
  </si>
  <si>
    <t>Computer Emergency Response Team Australia (CERT Australia) (commonly referred to as 'the CERT') is the national computer emergency response team. It is the single point of contact for cyber security issues affecting major Australian businesses. The CERT is part of the Federal Attorney-General's Department, with offices in Canberra and Brisbane.
The CERT is also part of the Australian Cyber Security Centre, sharing information and working closely with the Australian Security Intelligence Organisation (ASIO), the Australian Federal Police (AFP), the Australian Crime Commission (ACC) and the Australian Signals Directorate (ASD).
In addition, the CERT works closely and shares information with its international counterparts. This means it is well connected and informed, so it is best placed to help businesses protect themselves from cyber attacks. The CERT is also a strong point of referral, which can lead to positive outcomes in terms of resolution and prosecution.
The CERT provides advice and support on cyber threats and vulnerabilities to the owners and operators of Australia's critical infrastructure and other systems of national interest, including banking and finance, communications, energy, resources, transport and water.  A compromise of these systems could result in significant impacts on Australia's economic prosperity, social wellbeing, national defence and security.</t>
  </si>
  <si>
    <t>Attorney-General and Secretary</t>
  </si>
  <si>
    <t>www.cert.gov.au</t>
  </si>
  <si>
    <t>Defence Force Discipline Appeal Tribunal</t>
  </si>
  <si>
    <t xml:space="preserve">The Defence Force Discipline Appeal Tribunal hears and determines appeals from courts martial and Defence Force magistrates in respect of service offences by Australian Defence Force personnel. </t>
  </si>
  <si>
    <t>Defence Force Discipline Appeals Act 1955</t>
  </si>
  <si>
    <t>305 William Street, MELB 3000 VIC</t>
  </si>
  <si>
    <t>http://www.defenceappeals.gov.au/home</t>
  </si>
  <si>
    <t>Document Verification Service Advisory Board</t>
  </si>
  <si>
    <t>The Document Verification Service (DVS) Advisory Board is responsible for considering DVS operational policy, approving new user applications, compliance, accreditation, and risk management.</t>
  </si>
  <si>
    <t>Firearms and Weapons Policy Working Group</t>
  </si>
  <si>
    <t>Reports to the Law, Crime and Community Safety Council (through the National Justice and Policing Senior Officials Group).  The Firearms and Weapons Policy Working Group (FWPWG) brings together firearm registry managers and policy representatives from all jurisdictions (as well as the Australian Crime Commission, CrimTrac, the Australian Federal Police, the Australian Institute of Criminology, the Department of Immigration and Border Protection and the Defence Export Control Office), to facilitate improved national consistency in response to firearm and weapon issues.</t>
  </si>
  <si>
    <t>Non-statutory body</t>
  </si>
  <si>
    <t>Secretariat
c/o Robert Garran Offices
3-5 National Circuit
BARTON ACT 2600</t>
  </si>
  <si>
    <t>Industry Consultation on National Security</t>
  </si>
  <si>
    <t xml:space="preserve">The Industry Consultation on National Security (ICONS) is a new CEO-level consultative body chaired by the Attorney-General.  It provides a forum for the Australian Government to engage directly with Australia's business leaders  on key national security issues. It also fulfils the Prime Minister's requirements for ministers to have a stakeholder consultation mechanism on deregulation and portfolio policy priorities.  
</t>
  </si>
  <si>
    <t>National Archives of Australia Advisory Council</t>
  </si>
  <si>
    <t xml:space="preserve">Its principal function is to furnish advice to the Minister and the Director-General of the Archives on matters that relate to the functions of the Archives.
The Minister or the Director-General may refer matters relating to the functions of the Archives to the Council for advice, or the Council may offer advice of its own accord.
</t>
  </si>
  <si>
    <t>Senator and member of House of Representatives chosen by Parliament; other members appointed by Attorney-General</t>
  </si>
  <si>
    <t>http://www.naa.gov.au/about-us/organisation/advisory-council/index.aspx</t>
  </si>
  <si>
    <t>National Justice and Policing Senior Officials Group</t>
  </si>
  <si>
    <t>National Justice and Policing Senior Officials Group (NJPSOG) is the senior officials group providing support to  the Law, Crime and Community Safety Council (LCCSC) on justice and policing issues. NJPSOG also operates as a forum to consider co-operation, efficiency and innovation in service delivery and administration by considering national and cross-jurisdictional approaches to administering justice and policing issues.</t>
  </si>
  <si>
    <t>National Native Title Tribunal</t>
  </si>
  <si>
    <t xml:space="preserve">The Tribunal aims to advance the process of reconciliation among all Australians by providing for recognition and protection of native title, establishing a mechanism for determining claims to native title and establishing ways in which future dealings affecting native title may proceed. 
The Native Title Act 1993 established the Native Title Registrar as the administrative head of the Tribunal.  The Tribunal comprises the President, Members and  Registrar, who are appointed by the Governor General. </t>
  </si>
  <si>
    <t>Native Title Act 1993 (Cwlth)</t>
  </si>
  <si>
    <t>Level 5, Commonwealth Law Courts Building, 1 Victoria Avenue, Perth WA 6000</t>
  </si>
  <si>
    <t>www.nntt.gov.au</t>
  </si>
  <si>
    <t>http://www.nntt.gov.au/aboutus/Pages/Strategic-focus.aspx</t>
  </si>
  <si>
    <t>http://www.federalcourt.gov.au/publications/annual-reports/2013-14/part-5</t>
  </si>
  <si>
    <t>https://www.ag.gov.au/Publications/Budgets/Budget2015-16/Documents/Portfolio-budget-statements/19-2015-16-PBS-Federal-Court.pdf</t>
  </si>
  <si>
    <t>Royal Commission into Institutional Responses to Child Sexual Abuse</t>
  </si>
  <si>
    <t xml:space="preserve">The Commission is investigating how institutions like schools, churches, sports clubs and government organisations have responded to allegations and instances of child sexual abuse. </t>
  </si>
  <si>
    <t>Letters Patent and the Royal Commission Act 1902</t>
  </si>
  <si>
    <t>Level 17 Governor Macquarie Tower, 1 Farrer Place Sydney, NSW, 2000</t>
  </si>
  <si>
    <t xml:space="preserve">http://www.childabuseroyalcommission.gov.au </t>
  </si>
  <si>
    <t>http://www.ag.gov.au/Publications/Budgets/Budget2014-15/Documents/00%20Attorney-General%20s%20portfolio%20PBS%202014-15%20full%20book.PDF</t>
  </si>
  <si>
    <t>ABC Advisory Council</t>
  </si>
  <si>
    <t xml:space="preserve">The Australian Broadcasting Corporation Advisory Council advises the Board on matters relating to the Corporation's broadcasting programs.
</t>
  </si>
  <si>
    <t>Australian Broadcasting Corporation Act 1983</t>
  </si>
  <si>
    <t>ABC Board</t>
  </si>
  <si>
    <t>Australian Broadcasting Corporation</t>
  </si>
  <si>
    <t xml:space="preserve"> ABC Ultimo Centre
 700 Harris Street
 Ultimo NSW 2007</t>
  </si>
  <si>
    <t>http://about.abc.net.au/who-we-are/abc-advisory-council/</t>
  </si>
  <si>
    <t>Australia Post Stakeholder Council</t>
  </si>
  <si>
    <t xml:space="preserve">Australia Post's Stakeholder Council is an external advisory group of 10 individuals whose role is to help Australia Post's communication and engagement with stakeholders. 
The council meets three times a year and is chaired by an Australia Post board member. Council members offer a range of views, representative of their roles and experience in small and medium business, industrial relations, direct marketing and corporate responsibility. </t>
  </si>
  <si>
    <t>Australia Post</t>
  </si>
  <si>
    <t>Managing Director &amp; Group CEO</t>
  </si>
  <si>
    <t>http://auspost.com.au/about-us/corporate-governance.html</t>
  </si>
  <si>
    <t>http://auspost.com.au/about-us/publications.html</t>
  </si>
  <si>
    <t>http://www.communications.gov.au/about_us/budget</t>
  </si>
  <si>
    <t>Classification Board</t>
  </si>
  <si>
    <t xml:space="preserve">The Classification Board is an independent statutory authority established under the National Classification Scheme, a legislated co-operative arrangement created 1 January 1996 between the Australian,  state and territory governments that provides a national approach to classification.
The board is responsible for classification decisions concerning films, computer games and publications.
Principles for decision-making are set out in the National Classification Code.  Separate guidelines for the classification of films, computer games and publications are established under the Scheme.
The board comprises of a director, a deputy director, other board members and temporary board members.
</t>
  </si>
  <si>
    <t>Classification (Publications, Films and Computer Games) Act 1995</t>
  </si>
  <si>
    <t>23-33 Mary Street Surry Hills NSW 2001</t>
  </si>
  <si>
    <t>http://www.classification.gov.au/Pages/Home.aspx</t>
  </si>
  <si>
    <t>http://www.classification.gov.au/About/AnnualReports/Pages/Annual-reports.aspx</t>
  </si>
  <si>
    <t>http://www.ag.gov.au/Publications/Budgets/Budget2015-16/Documents/Portfolio-budget-statements/PBS-Attorney-Generals-Department-2015-16.pdf</t>
  </si>
  <si>
    <t>Classification Review Board</t>
  </si>
  <si>
    <t xml:space="preserve">The  Classification Review Board is an independent statutory authority set-up under the National Classification Scheme, a legislated co-operative arrangement created 1 January 1996 between the Australian,  state and territory governments that provides a national approach to classification.
The  review board is a part-time board which meets to review a decision of the Classification Board as needed. Principles for decision-making are set out in the National Classification Code.  Separate guidelines for the classification of films, computer games and publications are established under the Scheme.
The review board comprises of a convenor, a deputy convenor and other review board members.
</t>
  </si>
  <si>
    <t>Consumer Consultative Forum</t>
  </si>
  <si>
    <t xml:space="preserve">The ACMA was required to establish a Consumer Consultative Forum under section 59 of the Australian Communications and Media Authority Act 2005. The Consumer Consultative Forum (CCF) is chaired by an ACMA member, and assists ACMA to perform its functions in relation to matters affecting consumers. The aims of the CCF are to:
- provide a forum to engage demand-side and supply-side interests on communications consumer issues;
- ensure that the ACMA has access to representative perspectives on issues affecting consumers;
- within the context of overall consumer interests, position the interests of systematically disadvantaged consumers. 
Membership includes representatives from consumer groups, industry bodies, and regulatory and government agencies. 
</t>
  </si>
  <si>
    <t>Australian Communications and Media Authority Act 2005, section 59</t>
  </si>
  <si>
    <t>6</t>
  </si>
  <si>
    <t>Australian Communications and Media Authority</t>
  </si>
  <si>
    <t>Copyright Tribunal</t>
  </si>
  <si>
    <t xml:space="preserve">The Copyright Tribunal of Australia is an independent body administered by the Federal Court of Australia.
The Tribunal consists of a President, a number of Deputy Presidents and other members as appointed by the Governor-General. A presidential member must be a judge of the Federal Court of Australia. Other members must have a knowledge of, or experience in one of the areas of expertise as set out in s. 140(2) of the Copyright Act 1968, which includes law, industry, public administration and economics.
The Tribunal has no physical resources of its own. The funds appropriated by Parliament for the purpose of the Tribunal are managed by the Federal Court of Australia. Registry services and administrative support for the Tribunal are provided by staff of the Federal Court.
Generally, the Tribunal has jurisdiction with respect to the Statutory Licences and Voluntary Licences.
</t>
  </si>
  <si>
    <t>Copyright Act 1968</t>
  </si>
  <si>
    <t>http://www.copyrighttribunal.gov.au/</t>
  </si>
  <si>
    <t>Emergency Call Service Advisory Committee</t>
  </si>
  <si>
    <t xml:space="preserve">Since 2000, the ACMA has maintained an emergency services advisory committee to assist the ACMA in performing its telecommunications functions in relation to the emergency call service. Membership of the Emergency Call Service Advisory Committee (ECSAC) is comprised of representatives from government, consumer groups, emergency service organisations, carriers, carriage service providers and the emergency call persons. ECSAC provides advice to the ACMA on a range of operational, performance and priority matters relating to the emergency call service and provides a forum for the exchange of views and discussion.
</t>
  </si>
  <si>
    <t>Australian Communications and Media Authority Act, section 58</t>
  </si>
  <si>
    <t>Australian Communications and Media Authority Chair</t>
  </si>
  <si>
    <t>Film Certification Advisory Board</t>
  </si>
  <si>
    <t xml:space="preserve">The Film Certification Advisory Board (FCAB) issues provisional certificates for 'Location and PDV Offsets' under section 376-45 of the Income Tax Assessment Act 1997, which are refundable tax offsets for Australian expenditure incurred in creating films. The Board also advises the Minister on policy relevant to issuing the certificates. Members include the chair (departmental official) and two other members appointed by the Minister for the Arts.
</t>
  </si>
  <si>
    <t>Income Tax Assessment Act 1997 and Film Certification Advisory Board Rules 2008</t>
  </si>
  <si>
    <t>National Broadband Network Liaison Group</t>
  </si>
  <si>
    <t xml:space="preserve">National Broadband Network Liaison Group (NBNLG) is made up of representatives from the Department, NBN Co and state and territory governments. The meetings provide a forum for NBN Co to update state and territory representatives on the progress of the NBN rollout and any regulatory and policy issues being considered.
The meetings give representatives the opportunity to discuss initiatives relevant to the rollout of the NBN. 
</t>
  </si>
  <si>
    <t>Department of Communications and the Arts</t>
  </si>
  <si>
    <t>National Cultural Heritage Committee</t>
  </si>
  <si>
    <t xml:space="preserve">The Committee advises the Minister on the operation of the Act, the National Cultural Heritage Control List, and the National Cultural Heritage Account. 10 members comprising four persons, each of whom represents a different collecting institution, a member of Universities Australia, a nominee of the Minister for Families, Housing, Community Services and Indigenous Affairs, and four other persons with experience relevant to the cultural heritage of Australia - appointed by Minister for the Arts.
</t>
  </si>
  <si>
    <t>Protection of Movable Cultural Heritage Act 1986</t>
  </si>
  <si>
    <t>Numbering Advisory Committee</t>
  </si>
  <si>
    <t xml:space="preserve">The Numbering Advisory Committee was established in March 1991 by AUSTEL, one of the predecessors of the ACMA, and has met an average of three times a year since then to assist, first AUSTEL and then the ACMA, in performing its functions relating to management of Australia's numbering resources.
Secretariat support is provided by staff of ACMA. Members of the Numbering Advisory Committee include user groups (including those representing residential telephone users, small business and corporate users), carriage service providers (including the three largest carriers, Telstra, Optus and Vodafone), and a number of industry associations and government representatives.  
</t>
  </si>
  <si>
    <t>Australian Communications and Media Authority Act 2005, section 58</t>
  </si>
  <si>
    <t>Online Safety Consultative Working Group</t>
  </si>
  <si>
    <t xml:space="preserve">Online Safety Consultative Working Group (CWG) provides advice to government on online safety issues.
The group has the important role of providing advice on measures to protect Australian children from online risks including cyber bullying, exposure to illegal content and privacy breaches. The group meets twice a year and has members drawn from community groups, internet service providers, industry associations, business and government. Sub-working groups will be formed as required to address specific online safety issues.
</t>
  </si>
  <si>
    <t>Enhancing Online Safety for Children Act 2015</t>
  </si>
  <si>
    <t>Children's eSafety Commissioner</t>
  </si>
  <si>
    <t>Children's e-Safety Commissioner</t>
  </si>
  <si>
    <t xml:space="preserve">Red building, Benjamin Offices, Chan Street, Belconnen ACT 2617
PO Box 78, Belconnen ACT 2616
</t>
  </si>
  <si>
    <t>Protection Zone Advisory Committee</t>
  </si>
  <si>
    <t>* * * * * * * * * * * *
On 15 December 2014, the Government announced in the Ministerial Paper Small Government - Towards a Sustainable Future that the Protection Zone Committees will be ceased and functions will be performed by the ACMA.
* * * * * * * * * * * *
The Australian Communication and Media Authority (ACMA) may declare a protection zone in relation to one or more international submarine cables, or one or more submarine cables that are proposed to be installed.  The Advisory Committee reviews the Australian Communication and Media Authority's (ACMA) proposals for a Protection Zone submarine cables that are installed or yet to be installed.</t>
  </si>
  <si>
    <t>Australian Communications and Media Authority Act 2005, section 58; and Telecommunications At 1997, schedule 3A</t>
  </si>
  <si>
    <t>The Australian Communications and Media Authority.
Level 32 Melbourne Central Tower, 360 Elizabeth Street, MELBOURNE, VIC. 3000</t>
  </si>
  <si>
    <t>www.acma.gov.au</t>
  </si>
  <si>
    <t>Public Lending Right Committee</t>
  </si>
  <si>
    <t xml:space="preserve">The Australian Government makes payments to eligible Australian creators and publishers under the Public and Educational Lending Right  (PLR and ELR) programs as recompense for the free multiple use of their books in public and educational lending libraries. The Committee has the power to determine the eligibility of applicants under both the PLR and ELR programs and to approve payments under the PLR program. The Ministry for the Arts is responsible for day-to-day management of the programs. The Committee may also provide advice to the Minister for the Arts regarding the programs. 
</t>
  </si>
  <si>
    <t>Public Lending Right Act 1985</t>
  </si>
  <si>
    <t>4 National Circuit, 
BARTON ACT 2600</t>
  </si>
  <si>
    <t>http://arts.gov.au/literature/lending-rights/plr-committee</t>
  </si>
  <si>
    <t>http://arts.gov.au/literature/lending-rights/plr-committee/annual-reports</t>
  </si>
  <si>
    <t>Radio communications Consultative Committee</t>
  </si>
  <si>
    <t xml:space="preserve">Assists ACMA to perform its spectrum management functions under s9 of the Act by:
- providing advice to ACMA on international and domestic radio communication issues;
- providing a forum for liaison and coordination between ACMA and organisations represented by persons appointed by the Committee;
- assisting ACMA by identifying other important interests that should be considered as part of a broader consultative approach; and
- providing advice to ACMA on other relevant issues identified during consultation with industry groups. 
</t>
  </si>
  <si>
    <t>Australian Communications and Media Authority Act, section 9</t>
  </si>
  <si>
    <t>SBS Community Advisory Committee</t>
  </si>
  <si>
    <t xml:space="preserve">The function of the committee, specified under the Act is: 'To assist the SBS Board to fulfil its duty to be aware of, and responsive to, community needs and opinions, by advising the Board on community needs and opinions, including those of small or newly arrived ethnic groups, on matters relevant to its Charter.'
The Community Advisory Committee generally meets three times a year to discuss issues of relevance to SBS and to give advice, raise community concerns and provide feedback on programming and projects to the SBS Board.
Committee members are appointed by the SBS Board. In determining appointments to the Community Advisory Committee, the Board considers matters including diversity of backgrounds, geographical spread and specialised skills and knowledge; including ability to reflect the needs and interests of women, youth, the aged, and people with disabilities. 
</t>
  </si>
  <si>
    <t>Special Broadcasting Service Act 1991</t>
  </si>
  <si>
    <t>14</t>
  </si>
  <si>
    <t>Special Broadcasting Service Board</t>
  </si>
  <si>
    <t>Special Broadcasting Service Corporation</t>
  </si>
  <si>
    <t>Locked Bag 028
Crows Nest NSW 1585</t>
  </si>
  <si>
    <t>http://www.sbs.com.au/aboutus/community/article/id/160/h/Community-Advisory-Committee</t>
  </si>
  <si>
    <t>Stay Smart Online</t>
  </si>
  <si>
    <t xml:space="preserve">Stay Smart Online (SSO) is the Australian Government's online safety and security service, designed to help everyone understand the risks and the simple steps to take to protect personal and financial information online.
The SSO Alert Service, website and Stay Smart Online Week were developed to recognise that online safety is an important area of Government responsibility.  The website provides support so we are better equipped to protect ourselves online, while the Alert Service provides important information about current and imminent threats and the steps individuals need to take to protect their data.
The SSO programme is an Australian Government initiative currently hosted by the Department of Communications, which works with a range of other Australian Government agencies and security organisations.
Stay Smart Online includes the Stay Smart Online Week Steering Group who are representatives of organisations (partners) which participate in the Stay Smart Online Week.  Stay Smart Online Week Steering Group has no formal appointments.
</t>
  </si>
  <si>
    <t>Attorney-General, in March 2006 announced a review of the E-Security National Agenda (ESNA) and subsequently funding was provided through the 2007 Budget for a range of initiatives including Stay Smart Online</t>
  </si>
  <si>
    <t>38 Sydney Avenue, Forrest  ACT  2603</t>
  </si>
  <si>
    <t>https://www.communications.gov.au/what-we-do/internet/stay-smart-online</t>
  </si>
  <si>
    <t>Technical Advisory Group</t>
  </si>
  <si>
    <t xml:space="preserve">The Technical Advisory Group (TAG) is a consultative forum established and chaired by the ACMA, which includes representatives of consumer electronics suppliers, standards development organisations and ACMA staff from technical regulation areas.
The TAG meets on an ad hoc basis as agreed by the members, when there are identified matters that require discussion by the group. The TAG provides policy advice and recommendations to the ACMA about strategic directions in the technical regulation of communications in Australia, and related matters.
</t>
  </si>
  <si>
    <t>Australian and Communications Media Authority</t>
  </si>
  <si>
    <t>PO Box 13112 Law Courts
 Melbourne Vic 8010</t>
  </si>
  <si>
    <t>http://www.acma.gov.au/theACMA/technical-advisory-group-tag</t>
  </si>
  <si>
    <t>Telecommunications Experts Group</t>
  </si>
  <si>
    <t>The Department of Communications and the Attorney-General's Department jointly chair the Telecommunications Experts Group. The group is a high-level strategic policy group with representation from industry and Commonwealth law enforcement and security. The group scope includes:
- discussion of strategic national security and law enforcement issues;
- provision of coordinated advice to Government, individual agencies and other parties on strategic national security and law enforcement issues, which will include telecommunications interception, access to telecommunications, cyber security and national security; and
- development and maintenance of  the Group's awareness of the potential impact that changes to telecommunications and information technology may have on national security and law enforcement and provides advice to Government and other parties on the impact.</t>
  </si>
  <si>
    <t>Department and the Attorney-General’s Department</t>
  </si>
  <si>
    <t>The Attorney Generals Department. 
Robert Garran Offices
3-5 National Circuit
 BARTON ACT 2600</t>
  </si>
  <si>
    <t>Youth Advisory Group on Cybersafety</t>
  </si>
  <si>
    <t xml:space="preserve">The Youth Advisory Group on Cyber Safety (YAG) is a group of young Australians aged 8 to 17 who provide advice directly to government on online safety issues from a young person's perspective. YAG advice has resulted in the development and refinement of online safety resources and initiatives to help keep all Australians safer in the online world. Responsibility for the YAG program transferred from the Department of Communications to the Children's eSafety Commissioner on 1 July 2015.
The first YAG consultation was launched in 2009 with 304 secondary school students representing 15 schools from across Australia. In 2013, 2612 students from 289 schools Australia-wide participated in the YAG. All Australian primary and secondary schools are eligible to nominate for the YAG program.
</t>
  </si>
  <si>
    <t>Parliamentary Secretary</t>
  </si>
  <si>
    <t>Australian Communications Consumer Action Network</t>
  </si>
  <si>
    <t xml:space="preserve">The Australian Communications Consumer Action Network (ACCAN) is Australia's peak body for consumer representation in communications. ACCAN represent residential consumers and small businesses including not-for profit organisations in so far as they are consumers. ACCAN focuses on goods and services encompassed by the converging areas of telecommunications, the internet and broadcasting, including both current and emerging technologies.
ACCAN administers a Grant Scheme as part of its funding agreement with the Commonwealth Department of Communications. The aims of the Scheme are to support consumer research and representation that is aligned with ACCAN's strategic plan.
The operation of ACCAN is made possible by funding provided by the Commonwealth of Australia under section 593 of the Telecommunications Act 1997. This funding is recovered from charges on telecommunications carriers.
</t>
  </si>
  <si>
    <t>42 133 719 678</t>
  </si>
  <si>
    <t>Suite 402, Level 4, 55 Mountain Street
Ultimo NSW, 2007</t>
  </si>
  <si>
    <t>https://accan.org.au/</t>
  </si>
  <si>
    <t>https://accan.org.au/about/strategic-plan</t>
  </si>
  <si>
    <t>https://accan.org.au/about/annual-reports</t>
  </si>
  <si>
    <t>Community Broadcasting Foundation Limited</t>
  </si>
  <si>
    <t>I)  Subsidiaries of Corporate Commonwealth Bodies and Commonwealth Companies</t>
  </si>
  <si>
    <t>The Community Broadcasting Foundation is an independent non-profit funding body that seeks, secures and distributes funding to support community broadcasting in Australia including the general community, Indigenous Australians, the print handicapped and ethnic audiences; funds for community digital radio; funds for infrastructure investment and the development of ethnic community broadcasting; and support for the Australian Music Radio Airplay project which promotes contemporary Australian bands and musicians.</t>
  </si>
  <si>
    <t>Originally created as the Public Broadcasting Foundation on 3 February 1984, the company was renamed as the Community Broadcasting Foundation Ltd on 4 October 1993</t>
  </si>
  <si>
    <t>Board of Directors</t>
  </si>
  <si>
    <t>48 008 590 403</t>
  </si>
  <si>
    <t>Level 7, 369 Royal Parade
Parkville, Victoria 3052</t>
  </si>
  <si>
    <t>http://www.cbf.com.au/</t>
  </si>
  <si>
    <t>http://www.cbf.com.au/about/cbf-strategic-plan/</t>
  </si>
  <si>
    <t>http://www.cbf.com.au/about/cbf-annual-report/</t>
  </si>
  <si>
    <t>NBN Co Spectrum Pty Ltd ACN 094 085 024</t>
  </si>
  <si>
    <t xml:space="preserve">Subsidiary of NBN Co Limited which holds a wireless spectrum license.
</t>
  </si>
  <si>
    <t>NBN Co as a holding company to bid for spectrum licences</t>
  </si>
  <si>
    <t>30 094 085 024</t>
  </si>
  <si>
    <t>NBN Co Limited</t>
  </si>
  <si>
    <t xml:space="preserve">NBN Tasmania Limited  - ACN 138 338 271 </t>
  </si>
  <si>
    <t xml:space="preserve">The company is a wholly-owned subsidiary of NBN Co Limited, established for the purpose of installing and operating the National Broadband Network in Tasmania. 7 directors appointed by the members of the company. 
</t>
  </si>
  <si>
    <t>Was incorporated on 13 August 2009 following a Memorandum of Understanding being signed between the Tasmanian Government, the Commonwealth and Aurora Energy for the establishment of NBN Tasmania and the subsequent rollout in the state</t>
  </si>
  <si>
    <t>49 138 338 271</t>
  </si>
  <si>
    <t>Level 11, 100 Arthur Street
North Sydney  NSW  2060</t>
  </si>
  <si>
    <t xml:space="preserve">The purpose of the Department of Communications is to promote an innovative and competitive communications sector, through policy development, advice and programme delivery, so all Australians can realise the full potential of digital technologies and communications services. The Department of Communications is responsible for 3 strategic priorities important for the growth and development of Australia: enhancing digital productivity, expanding digital infrastructure and promoting efficient communications markets. 
- Enhancing digital productivity: Rapid technological change is transforming the economy, with significant implications for productivity, competition and innovation. The speed and success with which certain sectors, and the economy as a whole, can adopt these technologies is of increasing importance to our national prosperity. We play a critical role in advising Government on opportunities arising from the innovative adoption and use of digital technologies.
- Expanding digital infrastructure: Australia's economy and security increasingly relies on the availability and integrity of digital infrastructure, communications networks and systems. We advise Government on the necessary market settings to deliver competitive and efficient digital infrastructure to drive growth in the broader economy.
- Promoting efficient communications markets: For Australians to fully benefit from communications, broadcasting, media and other services the markets that supply these services must be trusted and operate efficiently. We advise Government on the necessary market settings to promote competition, while ensuring access to basic services, making available socially valuable content, and safeguarding consumers from inappropriate content and unfair dealing.
</t>
  </si>
  <si>
    <t>Recreation and Culture;
Transport and Communication</t>
  </si>
  <si>
    <t>51 491 646 726</t>
  </si>
  <si>
    <t>http://www.communications.gov.au</t>
  </si>
  <si>
    <t>http://www.communications.gov.au/about_us</t>
  </si>
  <si>
    <t>http://www.communications.gov.au/about_us/annual_reports</t>
  </si>
  <si>
    <t>Australia Business Arts Foundation (operating as Creative Partnerships Australia)</t>
  </si>
  <si>
    <t>C)  Commonwealth Company</t>
  </si>
  <si>
    <t xml:space="preserve">Creative Partnerships Australia (CPA) exists to increase business, philanthropic and social investment in Australia's arts, creative and cultural sectors.  CPA does this by:
- fostering a culture of private sector support for the arts;
- growing the fundraising, development and service capacity of artists and arts organisations to receive private sector support;
- facilitating arts-business partnerships;
- supporting improved resilience and sustainability within the arts sector; and
- encouraging and celebrating innovation and excellence in private sector support for the arts.
</t>
  </si>
  <si>
    <t>Company Limited by Guarantee</t>
  </si>
  <si>
    <t>88 072 479 835</t>
  </si>
  <si>
    <t>Level 4
2-4 Kavanagh Street
Southbank
VIC 3006</t>
  </si>
  <si>
    <t>https://www.creativepartnershipsaustralia.org.au/</t>
  </si>
  <si>
    <t>https://www.creativepartnershipsaustralia.org.au/about-us/corporate-information/</t>
  </si>
  <si>
    <t>Australia Council</t>
  </si>
  <si>
    <t>The Australia Council is the Australian Government's principal arts funding and advisory body. It supports the creation, presentation and appreciation of excellence in the arts by providing assistance to Australian artists and arts organisations, and making art accessible to the public.</t>
  </si>
  <si>
    <t>Australia Council Act 1975, section 4; and continues through section 7 of the Australia Council Act 2013 (an update to the functions, powers and governance structure of the Council)</t>
  </si>
  <si>
    <t>38 392 626 187</t>
  </si>
  <si>
    <t xml:space="preserve">372 Elizabeth Street
Surry Hills NSW 2010
PO Box 788
Strawberry Hills NSW 2012
</t>
  </si>
  <si>
    <t>http://www.australiacouncil.gov.au</t>
  </si>
  <si>
    <t>http://www.australiacouncil.gov.au/about/strategic-plan-and-corporate-plan/</t>
  </si>
  <si>
    <t>http://www.australiacouncil.gov.au/news/media-centre/reports/</t>
  </si>
  <si>
    <t xml:space="preserve">The ABC is a national (publicly funded) broadcaster, providing news, current affairs and entertainment programming on television, radio and digital services across Australia. The ABC's principle function is to provide content which informs, educates and entertains all Australians, contributes to a sense of national identity and reflects the cultural diversity of the Australian community. The ABC is also required under its charter to provide an international broadcasting service to encourage an awareness of Australian news and attitudes overseas. In addition, the ABC has a role in promoting the performing arts in Australia. 
</t>
  </si>
  <si>
    <t>Australian Broadcasting Corporation Act 1983, section 5</t>
  </si>
  <si>
    <t xml:space="preserve">Governor-General (Chair, Deputy Chair and non-executive Directors) and the ABC Board (Managing Director). Staff Elected Director is appointed to the Board following a general ballot of all ABC employees. </t>
  </si>
  <si>
    <t>52 429 278 345</t>
  </si>
  <si>
    <t>http://www.abc.net.au/</t>
  </si>
  <si>
    <t xml:space="preserve">http://about.abc.net.au/how-the-abc-is-run/our-plans/
</t>
  </si>
  <si>
    <t>http://about.abc.net.au/how-the-abc-is-run/reports-and-publications/</t>
  </si>
  <si>
    <t xml:space="preserve">The Australian Communications and Media Authority (ACMA) is the independent statutory authority tasked with ensuring most elements of Australia's media and communications legislation, related regulations, and numerous derived standards and codes of practice operate effectively and efficiently, and in the public interest.
The ACMA is also a 'converged' regulator, created to bring together the threads of the evolving communications universe, specifically in the Australian context the convergence of the four 'worlds' of telecommunications, broadcasting, radio communications and the internet.
Congruent with its converged nature, the ACMA bridges a diverse collection of legislated objectives. The agency has responsibilities under four principal acts: the Radio communications Act, the Telecommunications Act, the Telecommunications (Consumer Protection and Service Standards) Act and the Broadcasting Services Act. There are another 22 Acts to which the agency responds in areas such as spam, the Do Not Call Register, and interactive gambling.
</t>
  </si>
  <si>
    <t>Australian Communications and Media Authority Act 2005</t>
  </si>
  <si>
    <t>Members are appointed by the Governor General; Associate members by the Minister</t>
  </si>
  <si>
    <t>55 386 169 386</t>
  </si>
  <si>
    <t xml:space="preserve">Sydney
Level 5 The Bay Centre, 65 Pirrama Road, Pyrmont NSW 2009
</t>
  </si>
  <si>
    <t>http://www.acma.gov.au/</t>
  </si>
  <si>
    <t>http://www.acma.gov.au/theACMA/About/Corporate/Accountability/acma-corporate-plan</t>
  </si>
  <si>
    <t>http://www.acma.gov.au/theACMA/Library/Corporate-library/Corporate-publications</t>
  </si>
  <si>
    <t>http://www.acma.gov.au/theACMA/About/Corporate/Accountability/budget-statements-acma</t>
  </si>
  <si>
    <t>Australian Film, Television and Radio School</t>
  </si>
  <si>
    <t xml:space="preserve">AFTRS is Australia's national screen arts and broadcast school and is regarded as one of the top 20 Film School's in the world - and the only Australian institution to make the list.
Delivering advanced teaching and learning outcomes specifically for the screen arts and broadcast industry AFTRS is the only institution of its kind in Australia and was recently voted by the industry bible The Hollywood Reporter as one of the top 25 film schools in the world, coming in at #20. AFTRS is the only Australian institution to make the list.
</t>
  </si>
  <si>
    <t>Australian Film, Television and Radio School Act 1973</t>
  </si>
  <si>
    <t>Three Commonwealth members including Chair are appointed by the Governor-General</t>
  </si>
  <si>
    <t>19 892 732 021</t>
  </si>
  <si>
    <t xml:space="preserve">Building 130, Entertainment Quarter, Moore Park NSW 2021
</t>
  </si>
  <si>
    <t>http://www.aftrs.edu.au</t>
  </si>
  <si>
    <t>http://www.aftrs.edu.au/about/governance/corporate-plan</t>
  </si>
  <si>
    <t>http://www.aftrs.edu.au/about/governance/annual-reports</t>
  </si>
  <si>
    <t>https://www.ag.gov.au/Publications/Budgets/Budget2015-16/Pages/default.aspx</t>
  </si>
  <si>
    <t xml:space="preserve">The Australian National Maritime Museum's (ANMM) role is to interpret, preserve and promote Australia's maritime heritage and culture. It fulfils this by undertaking research, acquisitions, managing its collections and heritage vessels and providing access through public programs and exhibitions.
The ANMM's strategic direction is to explore and manage maritime heritage in ways that enlighten, inspire and delight people everywhere by:
- Developing and managing the National Maritime Collection through research, acquisition, conservation, and interpretation;
- Exhibiting the National Maritime Collection and other historical material;
- Presenting maritime heritage information through public and learning programs, events, the internet and publications; and
- Expanding sponsorship, marketing and other commercial revenue sources.
</t>
  </si>
  <si>
    <t>Australian National Maritime Museum Act 1990</t>
  </si>
  <si>
    <t>35 023 590 988</t>
  </si>
  <si>
    <t>Wharf 7, 58 Pirrama Road PYRMONT  NSW  2009</t>
  </si>
  <si>
    <t>http://www.anmm.gov.au</t>
  </si>
  <si>
    <t>http://www.anmm.gov.au/about-us/corporate-information/planning-and-reporting</t>
  </si>
  <si>
    <t>http://www.ag.gov.au/publications/budgets/budget2014-15/pages/portfoliobudgetstatements2014-15.aspx</t>
  </si>
  <si>
    <t>Australian Postal Corporation</t>
  </si>
  <si>
    <t>PNFC</t>
  </si>
  <si>
    <t>Australia Post provides postal services within Australia and between Australia and places outside Australia.
Australia Post is prescribed as a Government Business Enterprise under the Public Governance, Performance and Accountability Act 2013.</t>
  </si>
  <si>
    <t>Australian Postal Corporation Act 1989</t>
  </si>
  <si>
    <t>Transport and Communication</t>
  </si>
  <si>
    <t>Governor-General (Chair, Deputy Chair and non-executive Directors) and Australia Post Board (Managing Director)</t>
  </si>
  <si>
    <t>28 864 970 579</t>
  </si>
  <si>
    <t>111 Bourke Street
Melbourne  VIC  3000</t>
  </si>
  <si>
    <t>http://auspost.com.au</t>
  </si>
  <si>
    <t>Bundanon Trust</t>
  </si>
  <si>
    <t xml:space="preserve">Gifted to the Australian people in 1993 by Arthur and Yvonne Boyd the Bundanon property  is located on 1,100 hectares of pristine bush land overlooking the Shoalhaven River, near Nowra in New South Wales, two and a half hours south of Sydney. The Australian Government established Bundanon Trust as a wholly owned Australian Government company limited by guarantee, with the Company holding the gift as a charitable trust. 
Bundanon Trust has been supported by the Australian Government since 1993.  The Trust is also supported by the Australia Council for the Arts; the Macquarie Group Foundation; the Pratt Foundation and a range of other public and private sources. 
</t>
  </si>
  <si>
    <t>72 058 829 217</t>
  </si>
  <si>
    <t>170 Riversdale Road ILLAROO NSW 2540 AUSTRALIA</t>
  </si>
  <si>
    <t>http://www.bundanon.com.au/</t>
  </si>
  <si>
    <t>http://www.bundanon.com.au/content/annual-reports</t>
  </si>
  <si>
    <t>Museum of Australian Democracy at Old Parliament House</t>
  </si>
  <si>
    <t xml:space="preserve">The Museum of Australian Democracy at Old Parliament House's strategic vision is to be bold, relevant, dynamic and authentic by:
- Being a catalyst for uncensored conversations
- Empowering and engaging communities
- Being a welcoming and vibrant meeting place
- A sustainable and thriving future
Through its exhibitions and education programs, the Museum enables audiences to enjoy, appreciate and understand the role of democracy in the history and future of Australia. In addition, the Museum conserves, interprets and provides access to the significant heritage-listed Old Parliament House building for future generations.
Old Parliament House was the home of Australia's Federal Parliament from 1927 to 1988 and is an icon of outstanding national significance, symbolising a key period in the democratic history of Australia.  
</t>
  </si>
  <si>
    <t>30 620 774 963</t>
  </si>
  <si>
    <t xml:space="preserve">18 King George Terrace,
Parkes, ACT, 2600
</t>
  </si>
  <si>
    <t>http://moadoph.gov.au/</t>
  </si>
  <si>
    <t>http://moadoph.gov.au/about/corporate-documents/</t>
  </si>
  <si>
    <t>National Film and Sound Archive of Australia</t>
  </si>
  <si>
    <t xml:space="preserve">The National Film and Sound Archive of Australia (NFSA) is the nation's living archive, collecting, preserving and sharing our rich audio-visual heritage.
Its mission is to develop and preserve a collection of significant Australian film, recorded sound, broadcast and new and networked media works, and to share the collection with audiences across Australia and overseas.
In addition to its responsibility for collection development and preservation, the NFSA places priority on enhancing access to, and interpretation of, the collection for a wide range of audiences. The key priorities for the NFSA are:
- developing the collection - at the core of activity is developing a national audio-visual collection to the highest curatorial standards
- preserving the collection - ensuring permanent access to the national audio-visual collection
- sharing the collection - making the national audio-visual collection available to the widest possible cross-section of the Australian public. 
</t>
  </si>
  <si>
    <t>National Film and Sound Archive of Australia Act 2008</t>
  </si>
  <si>
    <t>41 251 017 588</t>
  </si>
  <si>
    <t xml:space="preserve">McCoy Cct
ACTON ACT 2600
</t>
  </si>
  <si>
    <t>http://www.nfsa.gov.au</t>
  </si>
  <si>
    <t>www.nfsa.gov.au/about/corporate</t>
  </si>
  <si>
    <t xml:space="preserve">http://www.nfsa.gov.au/about/corporate/budget-statements/ </t>
  </si>
  <si>
    <t>National Gallery of Australia</t>
  </si>
  <si>
    <t xml:space="preserve">The purpose of the National Gallery of Australia is to develop and maintain a national collection of works of art. It exhibits, or makes available for exhibition by others, works of art from the national collection or works of art that are in the possession of the Gallery and uses every endeavour to make the most advantageous use of the national collection in the national interest.
</t>
  </si>
  <si>
    <t>National Gallery Act 1975</t>
  </si>
  <si>
    <t>Minister and Board</t>
  </si>
  <si>
    <t>27 855 975 449</t>
  </si>
  <si>
    <t xml:space="preserve">Parkes Place
Canberra ACT 2600
</t>
  </si>
  <si>
    <t>http://nga.gov.au</t>
  </si>
  <si>
    <t>http://nga.gov.au/AboutUs/DOWNLOAD/StratPlan_2013-17.pdf</t>
  </si>
  <si>
    <t>http://www.nga.gov.au/AboutUs/Reports/index.cfm</t>
  </si>
  <si>
    <t>https://www.ag.gov.au/Publications/Budgets/Budget2015-16/Documents/Portfolio-budget-statements/23-2015-16-PBS-NGA.pdf</t>
  </si>
  <si>
    <t>National Library of Australia</t>
  </si>
  <si>
    <t xml:space="preserve">The role of the National Library of Australia is to ensure that documentary resources of national significance relating to Australia and the Australian people, as well as significant non-Australian library materials, are collected, preserved and made accessible either through the Library itself or through collaborative arrangements with other libraries and information providers.
By offering a strong national focus and cooperating with others who share our goals, the Library supports learning, creative and intellectual endeavour, and contributes to the continuing vitality of Australia's diverse culture and heritage.
</t>
  </si>
  <si>
    <t>National Library Act 1960</t>
  </si>
  <si>
    <t>28 346 858 075</t>
  </si>
  <si>
    <t>http://www.nla.gov.au/</t>
  </si>
  <si>
    <t>http://www.nla.gov.au/corporate-documents/directions</t>
  </si>
  <si>
    <t>http://www.nla.gov.au/corporate-documents/annual-reports</t>
  </si>
  <si>
    <t>www.ag.gov.au/Publications/Budgets/Budget2014-15/Pages/PortfolioBudgetStatements2014-15.aspx</t>
  </si>
  <si>
    <t>National Museum of Australia</t>
  </si>
  <si>
    <t xml:space="preserve">The National Museum of Australia's role is to develop and maintain a national collection of historical material and increase awareness and understanding of Australia's history and culture. It fulfils this by undertaking research, managing its collections and providing access through public programs and exhibitions.
It's mission is to promote an understanding of Australia's history and an awareness of future possibilities by:
- developing, preserving, digitising and exhibiting a significant national collection;
- taking a leadership role in research and scholarship;
- engaging and providing access for audiences nationally and internationally; and
- delivering innovative programmes.
</t>
  </si>
  <si>
    <t>National Museum of Australia Act 1980</t>
  </si>
  <si>
    <t>70 592 297 967</t>
  </si>
  <si>
    <t xml:space="preserve">Lawson Crescent
Acton Peninsula
Acton  ACT 2600
</t>
  </si>
  <si>
    <t>http://www.nma.gov.au</t>
  </si>
  <si>
    <t>http://www.nma.gov.au/about_us/ips/strategic-plan</t>
  </si>
  <si>
    <t>http://www.nma.gov.au/about_us/ips/annual-report</t>
  </si>
  <si>
    <t>http://www.nma.gov.au/about_us/ips/budget</t>
  </si>
  <si>
    <t>National Portrait Gallery of Australia</t>
  </si>
  <si>
    <t xml:space="preserve">The National Portrait Gallery of Australia (NPGA) houses the national collection of portraits of Australian culture and endeavour. Subjects in the collection are individuals who have, and who will continue to shape our nation and define our collective persona. As a member of a group of national collecting institutions, the NPGA is unique in its exclusive use of portraiture to explore Australian culture, history, individual achievement and identity. To build on these achievements and to continue to develop the NPGA as an inspirational museum of international standing, the NPGA has identified five strategic priorities.
They are to:
- develop the Collection
- reach out and engage Australians
- build our resource base
- create a supportive culture; and
- maintain and enhance our signature building.
</t>
  </si>
  <si>
    <t xml:space="preserve">National Portrait Gallery of Australia Act 2012
National Portrait Gallery of Australia Regulations 2013
National Portrait Gallery of Australia (Consequential and Transitional Provisions) Act 2012
</t>
  </si>
  <si>
    <t>54 742 771 196</t>
  </si>
  <si>
    <t xml:space="preserve">King Edward Terrace
Parkes, CANBERRA, ACT, 2601
</t>
  </si>
  <si>
    <t>http://www.portrait.gov.au</t>
  </si>
  <si>
    <t>http://www.portrait.gov.au/content/policies</t>
  </si>
  <si>
    <t>http://www.portrait.gov.au/content/finance</t>
  </si>
  <si>
    <t xml:space="preserve">NBN Co Limited (NBN Co) is a wholly-owned Commonwealth company - a Government Business Enterprise - and is represented by Shareholder Ministers - the Minister for Communications and the Minister of Finance.
The NBN Co goals are to deliver Australia's first national wholesale-only, open access broadband network to all Australians.
</t>
  </si>
  <si>
    <t>National Broadband Network Companies Act 2011</t>
  </si>
  <si>
    <t>86 136 533 741</t>
  </si>
  <si>
    <t xml:space="preserve">NBN Co Melbourne National office
Level 40-41
360 Elizabeth Street
Melbourne VIC 3000
Australia
</t>
  </si>
  <si>
    <t>http://www.nbnco.com.au/</t>
  </si>
  <si>
    <t>http://www.nbnco.com.au/corporate-information/about-nbn-co/corporate-plan.html</t>
  </si>
  <si>
    <t>http://www.nbnco.com.au/corporate-information/about-nbn-co/corporate-plan/financial-reports.html</t>
  </si>
  <si>
    <t>https://www.communications.gov.au/documents/2015-16-comms-and-arts-paes</t>
  </si>
  <si>
    <t>Screen Australia</t>
  </si>
  <si>
    <t>Screen Australia is the Commonwealth Government screen agency providing support to Australian film, television, documentary and digital media makers.</t>
  </si>
  <si>
    <t>Screen Australia Act 2008</t>
  </si>
  <si>
    <t>46 741 353 180</t>
  </si>
  <si>
    <t>Level 7, 45 Jones Street,
Ultimo, NSW, 2007</t>
  </si>
  <si>
    <t>http://www.screenaustralia.gov.au/</t>
  </si>
  <si>
    <t>http://www.screenaustralia.gov.au/about_us/Corporate-Information.aspx</t>
  </si>
  <si>
    <t xml:space="preserve">SBS is Australia's primary multicultural broadcaster whose principal function is to provide multilingual and multicultural radio, television and digital services that inform, educate and entertain all Australians, and, in doing so, reflect and promote Australia's multicultural society. SBS provides services, including in-language content, for Australia's multicultural society, including ethnic, Aboriginal and Torres Strait Islander communities and contributes to the retention and continuing development of language and other cultural skills. </t>
  </si>
  <si>
    <t>Governor-General (Chair, Deputy Chair and non-executive Directors) and SBS Board (Managing Director)</t>
  </si>
  <si>
    <t>91 314 398 574</t>
  </si>
  <si>
    <t>14 Herbert Street
Artarmon  NSW  2064</t>
  </si>
  <si>
    <t>http://www.sbs.com.au/</t>
  </si>
  <si>
    <t>http://www.sbs.com.au/aboutus/corporate/index/id/40/h/Policies-Publications</t>
  </si>
  <si>
    <t>ANZLIC - the Spatial Information Council</t>
  </si>
  <si>
    <t xml:space="preserve">ANZLIC is the peak government body in Australia and New Zealand responsible for spatial information.
The role of ANZLIC is to develop policies and strategies to promote accessibility and usability of spatial information. ANZLIC is an advocate for the resolution of national level issues and provides a link between government and industry, academia and the general public.
</t>
  </si>
  <si>
    <t>ANZLIC was originally established in January 1986 as the Australian Land Information Council (ALIC) by agreement between the Australian Prime Minister and the heads of the State and Territory governments</t>
  </si>
  <si>
    <t>Government nominations</t>
  </si>
  <si>
    <t>http://www.ANZLIC.gov.au</t>
  </si>
  <si>
    <t xml:space="preserve">Legislation to establish the Children's eSafety Commissioner (CeSC) commenced on 1 July 2015. 
The CeSC is a independent statutory office within the Australian Communications and Media Authority. The Commissioner will take a national leadership role in online safety for children. 
</t>
  </si>
  <si>
    <t>12 212 931 598</t>
  </si>
  <si>
    <t>www.esafety.gov.au</t>
  </si>
  <si>
    <t>https://www.communications.gov.au/who-we-are/department/budget/2015-16-budget-communications-portfolio</t>
  </si>
  <si>
    <t>Communications Sector Group</t>
  </si>
  <si>
    <t xml:space="preserve">The Communications Sector Group (CSG) is a sub-forum of the Trusted Information Sharing Network (TISN). CSG shares information and develops best practices to mitigate communications vulnerabilities. While TISN is managed by the Attorney-General's Department, the Department of Communications provides Secretariat support to the CSG.  
The CSG comprises representatives from the telecommunications, broadcasting, international submarine cable, postal sectors and from relevant state and territory agencies.
</t>
  </si>
  <si>
    <t>CSG industry member nominations</t>
  </si>
  <si>
    <t>Department of Communications.
38 Sydney Avenue,
FORREST ACT 2601</t>
  </si>
  <si>
    <t xml:space="preserve">www.tisn.gov.au </t>
  </si>
  <si>
    <t xml:space="preserve"> </t>
  </si>
  <si>
    <t>Communications Security and Enforcement Roundtable</t>
  </si>
  <si>
    <t xml:space="preserve">Part of ACMA. A forum that deals with communications, law enforcement regulatory and operational matters.
</t>
  </si>
  <si>
    <t>CSER is an open forum and not a formal committee under s58 of the Australian Communications and Media Authority Act 2005</t>
  </si>
  <si>
    <t>Indigenous Repatriation Advisory Committee</t>
  </si>
  <si>
    <t xml:space="preserve">This all-Indigenous Advisory Committee for Indigenous Repatriation (ACIR) is appointed by the Minister for the Arts to advise on policy and program issues related to Indigenous repatriation from Australian and overseas collections.
Members of the Advisory Committee for Indigenous Repatriation are appointed based on their knowledge, experience and understanding of repatriation issues. Members do not represent their community or their state or Territory of origin or residence. Committee comprises 5 Aboriginal members and one Torres Strait Islander member.
Members must be of Aboriginal and/or Torres Strait Islander descent and have at least one of the following qualifications:
- an understanding of Aboriginal or Torres Strait Islander culture and traditions
- have previous or existing involvement in Indigenous repatriation, and/or
- have experience in museum and/or cultural heritage work, and
- hold a significant position or play an important role in their community in relation to Aboriginal and Torres Strait Islander issues.
</t>
  </si>
  <si>
    <t>Indigenous Repatriation Policy 2011</t>
  </si>
  <si>
    <t>http://arts.gov.au/indigenous/repatriation</t>
  </si>
  <si>
    <t>Regional Telecommunications Independent Review Committee</t>
  </si>
  <si>
    <t>A Regional Telecommunications Independent Review Committee (RTIRC) is established approximately every 3 years by Part 9B of the Telecommunications (Consumer Protection and Service Standards) Act 1999 (the Act) to conduct reviews into the adequacy of telecommunications services in regional, rural and remote parts of Australia. The Committee is to prepare a report and provide this report to the Minister, at which point the review is deemed to have been completed. This must occur within 3 years of the completion of the previous review.</t>
  </si>
  <si>
    <t>Telecommunications (Consumer Protection and Service Standards) Act 1999</t>
  </si>
  <si>
    <t>Minister for Communications by written instrument.  Legislation provides for minimum 3 members.
1 year appointment for this Committee.</t>
  </si>
  <si>
    <t>http://www.rtirc.gov.au/</t>
  </si>
  <si>
    <t>AP Innovation Ventures Pty Ltd</t>
  </si>
  <si>
    <t>AP Innovation Ventures Pty Ltd is an Australia Post controlled entity, established as a trustee for Innovation Ventures Trust.</t>
  </si>
  <si>
    <t>Corporations Act 2001</t>
  </si>
  <si>
    <t>48 609 953 504</t>
  </si>
  <si>
    <t>AP International Holdings Pty Ltd</t>
  </si>
  <si>
    <t xml:space="preserve">AP International Holdings Pty Ltd is an Australia Post controlled holding company for Post Logistics Pty Ltd, a Hong Kong incorporated entity providing freight forwarding services. </t>
  </si>
  <si>
    <t>63 110 171 723</t>
  </si>
  <si>
    <t>APeCom Fund</t>
  </si>
  <si>
    <t>Early Stage Venture Capital Limited Partnership</t>
  </si>
  <si>
    <t>Partnership Agreement</t>
  </si>
  <si>
    <t>27 517 972 989</t>
  </si>
  <si>
    <t>APost Accelerator Pty Ltd</t>
  </si>
  <si>
    <t>Australia Post controlled entity, which is the General Partner of APeCom Fund</t>
  </si>
  <si>
    <t>59 610 049 084</t>
  </si>
  <si>
    <t>APost innovation Pty Ltd</t>
  </si>
  <si>
    <t>Australia Post controlled entity</t>
  </si>
  <si>
    <t>50 609 953 513</t>
  </si>
  <si>
    <t>Australia Post Digital MailBox Pty Ltd</t>
  </si>
  <si>
    <t>25 155 133 001</t>
  </si>
  <si>
    <t>Australia Post Licensee Advisory Council Ltd</t>
  </si>
  <si>
    <t xml:space="preserve">Australia Post Licensee Advisory Council  is a  public company jointly owned by Australia Post and Licensed Post Office members. The Council was established to facilitate improved communication between Licensee Members and Australia Post and enable Australia Post to better access the collective intellect of the Australia Post Network on business issues. </t>
  </si>
  <si>
    <t>Australia Post Services Pty Ltd</t>
  </si>
  <si>
    <t xml:space="preserve">Australia Post Services Pty Ltd, formerly SnapX Pty Ltd, is an Australia Post controlled entity  providing logistics services. </t>
  </si>
  <si>
    <t>67 002 599 340</t>
  </si>
  <si>
    <t>Australia Post Transaction Services Pty Ltd</t>
  </si>
  <si>
    <t>Australia Post Transaction Services Pty Ltd is an Australia Post controlled holding company with multiple subsidiaries, including Australia Post Digital MailBox Pty Ltd, Postcorp Developments Pty Ltd, Post Fulfilment Online Pty Ltd and Decipha Pty Ltd. These entities provide a range of services including property management, eFulfilment and electronic transactions, logistics management and  delivery of the MyPost Digital Mailbox.</t>
  </si>
  <si>
    <t>87 116 164 286</t>
  </si>
  <si>
    <t>Australian Express Freight Pty Ltd</t>
  </si>
  <si>
    <t>Australian Express Freight Pty Ltd is an Australia Post  controlled trustee entity.</t>
  </si>
  <si>
    <t>88 052 906 920</t>
  </si>
  <si>
    <t>219-241 Cleveland Street Redfern NSW  2016</t>
  </si>
  <si>
    <t>Australian Express Transport Pty Ltd</t>
  </si>
  <si>
    <t>Australian Express Transport Pty Ltd is an Australia Post  controlled trustee entity.</t>
  </si>
  <si>
    <t>84 052 906 966</t>
  </si>
  <si>
    <t>AUX Investments Pty Ltd</t>
  </si>
  <si>
    <t xml:space="preserve">AUX Investments Pty Ltd is an Australia Post controlled holding company for Star Track Express Holdings Pty Ltd, a holding entity  for Star Track Express Investments Pty Ltd . </t>
  </si>
  <si>
    <t>99 146 824 919</t>
  </si>
  <si>
    <t>corProcure Pty Ltd</t>
  </si>
  <si>
    <t>99 093 438 192</t>
  </si>
  <si>
    <t>Darra No. 1 Trust</t>
  </si>
  <si>
    <t>Darra No. 1 Trust is an Australia Post controlled  trust  holding property assets.</t>
  </si>
  <si>
    <t>Trust Deed</t>
  </si>
  <si>
    <t>43 568 904 145</t>
  </si>
  <si>
    <t>Darra No. 2 Trust</t>
  </si>
  <si>
    <t>Darra No. 2 Trust is an Australia Post controlled  trust  holding property assets.</t>
  </si>
  <si>
    <t>88 221 221 421</t>
  </si>
  <si>
    <t>Decipha Pty Ltd</t>
  </si>
  <si>
    <t>31 100 126 396</t>
  </si>
  <si>
    <t>DFE Pty Ltd</t>
  </si>
  <si>
    <t>76 083 767 515</t>
  </si>
  <si>
    <t>DFE Transport Pty Ltd</t>
  </si>
  <si>
    <t>50 061 106 741</t>
  </si>
  <si>
    <t>Discount Freight Express Pty Ltd</t>
  </si>
  <si>
    <t>43 001 504 463</t>
  </si>
  <si>
    <t>Geospend Pty Ltd</t>
  </si>
  <si>
    <t>48 058 776 033</t>
  </si>
  <si>
    <t>Innovation Ventures Trust</t>
  </si>
  <si>
    <t>Australia Post controlled trust</t>
  </si>
  <si>
    <t>18 646 733 973</t>
  </si>
  <si>
    <t>Lakewood Logistics Pty Ltd</t>
  </si>
  <si>
    <t>28 052 490 758</t>
  </si>
  <si>
    <t>Mardarne No 1 Trust</t>
  </si>
  <si>
    <t>48 117 464 674</t>
  </si>
  <si>
    <t>Mardarne Pty Ltd</t>
  </si>
  <si>
    <t>20 050 291 060</t>
  </si>
  <si>
    <t>Minchinbury No. 1 Trust</t>
  </si>
  <si>
    <t>Minchinbury No. 1 Trust is an Australia Post controlled  trust  holding property assets.</t>
  </si>
  <si>
    <t>94 746 511 945</t>
  </si>
  <si>
    <t>Minchinbury No. 2 Trust</t>
  </si>
  <si>
    <t>Minchinbury No. 2 Trust is an Australia Post controlled  trust  holding property assets.</t>
  </si>
  <si>
    <t>28 486 219 191</t>
  </si>
  <si>
    <t>Multigroup Distribution Services Pty Ltd</t>
  </si>
  <si>
    <t>44 001 227 890</t>
  </si>
  <si>
    <t>Our Neighbourhood Pty Ltd</t>
  </si>
  <si>
    <t>Our Neighbourhood Pty Ltd is an Australia Post controlled entity, established as a trustee for Australia Post's Public Ancillary Fund.</t>
  </si>
  <si>
    <t>84 164 450 819</t>
  </si>
  <si>
    <t>http://ourneighbourhood.com.au/the-our-neighbourhood-trust.html</t>
  </si>
  <si>
    <t>Our Neighbourhood Trust</t>
  </si>
  <si>
    <t>Our Neighbourhood Trust is an Australia Post controlled  Public Ancillary Trust.</t>
  </si>
  <si>
    <t>33 728 717 537</t>
  </si>
  <si>
    <t>POLi Payments Pty Ltd</t>
  </si>
  <si>
    <t>73 105 393 664</t>
  </si>
  <si>
    <t>https://www.polipayments.com/</t>
  </si>
  <si>
    <t>Post Fulfilment Online Pty Ltd</t>
  </si>
  <si>
    <t>39 077 184 420</t>
  </si>
  <si>
    <t>Post Logistics Australasia Pty Ltd</t>
  </si>
  <si>
    <t>Post Logistics Australasia Pty Ltd is an Australia Post controlled holding company for Lakewood Logistics Pty Ltd - currently inactive.</t>
  </si>
  <si>
    <t>75 002 579 115</t>
  </si>
  <si>
    <t>Postcorp Developments Pty Ltd</t>
  </si>
  <si>
    <t>53 066 773 180</t>
  </si>
  <si>
    <t>PostLogistics Pte Ltd</t>
  </si>
  <si>
    <t>Company Registered in Hong Kong</t>
  </si>
  <si>
    <t>SecurePay Holdings Pty Ltd</t>
  </si>
  <si>
    <t>SecurePay Holdings Pty Ltd is an Australia Post controlled holding company for SecurePay  Pty Ltd, an entity which provides online payment services.</t>
  </si>
  <si>
    <t>87 081 623 403</t>
  </si>
  <si>
    <t>3/34 Queen Street Melbourne VIC 3000</t>
  </si>
  <si>
    <t>https://www.securepay.com.au/</t>
  </si>
  <si>
    <t>SecurePay Pty Ltd</t>
  </si>
  <si>
    <t>92 088 101 875</t>
  </si>
  <si>
    <t>Sprintpak Pty Ltd</t>
  </si>
  <si>
    <t>Sprintpak Pty Ltd is an Australia Post controlled entity providing warehousing logistics services.</t>
  </si>
  <si>
    <t>79 006 712 563</t>
  </si>
  <si>
    <t>Star Track Couriers Pty Ltd</t>
  </si>
  <si>
    <t>12 076 597 950</t>
  </si>
  <si>
    <t>http://www.startrack.com.au/</t>
  </si>
  <si>
    <t>Star Track Express  Pty Ltd</t>
  </si>
  <si>
    <t xml:space="preserve">Star Track Express  Pty Ltd is an Australia Post controlled operating entity providing express freight and logistics services. </t>
  </si>
  <si>
    <t>Star Track Express Holdings Pty Ltd</t>
  </si>
  <si>
    <t>11 106 690 153</t>
  </si>
  <si>
    <t>Star Track Express Investments Pty Ltd</t>
  </si>
  <si>
    <t>26 002 454 533</t>
  </si>
  <si>
    <t>Star Track Pty Ltd</t>
  </si>
  <si>
    <t>73 068 767 117</t>
  </si>
  <si>
    <t>Star Track Special Services Pty Ltd</t>
  </si>
  <si>
    <t>32 001 686 755</t>
  </si>
  <si>
    <t>StarTrack Retail Pty Ltd</t>
  </si>
  <si>
    <t>53 146 789 979</t>
  </si>
  <si>
    <t>The Australia Post Shelf Trust (Number 1)</t>
  </si>
  <si>
    <t>The Australia Post Shelf Trust Number 1  is a  Trust owned by PostCorp Development Pty Ltd.</t>
  </si>
  <si>
    <t>The Australia Post Shelf Trust (Number 2)</t>
  </si>
  <si>
    <t>The Australia Post Shelf Trust Number 2  is a  Trust owned by PostCorp Development Pty Ltd.</t>
  </si>
  <si>
    <t>Australian Air Force (Royal Australian Air Force)</t>
  </si>
  <si>
    <t xml:space="preserve">The Royal Australian Air Force (RAAF), forms part of the Defence Force, to prepare for, conduct and sustain effective air operations to promote Australia's security and interests. It was initially created as the Australian Air Force, with the prefix "Royal" being granted by Royal charter on 13 August 1921.
</t>
  </si>
  <si>
    <t>Defence Act 1903, section 30; and Air Force Act 1923</t>
  </si>
  <si>
    <t>68 706 814 312</t>
  </si>
  <si>
    <t>Department of Defence</t>
  </si>
  <si>
    <t>Air Force Headquarters, Russell Offices Canberra ACT 2600</t>
  </si>
  <si>
    <t>http://www.airforce.gov.au</t>
  </si>
  <si>
    <t>Australian Army</t>
  </si>
  <si>
    <t xml:space="preserve">The Australian Army forms part of the Defence Force, its mission is to provide a potent, versatile and modern Army to promote the security of Australia and to protect its people and interests.
Made up of the Regular Army and the Army Reserve, headed by the Chief of Army. 
</t>
  </si>
  <si>
    <t>Defence Act 1903, section 30</t>
  </si>
  <si>
    <t xml:space="preserve">Russell Offices, 
Canberra ACT 2600 </t>
  </si>
  <si>
    <t>http://www.army.gov.au/</t>
  </si>
  <si>
    <t xml:space="preserve">http://www.defence.gov.au/AboutUs.asp </t>
  </si>
  <si>
    <t>http://www.defence.gov.au/AnnualReports/</t>
  </si>
  <si>
    <t>Australian Defence College</t>
  </si>
  <si>
    <t xml:space="preserve">Australian Defence College (ADC) was established to meet the strategic needs of the Australian Defence Force for joint professional military education and individual joint warfare training. This is achieved through delivery of courses, exercises and programs of study at the Australian Defence College and the Australian Defence Force Warfare Centre.
Each centre has a different role in preparing Australian Defence Force personnel, Australian Public Servants and members of Defence industry for senior roles within a joint operating environment. </t>
  </si>
  <si>
    <t>Australian Defence College
Department of Defence
Canberra ACT 2600</t>
  </si>
  <si>
    <t>http://www.defence.gov.au/adc/</t>
  </si>
  <si>
    <t>Australian Defence Force Financial Services Consumer Centre</t>
  </si>
  <si>
    <t>The Centre's principal activity is the provision of curriculum-based financial education to all Australian Defence Force members at various stages in their careers (from recruits, deployment, promotion to transition). The Centre also provides the Chief of the Defence Force and the Service Chiefs with technical assistance on related matters, as requested. The Centre has 6 members, with the Chair appointed by the Chief of the Defence Force, and other representatives from each Service and the Australian Public Service.</t>
  </si>
  <si>
    <t xml:space="preserve">Chief of the Defence Force </t>
  </si>
  <si>
    <t>Chief of the Defence Force and, other representatives from each Service and the Australian Public Service</t>
  </si>
  <si>
    <t xml:space="preserve">http://www.adfconsumer.gov.au/ </t>
  </si>
  <si>
    <t>Australian Defence Human Research Ethics Committee</t>
  </si>
  <si>
    <t xml:space="preserve">* * * * * * * * * * * *
On 15 December 2014, the Government announced in the Ministerial Paper Small Government - Towards a Sustainable Future that the Australian Defence Human Research Ethics Committee will be merged into the DVA Human Research Ethics Committee in July 2017.
* * * * * * * * * * * *
The Australian Defence Human Research Ethics Committee (ADHEREC) is a formed Defence body which is part of Joint Health Command. The Committee promotes and encourages health research on military-related matters. It was known as the Australian Defence Medical Ethics Committee until 2001. The committee has a Defence chair and 14 members of which 6 are non-Defence.
The Committee provides a compliance report to the Australian Health Ethics Committee of the National Health and Medical Research Council (part of the Health Portfolio) each financial year. Members are appointed by the Minister for Defence. 
</t>
  </si>
  <si>
    <t>Secretary / Chief of Defence</t>
  </si>
  <si>
    <t xml:space="preserve">Commander Joint Health Command </t>
  </si>
  <si>
    <t>Joint Health Command, Campbell Park Offices</t>
  </si>
  <si>
    <t>Australian Geo-spatial Intelligence Organisation</t>
  </si>
  <si>
    <t xml:space="preserve">Australian Geo-spatial Intelligence Organisation (AGO) provides geospatial intelligence, from imagery and other sources, to support Australia's defence and national interests. AGO was formed by amalgamating the Australian Imagery Organisation, the Directorate of Strategic Military Geographic Information and the Defence Topographic Agency. On 2 December 2005, the functions of AGO were recognised in section 6B of the Intelligence Services Act 2001.
AGO is part of the department and is not created under a separate statute.
</t>
  </si>
  <si>
    <t>Canberra ACT</t>
  </si>
  <si>
    <t>http://www.defence.gov.au/digo/index.htm</t>
  </si>
  <si>
    <t>Australian Government Defence Export Support Forum</t>
  </si>
  <si>
    <t xml:space="preserve">The Australian Government Defence Export Support Forum (AGDESF) guides a coordinated approach to defence export support. It is chaired by Head Defence Industry Division in the Department of Defence, through which secretariat support is provided. The AGDESF includes senior representatives from across the Department of Defence (Industry Division, including the Australian Military Sales Office, and Defence Export Controls Office), Foreign Affairs and Trade, Export Finance and Insurance Corporation (EFIC), Department of Industry and Science, Customs, the Australian Trade Commission (Austrade), and the Industry development departments (or equivalent) of each State and Territory Government.
The primary outcome achieved from the forum is a coordinated approach to initiatives across federal and state government departments on defence industry export related activities. The forum emphasises and enhances collaboration between State, Territory and Federal departments in coordinating Defence industry export promotion activities. Successful trade missions run by Team Defence Australia influenced through this coordinated approach is one example of successful outcomes achieved through the forum. 
The AGDESF forum remains a valuable mechanism for whole of Government coordination of defence-related export promotion.
</t>
  </si>
  <si>
    <t>Head Defence Industry Division, Strategic Policy and Intelligence Group, Defence</t>
  </si>
  <si>
    <t>Head Industry Division</t>
  </si>
  <si>
    <t>Russell Offices Canberra ACT 2600</t>
  </si>
  <si>
    <t>http://www.defence.gov.au/teamaustralia/Events.htm</t>
  </si>
  <si>
    <t>Australian Signals Directorate</t>
  </si>
  <si>
    <t xml:space="preserve">Australian Signals Directorate (ASD) previously known as the Defence Signals Directorate. ASD provides foreign signals intelligence products and services to key stakeholders in the Australian Government and the Australian Defence Force.
The functions of ASD are recognised in section 7 of the Intelligence Services Act 2001.
The ASD is part of the department and is not created under a separate statute.
</t>
  </si>
  <si>
    <t>www.asd.gov.au</t>
  </si>
  <si>
    <t>Chief Judge Advocate</t>
  </si>
  <si>
    <t>The Chief Judge Advocate (CJA) provides administrative assistance to the Judge Advocate General (JAG), exercises powers of the JAG as a delegate and sits as Judge Advocate and Defence Force Magistrate.
The CJA must be a member of the Australian Defence Force who holds a rank not lower than commodore, brigadier or air commodore, must be an enrolled legal practitioner of not less than five years standing and must be a member of the judge advocates' panel appointed by the Chief of the Defence Force or a Service Chief on the nomination of the JAG.</t>
  </si>
  <si>
    <t>Defence Force Discipline Act 1982, section 188A</t>
  </si>
  <si>
    <t xml:space="preserve">Judge Advocate General </t>
  </si>
  <si>
    <t>Office of the Judge Advocate General
5 Tennant St
Fyshwick ACT 2609</t>
  </si>
  <si>
    <t>Defence Families of Australia</t>
  </si>
  <si>
    <t xml:space="preserve">Defence Families Australia was formed to improve the quality of life of Defence families and make recommendations and influence policy that directly affects families.
The Department provides funding support to Defence Families Australia. Members include 1 national convener, 9 national delegates, 1 national communications officer and 1 national policy officer appointed by the Assistant Minister for Defence. 
</t>
  </si>
  <si>
    <t>Assistant Minister</t>
  </si>
  <si>
    <t>27 688 368 241</t>
  </si>
  <si>
    <t>Russell Offices R8-01-007 Canberra ACT 2600</t>
  </si>
  <si>
    <t>http://www.dfa.org.au</t>
  </si>
  <si>
    <t>Defence Force Advocate</t>
  </si>
  <si>
    <t xml:space="preserve">The Advocate advises the Chief of the Defence Force (CDF) on matters that have been, or may be, referred to the Defence Force Remuneration Tribunal by the CDF, prepares submissions to be made to the Tribunal on behalf of the Defence Force concerning any matter that is being considered by the Tribunal, and represents the Defence Force in proceedings before the Tribunal. 
</t>
  </si>
  <si>
    <t>Defence Act 1903, section 58S</t>
  </si>
  <si>
    <t>28 743 866 496</t>
  </si>
  <si>
    <t>Level 36, 52 Martin Place Sydney NSW 2000</t>
  </si>
  <si>
    <t>Defence Honours and Awards Appeals Tribunal</t>
  </si>
  <si>
    <t xml:space="preserve">The Defence Honours and Awards Appeals Tribunal is an independent statutory body that has been established under the Defence Act 1903. The Tribunal commenced operation as a statutory body on 5 January 2011.
Before that it operated administratively from July 2008. It considers issues arising in the area of Defence honours and awards. One chair and 10 panel members.
</t>
  </si>
  <si>
    <t>Administratively in 2008, and then under the Defence Legislation Amendment Act [No. 1] 2010 [Cwlth]</t>
  </si>
  <si>
    <t>www.defence-honours-tribunal.gov.au</t>
  </si>
  <si>
    <t>Defence Intelligence Organisation</t>
  </si>
  <si>
    <t>The Defence Intelligence Organisation (DIO) provides intelligence assessment, advice and services to support the planning and conduct of the Australian Defence Force. DIO is part of the Department of Defence. 
DIO is recognised in section 29 of the Intelligence Services Act 2001, for the purposes of subjecting it to the review of certain matters by the Joint Committee on Intelligence and Security.
DIO is part of the department and is not created under a separate statute.</t>
  </si>
  <si>
    <t>http://www.defence.gov.au/dio/index.shtml</t>
  </si>
  <si>
    <t>Defence Reserve Support Council</t>
  </si>
  <si>
    <t xml:space="preserve">The Council comprises volunteers who aim to promote the benefits of employing members of the Reserve. The Council has committees in each State and Territory and in larger regional centres, such as Townsville.
The council members comprise representatives from the Australian Chamber of Commerce and Industry, the Australian Council of Trade Unions, the Australian Industry Group, the Council of Small Business of Australia, the Defence Reserves Association, the Federation of Ethnic Communities Councils of Australia, the Department of Education, Employment and Workplace Relations, the education sector, the media, the Returned and Services League of Australia, National Council of Women of Australia and a youth representative.
The Council comprises 32 members (5 from Defence).  The Defence Reserve Support Council (DRSC) National Chair and two Vice Chairs are appointed by the Assistant Minister for Defence.  The remainder are appointed by the DRSC National Chair.
</t>
  </si>
  <si>
    <t>Assistant Minister (National Chair and two Vice Chairs) and DRSC National Chair (remainder)</t>
  </si>
  <si>
    <t>BP18-3 PO Box 7925 CANBERRA BC ACT 2610</t>
  </si>
  <si>
    <t>http://www.defencereservessupport.gov.au/</t>
  </si>
  <si>
    <t xml:space="preserve">Defence Science and Technology Group (DSTG) delivers valued scientific advice and technology solutions to the Government, Defence and Australia's national security agencies to support the conduct of Defence operations, the provision of Defence capabilities and the promotion of security and stability. DSTG is also responsible for whole-of-government coordination of science and technology support to national security.
DSTG is part of the Department of Defence and is not created under a separate statute.
</t>
  </si>
  <si>
    <t>DSTG - David Warren Building, 24 Scherger Drive, Canberra Airport, ACT 2609</t>
  </si>
  <si>
    <t>http://www.dsto.defence.gov.au/</t>
  </si>
  <si>
    <t>http://www.dsto.defence.gov.au/publication/dsto-strategic-plan-2013-2018</t>
  </si>
  <si>
    <t>Director of Military Prosecutions</t>
  </si>
  <si>
    <t xml:space="preserve">The Director prosecutes service offences and represents the Service Chiefs in proceedings before the Defence Force Discipline Appeal Tribunal. The position of Director is held by a legal practitioner of not less than 5 years' experience, who is a member of the Permanent Navy, Regular Army or Permanent Air Force, or a member of the Reserves rendering full-time service, holding a rank not lower than the Commodore, Brigadier or Air Commodore.
Director appointed by the Minister for Defence.
</t>
  </si>
  <si>
    <t>Defence Force Discipline Act 1982, section 188G</t>
  </si>
  <si>
    <t>Level 3, 13 London Circuit Canberra City ACT 2601</t>
  </si>
  <si>
    <t>http://www.defence.gov.au/mjs/organisations.htm#3</t>
  </si>
  <si>
    <t>Forces Entertainment Board</t>
  </si>
  <si>
    <t xml:space="preserve">The Board is responsible for fostering relationships with the entertainment and arts industries, and the media, with the aim of identifying, promoting and securing suitable entertainment for Australian Forces.
</t>
  </si>
  <si>
    <t>Campbell Park Offices Northcott Drive</t>
  </si>
  <si>
    <t>Inspector-General of the Australian Defence Force</t>
  </si>
  <si>
    <t xml:space="preserve">The Inspector General Australian Defence Force conducts internal reviews of administrative action, investigates Service Police professional standards breaches and other significant incidents, and reviews and audits the operation of the military justice system independently of the chain of command. The Inspector General Australian Defence Force is appointed by the Minister for Defence. 
</t>
  </si>
  <si>
    <t xml:space="preserve">Defence Act 1903, section 110B
</t>
  </si>
  <si>
    <t>Level 2
91 Northbourne Avenue Turner ACT 2611</t>
  </si>
  <si>
    <t>http://www.defence.gov.au/mjs/organisations.htm#1</t>
  </si>
  <si>
    <t>Judge Advocate General and Deputy Judge Advocate Generals</t>
  </si>
  <si>
    <t xml:space="preserve">The Judge Advocate General (JAG) makes procedural rules for service tribunals, participates in the appointment of Judge Advocates, Defence Force Magistrates, and also legal officers for various purposes, and reports to the Minister for Defence annually on the operation of the Defence Force Discipline Act 1982. The JAG is assisted administratively by the Chief Judge Advocate and Registrar of Military Justice. 
The JAG must be, or have been, a Justice or Judge of a federal court or the Supreme Court of a State or Territory. One or more Deputy JAGs (DJAGs) may be appointed to assist the JAG. A DJAG must be, or have been, a Justice or Judge of a federal court or the Supreme Court of a State or Territory or an enrolled legal practitioner of not less than five years standing. Both offices may be filled by a person who is also a member of the ADF or an active Reservist.
</t>
  </si>
  <si>
    <t>Defence Force Discipline Act 1982, section 179</t>
  </si>
  <si>
    <t>http://www.defence.gov.au/JAG/</t>
  </si>
  <si>
    <t>http://www.defence.gov.au/JAG/Reports.asp</t>
  </si>
  <si>
    <t>Office of Reserve Service Protection</t>
  </si>
  <si>
    <t xml:space="preserve">Office of Reserve Service Protection (ORSP) investigates potential breaches of the Defence Reserve Service (Protection) Act 2001 the DRSP Act). Any breach of the DRSP Act is a criminal offence. The ORSP also provides advice and assistance to ADF Reservists, their ADF Units, and employers, in dealing with the provisions of the DRSP Act. 
The office, the director, and deputy directors are established by the Defence Reserve Service (Protection) Regulations 2001, sub regulation 4(1), 5(1) and 6(1) respectively.
</t>
  </si>
  <si>
    <t>Defence Reserve Service (Protection) Regulations 2001</t>
  </si>
  <si>
    <t>Head of Cadet Reserve Employer Support Division in Defence</t>
  </si>
  <si>
    <t xml:space="preserve">BP18-03-128.
Brindabella Business Park
Canberra Airport ACT 2610
 </t>
  </si>
  <si>
    <t>http://www.defencereservessupport.gov.au/for-reservists/serving-as-a-reservist/</t>
  </si>
  <si>
    <t>Phoenix Australia - Centre for Posttraumatic Mental Health belongs to Melbourne University. It does research for Defence via contractual arrangements. Phoenix Australia - Centre for Posttraumatic Mental Health undertakes world class trauma related research, policy advice, service development and education. Our innovative services help organisations and health professionals who work with people affected by traumatic events.
Defence has one representative on the board.</t>
  </si>
  <si>
    <t>Department, the University of Melbourne and the Repatriation Committee</t>
  </si>
  <si>
    <t>The University of Melbourne 
Level 3
161 Barry Street 
Carlton
Vic 3053</t>
  </si>
  <si>
    <t>http://www.acpmh.unimelb.edu.au/</t>
  </si>
  <si>
    <t>Rapid, Prototyping, Development and Evaluation Board</t>
  </si>
  <si>
    <t>Rapid, Prototyping, Development and Evaluation Board (RPDE) conducts two main types of activities: (1) Quicklooks; and, (2) Tasks:
- A Quicklook delivers guidance, advice and input on a Defence issue by rapidly bringing together experts from industry and academia. A Quicklook delivers a report in an agreed timeframe, usually less than three months.
- Tasks delivers a prototyped solution, which may be a report, a proof of concept, or a physical prototype (limited to Technical Readiness Level 6). Tasks focus on identifying, understanding and facilitating change and may involve the introduction of a new organisations, concepts and/or technologies. The Task report considers all Fundamental Inputs to Capability elements, and may be focused beyond technology or equipment. Tasks normally take 12-18 months to complete.
RPDE is governed by a Board of (17) Participant representatives chaired by Head of Capability Systems, Capability Development Group (CDG), Department of Defence. Project activities are overseen by a (19 member) One Star Steering Group chaired by the Director General Integrated Capability Development, CDG.    RPDE is an innovative collaboration between Defence, Industry and Academia that seeks to harness their collective knowledge and expertise to solve Defence's complex capability problems.  RPDE maintains a collegiate and cooperative environment that seeks to encourage and maintain a broad engagement between all the stakeholders.</t>
  </si>
  <si>
    <t>Relationship agreement between the Commonwealth and Industry participants</t>
  </si>
  <si>
    <t>Head of Capability Systems - Capability Development Group, Dept of Defence</t>
  </si>
  <si>
    <t>RPDE, Dept of Defence Brindabella Park 20-2 Canberra ACT 2610</t>
  </si>
  <si>
    <t>www.rpde.org.au</t>
  </si>
  <si>
    <t xml:space="preserve">www.rpde.org.au/publications </t>
  </si>
  <si>
    <t>Registrar of Military Justice</t>
  </si>
  <si>
    <t xml:space="preserve">The Registrar of Military Justice (RMJ) assists the Judge Advocate General (JAG) and Chief Judge Advocate (CJA) by providing administrative and management services in connection with charges and trials under the Defence Force Discipline Act 1982.
The RMJ must be an enrolled legal practitioner of not less than five years standing, a member of the Australian Defence Force (including a member of the Reserves who is rendering continuous full-time service) and hold a rank not lower than the naval rank of captain or the rank of colonel or group captain.
</t>
  </si>
  <si>
    <t>Defence Force Discipline Act 1982, section 188FB</t>
  </si>
  <si>
    <t>Office of the Judge Advocate General
5/101 Tennant St
Fyshwick ACT 2609</t>
  </si>
  <si>
    <t>Religious Advisory Committee to the Services</t>
  </si>
  <si>
    <t xml:space="preserve">Religious Advisory Committee to the Services (RACS) advises the Chief of the Defence Force and the Service Chiefs on religious matters.
</t>
  </si>
  <si>
    <t>Chief of the Defence Force</t>
  </si>
  <si>
    <t>RACS Secretary HMAS Kuttabul</t>
  </si>
  <si>
    <t>Woomera Prohibited Area Advisory Board</t>
  </si>
  <si>
    <t xml:space="preserve">The Woomera Prohibited Area (WPA) Advisory Board perform the following tasks:
- monitor and report on the balance of national security and economic interests in the WPA;
- oversee the implementation of the co-existence policy arrangements; and
- foster strategic relationships between Defence and non-Defence users of the WPA. Specifically, the Board monitor and recommend amendments to co-existence policies and procedures;
- develop high-level relationships between Defence and the resources sector;
- resolve disputes between Defence and non-Defence users;
- report annually on the balance of interests in the WPA; and
- conduct a review every seven years of the balance of interests in the WPA. 
The Board is supported by membership from relevant Commonwealth and State agencies and secretariat support from the joint Commonwealth-South Australian Government Woomera Prohibited Area Coordination Office (SA Government). The Board meet on a quarterly basis.
</t>
  </si>
  <si>
    <t>Agreed to as a recommendation of the Hawke Review 2011</t>
  </si>
  <si>
    <t>Prime Minister</t>
  </si>
  <si>
    <t>Woomera Prohibited Area Coordination Office, R1-1-D Zone, PO Box 7901, Canberra BC  ACT  2610</t>
  </si>
  <si>
    <t>http://www.defence.gov.au/woomera/board/</t>
  </si>
  <si>
    <t>http://www.defence.gov.au/woomera/board/index.htm</t>
  </si>
  <si>
    <t xml:space="preserve">The Department of Defence is constituted under the Defence Act 1903, its mission is to defend Australia and its national interests. In fulfilling this mission, Defence serves the Government of the day and is accountable to the Commonwealth Parliament which represents the Australian people to efficiently and effectively carry out the Government's defence policy.
Defence's primary focus is to protect and advance Australia's strategic interests by providing military forces and supporting those forces in the defence of Australia and its strategic interests. To achieve this, Defence prepares for and conducts military operations and other tasks as directed by the Government.
In May 2012, the former Prime Minister and the Minister for Defence announced that the Government has commissioned a new Defence White Paper to be delivered in the first half of 2013. This new White Paper will take account of Australia's emerging strategic and fiscal environment. The White Paper will also adjust as appropriate the reform programs underway. The department has commenced early scoping work on this new White Paper.
</t>
  </si>
  <si>
    <t>General Public Services;
Defence;
Education;
Transport and Communication;
Other Purposes</t>
  </si>
  <si>
    <t>Department of Defence
Canberra, ACT,  2600</t>
  </si>
  <si>
    <t>http://www.defence.gov.au/</t>
  </si>
  <si>
    <t>http://www.defence.gov.au/AboutUs.asp</t>
  </si>
  <si>
    <t xml:space="preserve">http://www.defence.gov.au/Budget/14-15/pbs.asp </t>
  </si>
  <si>
    <t>Australian Cyber Security Centre</t>
  </si>
  <si>
    <t xml:space="preserve">The Australian Cyber Security Centre (ACSC) is a joint responsibility of the Attorney-General and Minister for Defence.  The ACSC is Australia's premier cyber security capability, co-locating the Government's operational cyber security elements from the Australian Signals Directorate, Defence Intelligence Organisation, Defence Science and Technology Organisation, ADF Cyber Incident Response Team, CERT Australia, Australian Federal Police, Australian Crime Commission and the Australian Security Intelligence Organisation.
The ACSC works with commonwealth, state and territory agencies; and in conjunction with the private sector to provide a hub for greater collaboration.  The ACSC's goal is to facilitate information sharing, raise awareness of cyber threats and to minimise security risks surrounding the adoption of new technologies and services.
The ACSC operates within an existing framework and is guided by legislative and policy mandates, as set out in the Australian Federal Police Act 1979, the Intelligence Services Act 2001, the Australian Crime Commission Act 2002, and the Australian Security Intelligence Organisation Act 1979.
</t>
  </si>
  <si>
    <t>http://www.acsc.gov.au/index.html</t>
  </si>
  <si>
    <t>Australian Defence Force Cover Scheme (ADF Cover)</t>
  </si>
  <si>
    <t xml:space="preserve">ADF Cover is the Australian Defence Force Cover Scheme, established by the Australian Defence Force Cover Act 2015.  In conjunction with the introduction of ADF Super, a new statutory death and invalidity scheme, to be known as ADF Cover, is being established to come into effect from 1 July 2016.
The Superannuation Guarantee Act 1992 provides that, in order for employer superannuation contributions to satisfy the choice of fund requirements, the relevant fund to which the contributions are paid must comply with various prescribed requirements, one of which applies to insurance in respect of death.
ADF Cover has been established to meet the requirement for death and invalidity cover for new members of the ADF. From 1 July 2016, ADF Super members will be covered under this statutory scheme, as will members who could have been ADF Super members but for choosing another fund into which the Department's employer contributions are to be paid. The reason for this is that it is difficult for ADF members to obtain death and invalidity cover at a reasonable cost under group insurance arrangements.
There will be no contributions required for ADF Cover (either from Defence or those who are covered under the statutory scheme) as the benefits will be paid from the Consolidated Revenue under a specific appropriation. ADF Cover is designed to be consistent with the death and invalidity benefits provided under the current Military Superannuation and Benefits Scheme (MSBS).
</t>
  </si>
  <si>
    <t>Australian Defence Force Cover Act 2015</t>
  </si>
  <si>
    <t>http://www.defence.gov.au/dpe/pac/ADFCover.pdf</t>
  </si>
  <si>
    <t>Australian Defence Force Superannuation Scheme (ADF Super)</t>
  </si>
  <si>
    <t xml:space="preserve">ADF Super is the Australian Defence Force Superannuation Scheme, established by the Australian Defence Force Superannuation Act 2015 by a Trust Deed executed by the Minister.  ADF Super will be the default fund from 1 July 2016.
ADF Super is a fully-funded accumulation superannuation fund that is open to persons engaged from 1 July 2016 as permanent members of the ADF or as members of the Reserves on a continuous full-time service.  Members of the Military Superannuation and Benefits Scheme (MSBS) who are serving at 1 July 2016 can elect to become members of ADF Super at any time in their career on or after this date.
</t>
  </si>
  <si>
    <t>Australian Defence Force Superannuation Act 2015; by a Trust Deed executed by the Minister</t>
  </si>
  <si>
    <t>https://www.militarysuper.gov.au/adf-super/</t>
  </si>
  <si>
    <t>Australian Navy (Royal Australian Navy)</t>
  </si>
  <si>
    <t>The Royal Australian Navy (RAN), forms part of the Defence Force, to promote and protect Australia's interests at sea using ships, submarines and aircraft manned by skilled personnel. The RAN was initially created as the Australian Fleet Unit and given the title "Royal Australian Navy" by Royal Charter on 10 July 1911.</t>
  </si>
  <si>
    <t>Defence Act 1903</t>
  </si>
  <si>
    <t>Navy Headquarters, Russell Offices Canberra ACT 2600</t>
  </si>
  <si>
    <t>www.navy.gov.au/</t>
  </si>
  <si>
    <t>http://www.navy.gov.au/about</t>
  </si>
  <si>
    <t>Centre for Defence Industry Capability</t>
  </si>
  <si>
    <t>The Centre for Defence Industry Capability (CDIC) will bring together the private sector, Defence and AusIndustry to transform the relationship between Defence and industry to help deliver the cutting-edge capability our armed forces require.
This is a 10-year, $230 million investment that will create more jobs and drive growth in Adelaide and across the country.
The CDIC will work with small-to-medium enterprises across Australia to promote defence industry competitiveness and guide the priorities across defence industry.
The Centre will also offer a range of advisory services including mentoring, defence market access, export facilitation and global supply chain development.</t>
  </si>
  <si>
    <t>Minister for Defence Industry</t>
  </si>
  <si>
    <t>No, but disclosed in parent's financial statements</t>
  </si>
  <si>
    <t>Level 13, 26 Franklin Street, Adelaide, SA 5000</t>
  </si>
  <si>
    <t>https://www.business.gov.au/cdic</t>
  </si>
  <si>
    <t>The position of CDF is now a statutory position following the First Principles Review</t>
  </si>
  <si>
    <t>The Governor-General may, by writing, appoint an officer in an arm of the Defence Force</t>
  </si>
  <si>
    <t>http://www.defence.gov.au/cdf/</t>
  </si>
  <si>
    <t>Director of Defence Counsel Services</t>
  </si>
  <si>
    <t>The Director of Defence Counsel Services (DDCS) is appointed by CDF in accordance with s 110ZA Defence Act 1903.  The primary role of DDCS is to manage the provision of legal assistance to persons facing trial before a court martial or Defence Force magistrate, to persons affected by aspects of the ADF administrative inquiries process, and in certain other instances where requested by a service chief or other senior officers.</t>
  </si>
  <si>
    <t>Defence Act 1903, section 110ZA</t>
  </si>
  <si>
    <t>105 Tennant Street
Fyshwick 2609 ACT</t>
  </si>
  <si>
    <t>First Principles Review Oversight Board</t>
  </si>
  <si>
    <t>The Oversight Board's primary function is to provide advice to Government on the implementation of the First Principles Review recommendations over a two year period. The Board will assist in ensuring the Government endorsed recommendations are implemented in the way intended by the First Principles Review and in line with the One Defence business model. The Board will also provide assistance where required to the Secretary of Defence, the Chief of the Defence Force and Defence leadership with the implementation of the recommendations.</t>
  </si>
  <si>
    <t>Russell Offices Canberra, R2-1-C067</t>
  </si>
  <si>
    <t>http://www.defence.gov.au/publications/reviews/firstprinciples/</t>
  </si>
  <si>
    <t>Future Submarine Competitive Evaluation Process - Expert Advisory Panel</t>
  </si>
  <si>
    <t>The Expert Advisory Panel will assure the Government that the Future Submarine Competitive Evaluation Process remains sound, is conducted in accordance with probity and accountability principles, and that participants have been treated fairly and equitably.</t>
  </si>
  <si>
    <t>Vice Chief of the Defence Force</t>
  </si>
  <si>
    <t>The position of VCDF is now a statutory position following the First Principles Review</t>
  </si>
  <si>
    <t>Defence Act 1904</t>
  </si>
  <si>
    <t>http://www.defence.gov.au/VCDF/</t>
  </si>
  <si>
    <t>Young Endeavour Youth Scheme</t>
  </si>
  <si>
    <t xml:space="preserve">The Young Endeavour Youth Scheme (YEYS) was established to develop and administer the youth development program delivered to young Australians in the Sail Training Ship Young Endeavour. </t>
  </si>
  <si>
    <t>Parliamentary Secretary now the Assistant Minister for Defence</t>
  </si>
  <si>
    <t>Building 24, Garden Island, Potts Point 2011</t>
  </si>
  <si>
    <t xml:space="preserve">http://www.youngendeavour.gov.au/site/ </t>
  </si>
  <si>
    <t>Defence Health Limited</t>
  </si>
  <si>
    <t xml:space="preserve">The company is a registered private health insurer that provides tailored health insurance and complementary products to the Defence community. The company operates as a not-for-profit restricted membership health insurer.
Membership includes 6-10 Directors - Members appoint all directors by an ordinary resolution, however, one person is nominated by the Chief of Army and one by the Chief of the Air Force. The remaining 4 to 7 nominees are nominated on the basis of their specific qualifications and abilities to contribute to the business of the company.
</t>
  </si>
  <si>
    <t>Chief of Army and the Chief of the Air Force appoint one Director each and the remaining Directors by members by an ordinary resolution</t>
  </si>
  <si>
    <t>80 008 629 481</t>
  </si>
  <si>
    <t>https://www.defencehealth.com.au/</t>
  </si>
  <si>
    <t>Army Amenities Fund Company</t>
  </si>
  <si>
    <t xml:space="preserve">The Army Amenities Fund (AAF) Company is a non for profit company that acts as trustee of Army Amenities Fund and Messes Trust Fund.  The objectives of the Company are to provide amenities to enhance the well being of the soldiers in the Australian Army. This is achieved through a variety of means; however, the focal point is the provision of AAF Company owned holiday facilities and loans and grants for worthwhile projects.
 </t>
  </si>
  <si>
    <t>Corporations Act company controlled by the Commonwealth</t>
  </si>
  <si>
    <t>Chief of Army and Chair of the Board</t>
  </si>
  <si>
    <t>82 008 629 490</t>
  </si>
  <si>
    <t>http://www.armyholidays.com.au/</t>
  </si>
  <si>
    <t>http://www.armyholidays.com.au/about/strategic-statement</t>
  </si>
  <si>
    <t>http://www.armyholidays.com.au/about/annual-report</t>
  </si>
  <si>
    <t>Army and Air Force Canteen Service</t>
  </si>
  <si>
    <t xml:space="preserve">The Army and Air Force Canteen Service (AAFCANS), trading since 1915, provides on-base and deployed convenience food, services and everyday essentials through a variety of retail options. AAFCANS is a non-profit organisation that supports local base community
</t>
  </si>
  <si>
    <t>Army and Air Force Canteen Service Regulations 1959</t>
  </si>
  <si>
    <t>Chief of Army, Chief of Air Force, Minister and the Board</t>
  </si>
  <si>
    <t>69 289 134 420</t>
  </si>
  <si>
    <t>Building E11, Lavarack Parade, Enoggera QLD 4051</t>
  </si>
  <si>
    <t>http://www.aafcans.gov.au</t>
  </si>
  <si>
    <t>Australian Military Forces Relief Trust Fund</t>
  </si>
  <si>
    <t>The legislative name Australian Military Forces Relief Trust Fund, trades as the Army Relief Trust Fund, provides benefits for soldiers who are serving or who have served in the Australian Army and their dependants.</t>
  </si>
  <si>
    <t xml:space="preserve">Services Trust Funds Act 1947 </t>
  </si>
  <si>
    <t>52 168 913 646</t>
  </si>
  <si>
    <t>http://armyrtf.com.au</t>
  </si>
  <si>
    <t xml:space="preserve">http://armyrtf.com.au/about-the-artf/annual-report  </t>
  </si>
  <si>
    <t>Australian Strategic Policy Institute Limited</t>
  </si>
  <si>
    <t xml:space="preserve">The Australian Strategic Policy Institute (ASPI) is an independent, non-partisan think tank that produces expert and timely advice for Australia's strategic and defence leaders. ASPI generates new ideas for government, allowing them to make better-informed decisions for Australia's future. ASPI is one of the most authoritative and widely quoted contributors to public discussion of strategic policy issues in Australia and a recognised and authoritative Australian voice in international discussion of strategic issues, especially in the Asia-Pacific.
ASPI aims, through its website, publications, blog, events and media activities, to be innovative, accurate and well-informed and to broaden public knowledge about the critical strategic choices our country will face over the coming years. The institute's work helps to foster strategic expertise in Australia through dialogue, research and its contribution to public debate. ASPI strives to provide a strong focus and constructive commentary on the practical choices and issues which confront Australia's strategic policy decisions, and this is reflected in ASPI's core values of collegiality, originality and innovation, quality and excellence, and independence.
ASPI was established by the Australian Government in 2001 and is partially funded by the Department of Defence with other sources of revenue include sponsorship, commissioned tasks, a membership scheme, sale of publications, advertising and event registration fees. 
</t>
  </si>
  <si>
    <t>77 097 369 045</t>
  </si>
  <si>
    <t>Level 2
Arts House
40 Macquarie Street
Barton ACT 2600
Australia</t>
  </si>
  <si>
    <t>https://www.aspi.org.au/</t>
  </si>
  <si>
    <t>https://www.aspi.org.au/publications/search?query=annual+report&amp;meta_a_orsand=&amp;meta_T_orsand=&amp;fDatemin=&amp;fDatemax=&amp;submit=Search+publications</t>
  </si>
  <si>
    <t>Defence Housing Australia</t>
  </si>
  <si>
    <t>Defence Housing Australia (DHA) provides housing for members of the Australian Defence Force and their families. Formerly known as the Defence Housing Authority (renamed in 2006), DHA reports to the Minister for Defence and the Minister for Finance. DHA is prescribed as a Government Business Enterprise under regulation 4 of the Commonwealth Authorities and Companies Regulations 1997.</t>
  </si>
  <si>
    <t>Defence Housing Australia Act 1987</t>
  </si>
  <si>
    <t>Housing and Community Amenities</t>
  </si>
  <si>
    <t>Ministers and the Board</t>
  </si>
  <si>
    <t>72 968 504 934</t>
  </si>
  <si>
    <t xml:space="preserve">26 Brisbane Ave
Barton ACT 2600
</t>
  </si>
  <si>
    <t>http://www.dha.gov.au</t>
  </si>
  <si>
    <t>http://www.dha.gov.au/about-us/our-organisation/governance</t>
  </si>
  <si>
    <t>http://www.dha.gov.au/about-us/media-and-publications/annual-reports</t>
  </si>
  <si>
    <t>RAAF Welfare Recreational Company</t>
  </si>
  <si>
    <t xml:space="preserve">To provide access to discounted recreational accommodation and to manage and promote RWRC owned recreational facilities for RAAF members, their families and other eligible persons, and to provide financial support to, and assist in the provision of, recreational amenities and services to RAAF members. </t>
  </si>
  <si>
    <t>Services Trust Funds Act 1947</t>
  </si>
  <si>
    <t>Chief of Air Force</t>
  </si>
  <si>
    <t>45 008 499 303</t>
  </si>
  <si>
    <t>The Secretary
RAAF Welfare Recreational Company
Department of Defence - Air Force
Brindabella Park (BP29-2-164)
P.O. BOX 7980
CANBERRA BC ACT 2610</t>
  </si>
  <si>
    <t>http://www.raafholidays.com.au</t>
  </si>
  <si>
    <t>http://www.raafholidays.com.au/about/business-plan</t>
  </si>
  <si>
    <t>http://www.raafholidays.com.au/about/annual-reports</t>
  </si>
  <si>
    <t>Royal Australian Air Force Veterans Residences Trust Fund</t>
  </si>
  <si>
    <t xml:space="preserve">RAAF Veterans' Residences Trust was established by a for the purpose of providing residences for former members of the Air Force and their families who are in necessitous circumstances.
The capital of the Trust was created from a prize captured by Commonwealth Air Forces during World War II. The Air Force share of the prize money amounted to $458,000. Over the years, this money has been invested and applied to obtain 76 residences throughout Australia. They are located in: Brisbane, Sydney, Melbourne, Adelaide and Hobart.
The residences generally comprises a one or two-bedroom unfurnished but self-contained unit.
</t>
  </si>
  <si>
    <t>Royal Australian Air Force Veterans’ Residences Act 1953</t>
  </si>
  <si>
    <t xml:space="preserve">Defence and
Social Security and Welfare
</t>
  </si>
  <si>
    <t>41 893 787 911</t>
  </si>
  <si>
    <t>Ground Floor Building L474, Thorn Circle, RAAF Williams, LAVERTON VIC 3027</t>
  </si>
  <si>
    <t>Royal Australian Air Force Welfare Trust Fund</t>
  </si>
  <si>
    <t>The Trust provides benefits for serving and former members of the Royal Australian Air Force and their dependants.</t>
  </si>
  <si>
    <t>24 616 803 717</t>
  </si>
  <si>
    <t>RAAF Welfare Trust Fund, R8-3-043, PO Box 7909, Canberra BC ACT 2610</t>
  </si>
  <si>
    <t>Royal Australian Navy Central Canteens Board (Royal Australian Navy Central Canteens Fund)</t>
  </si>
  <si>
    <t>The Board administers the Royal Australian Navy Central Canteens Fund to provide sustainable recreational and lifestyle benefits to serving Navy members. The Board was prescribed as a Commonwealth authority under the Commonwealth Authorities and Companies Regulations 1997 on 1 July 2007.</t>
  </si>
  <si>
    <t>Navy (Canteens) Regulations 1954</t>
  </si>
  <si>
    <t>Chief of Navy</t>
  </si>
  <si>
    <t>50 616 294 781</t>
  </si>
  <si>
    <t>Navy Canteens
CP3 -1-122, Campbell Park Offices
Canberra, ACT, 2600</t>
  </si>
  <si>
    <t>http://www.navycanteens.com.au</t>
  </si>
  <si>
    <t>Royal Australian Navy Relief Trust Fund</t>
  </si>
  <si>
    <t>The Fund provides welfare assistance to serving and ex-serving members of the RAN and their families.</t>
  </si>
  <si>
    <t>49 934 525 476</t>
  </si>
  <si>
    <t>CP3-1-130, Canberra ACT 2610</t>
  </si>
  <si>
    <t>http://intranet.defence.gov.au/navyweb/sites/RANRTF/ComWeb.asp?page=255915</t>
  </si>
  <si>
    <t>http://intranet.defence.gov.au/navyweb/sites/RANRTF/comweb.asp?page=265585&amp;Title=Publications</t>
  </si>
  <si>
    <t>Asia Pacific Centre for Military Law</t>
  </si>
  <si>
    <t>The aim of the Asia Pacific Centre for Military Law is to promote greater understanding of and increased respect for the Rule of Law in all aspects of military affairs both within the Australian Defence Force and amongst militaries in the Asia Pacific Region.</t>
  </si>
  <si>
    <t>Agreement for the Operation of the Asia-Pacific Centre for Military Law</t>
  </si>
  <si>
    <t>Invitation of the Department (non-government members)</t>
  </si>
  <si>
    <t>There is a joint Head Office: (1) Building 113, Victoria Barracks, Oxford St, Paddington NSW 2012 and (2) Law School, The University of Melbourne, VIC 3010</t>
  </si>
  <si>
    <t>http://www.apcml.org</t>
  </si>
  <si>
    <t>http://apcml.org/our-mission-vision-and-goals</t>
  </si>
  <si>
    <t>Australian Civil-Military Centre</t>
  </si>
  <si>
    <t>The Australian Civil-Military Centre is an Australian Government initiative to improve Australia’s effectiveness in civil-military collaboration for conflict and disaster management overseas. Originally named the Asia Pacific Civil-Military Centre of Excellence, it was officially opened by the Prime Minister, the Hon Kevin Rudd MP, on 27 November 2008.
The ACMC engages with, and supports, government departments and agencies, non-government organisations and international partners, including the United Nations, on civil-military issues to achieve focused outcomes for the region and globally. We support best practice approaches to civil-military engagement by those involved in the strategic planning and delivery of conflict and disaster management activities.
The ACMC is staffed by officials of relevant Australian Government departments and agencies. It is administered through the Vice Chief of Defence Force Group. Portfolio responsibility resides with the Minister for Defence.</t>
  </si>
  <si>
    <t>https://www.acmc.gov.au/</t>
  </si>
  <si>
    <t>Australian Government Security Vetting Agency</t>
  </si>
  <si>
    <t>The Defence Security Authority (DSA) leads Defence's protective security efforts, and sets Defence protective security policy-including authoring its primary source of protective security policy, the Defence Security Manual; further it assists the Secretary, Chief of the Defence Force, Group Heads and Service Chiefs to manage security risk; and under the auspices of the Australian Government Security Vetting Agency undertakes security clearance vetting for the whole-of-government; and finally DSA monitors Defence's security performance.
The Defence Security Authority is part of the department and is not created under a separate statute.</t>
  </si>
  <si>
    <t>http://www.defence.gov.au/dsa/</t>
  </si>
  <si>
    <t>Australian Hydrographic Service</t>
  </si>
  <si>
    <t>The Australian Hydrographic Service is the entity responsible for the provision of hydrographic services to Australia, under the Safety of Life at Sea (SOLAS) Convention</t>
  </si>
  <si>
    <t>Cabinet Decision 4 June 1946. Reaffirmed by the Richardson Review 1986. Specific responsibilities and functions outlined in the Navigation Act 2012</t>
  </si>
  <si>
    <t>Hydrographer of Australia is appointed by the Chief of Navy</t>
  </si>
  <si>
    <t>Australian Hydrographic Office, 8 Station St Wollongong NSW 2500</t>
  </si>
  <si>
    <t>www.hydro.gov.au</t>
  </si>
  <si>
    <t>Australian Maritime Defence Council</t>
  </si>
  <si>
    <t xml:space="preserve">The Council meets twice a year to provide a forum in which senior Defence and industry stakeholders can exchange information on trends and matters of national maritime interest. There are 18 members, of which the Deputy Chief of the Navy is the Chair.  
The AMDC was formerly known as the Australian Shipping and Defence Council.
</t>
  </si>
  <si>
    <t>Deputy Chief of Navy, Russell Offices,   Canberra ACT 2600</t>
  </si>
  <si>
    <t>DHA Advisory Committee</t>
  </si>
  <si>
    <t>The DHA Advisory Committee's function is, either on its own initiative or at the request of DHA, to give advice and information to DHA about the performance of DHA's functions.</t>
  </si>
  <si>
    <t>Defence Housing Australia Act 1987, section 27</t>
  </si>
  <si>
    <t>Defence Housing Australia and Defence Chiefs</t>
  </si>
  <si>
    <t>Crace Developments - Investments in Associates</t>
  </si>
  <si>
    <t>Crace Joint Venture - DHA is a member of a consortium that will develop the suburb of Crace in Canberra as part of a Joint Venture with the ACT Government's Land Development Agency.  A total of 1,430 residential blocks will be released for sale as a result of the development with DHA positioned to take up to 300 for Defence housing.</t>
  </si>
  <si>
    <t>Shareholders Agreement</t>
  </si>
  <si>
    <t>DHA Investment Management Ltd</t>
  </si>
  <si>
    <t xml:space="preserve">DHA Investment Management Limited (DHA IML) is a wholly owned subsidiary of DHA and its principal objective is to establish, operate and administer Managed Investment Schemes.  DHA IML is the Responsible Entity for the DHA Residential Property Fund No.1 </t>
  </si>
  <si>
    <t>Defence Housing Australia Board</t>
  </si>
  <si>
    <t>16 161 662 255</t>
  </si>
  <si>
    <t>https://www.dhaim.com.au/</t>
  </si>
  <si>
    <t>Lyons Joint Venture</t>
  </si>
  <si>
    <t>The Lyons development - a joint venture between DHA and the Canberra Investment Corporation will provide 700 dwelling sites.  Of these, at least 300 blocks, positioned throughout the development, will be available for ADF members and their families.
- will provide 700 dwelling sites. Of these, at least 300 blocks, positioned throughout the
development, will be available for ADF members and their families.</t>
  </si>
  <si>
    <t>Joint Venture Agreement</t>
  </si>
  <si>
    <t>Navy Health Ltd</t>
  </si>
  <si>
    <t xml:space="preserve">The company operates as a not-for-profit restricted membership health insurer, providing a range of insurance and financial products to members of the Defence community. Navy Health Ltd was formerly known as the Navy Health Benefits Society.
Directors appointed by members by ordinary resolution. The Chief of Navy nominates one director.
</t>
  </si>
  <si>
    <t>61 092 229 000</t>
  </si>
  <si>
    <t>Level 2, 826 Whitehorse Road, Box Hill, Victoria, 3128</t>
  </si>
  <si>
    <t>http://navyhealth.com.au/</t>
  </si>
  <si>
    <t>The Sanctuary - Wattle Grove - Interest in Joint Venture Development</t>
  </si>
  <si>
    <t>The purpose of the Sanctuary Development near Moorebank in Sydney was to develop housing sites for the Department of Defence and private sector housing.  The mixed development provided approximately 2,000 lots of which one third are used to house ADF members and their families.</t>
  </si>
  <si>
    <t>Australian National University</t>
  </si>
  <si>
    <t>As Australia's national university, ANU has an international reputation for excellence in research, education and policy expertise. Research is central to everything ANU does. It shapes the educational experience provided to students and enables the University to be a leading voice on issues of national and international importance. The University invests heavily in research activities and infrastructure to attract, nurture and retain world-leading researchers. Consequently its academic staff are recognised globally as among the best in their fields. ANU students are taught by, and work with, active researchers at all levels of achievement. This ensures a contemporary education based in learning and discovery, not just knowledge transfer. Being part of an active network of researchers with global connections also provides opportunities for development in Australia and abroad. Consistent with its national leadership role, ANU continues to attract high-quality students from around Australia and the world to its undergraduate, postgraduate coursework and higher degree research programs.</t>
  </si>
  <si>
    <t>Australian National University Act 1991</t>
  </si>
  <si>
    <t>Higher Education</t>
  </si>
  <si>
    <t>Minister, ANU Council, Elected by Staff and Students of the University</t>
  </si>
  <si>
    <t>52 234 063 906</t>
  </si>
  <si>
    <t>Office of the Vice-Chancellor, Chancellery Building (10), The Australian National University, Canberra ACT 2601</t>
  </si>
  <si>
    <t>http://www.anu.edu.au</t>
  </si>
  <si>
    <t>http://www.anu.edu.au/about/plans-reviews</t>
  </si>
  <si>
    <t>The Australian Government Department of Education is responsible for national policies and programmes that help Australians access early childhood education, school education, post-school, higher education, international education and academic research.</t>
  </si>
  <si>
    <t>General Public Services;
Education;
Social Security and Welfare</t>
  </si>
  <si>
    <t>12 862 898 150</t>
  </si>
  <si>
    <t>50 Marcus Clark Street,
Canberra ACT 2601</t>
  </si>
  <si>
    <t>https://education.gov.au</t>
  </si>
  <si>
    <t>http://www.education.gov.au/strategic-plan-2014-2017</t>
  </si>
  <si>
    <t>https://education.gov.au/annual-reports?resource=</t>
  </si>
  <si>
    <t>http://www.education.gov.au/budget</t>
  </si>
  <si>
    <t>Aboriginal and Torres Strait Islander Education Advisory Group</t>
  </si>
  <si>
    <t>The Aboriginal and Torres Strait Islander Education Advisory Group (ATSIEAG) is a cross-cutting advisory group formed in 2014 and tasked with providing support and strategic policy advice on Aboriginal and Torres Strait Islander Education to the Education Council's three Standing Working Groups: the Schools Policy Group (SPG), Early Childhood Policy Group (ECPG) and Data Strategy Group (DSG)).  
Membership of the group consists of senior officials with responsibility for Aboriginal and Torres Strait Islander education and/or early childhood policy from each jurisdiction; a senior official of the National Catholic Education Commission; a senior official of the Independent Schools Council of Australia; and two senior representatives of Indigenous Education Consultative Bodies</t>
  </si>
  <si>
    <t>COAG Education Council</t>
  </si>
  <si>
    <t xml:space="preserve">Secretariat - SA Department for Education and Child Development
31 Flinders Street 
ADELAIDE SA 5000
</t>
  </si>
  <si>
    <t>Australia Indonesia Centre</t>
  </si>
  <si>
    <t xml:space="preserve">A Prime Ministerial initiative, the Australia Indonesia Centre will strengthen and deepen Australia Indonesia business, government, education, research and community links. The core objectives are to: promote greater community understanding of contemporary Indonesia; strengthen and deepen Australia Indonesia linkages in government, business, education, science, research and communities; deliver solutions to shared national challenges in areas such as health, food, energy and infrastructure and education through collaborative research through networks of universities and research centres in Indonesia and Australia. </t>
  </si>
  <si>
    <t xml:space="preserve">As part of a funding agreement with current provider </t>
  </si>
  <si>
    <t xml:space="preserve">Chairman of Board </t>
  </si>
  <si>
    <t>12 377 614 012</t>
  </si>
  <si>
    <t xml:space="preserve">Caulfield East, VIC </t>
  </si>
  <si>
    <t>australiaindonesiacentre.org</t>
  </si>
  <si>
    <t>http://australiaindonesiacentre.org/mission-and-objectives/</t>
  </si>
  <si>
    <t>www.education.gov.au/budget</t>
  </si>
  <si>
    <t>Australian Industry and Skills Committee</t>
  </si>
  <si>
    <t xml:space="preserve">The Australian Industry and Skills Committee is established by the agreement of the members of the Council of Australian Governments (COAG) Industry and Skills Council as an industry-led body that provides advice on the implementation of national vocational education and training policies. The Committee's role is to provide advice to ensure that the directions taken by ministers are informed by an industry-based perspective focused on the quality and relevance of the national training system. </t>
  </si>
  <si>
    <t xml:space="preserve">COAG Industry and Skills Council </t>
  </si>
  <si>
    <t>Nominated by COAG Industry and Skills, appointed by Assistant Minister for Education and Training</t>
  </si>
  <si>
    <t>https://www.education.gov.au/AISC</t>
  </si>
  <si>
    <t>Australian-American Educational Foundation (Fulbright Commission)</t>
  </si>
  <si>
    <t xml:space="preserve">The Australian-American Educational Foundation (now the Australian-American Fulbright Commission) was established when the Fulbright program (which was established under the bi-national treaty between the governments of Australia and the United States in 1949) was reviewed in 1964.  
The Australian-American Fulbright Commission is governed by a board of directors composed of five Australians, appointed by the Minister for Education and Training under delegated authority of the Australian Prime Minister, and five Americans, appointed by the U.S. Ambassador to Australia. The Prime Minister and the Ambassador serve as joint honorary co-chairs of the commission, while the board of directors elects its chairperson each year from its members. The Fulbright Commission office is based in Canberra and is administered by the commission staff.
</t>
  </si>
  <si>
    <t>Australian Treaty Series 1949 No. 14</t>
  </si>
  <si>
    <t>Australian board members appointed by the Minister for Education and Training under the delegated authority of the Prime Minister</t>
  </si>
  <si>
    <t>The Australian American Fulbright Commission, Level 1, 6 Napier Close, DEAKIN   ACT  2600</t>
  </si>
  <si>
    <t>http://www.fulbright.com.au/</t>
  </si>
  <si>
    <t>http://www.fulbright.com.au/about/governance</t>
  </si>
  <si>
    <t>http://www.fulbright.com.au/media-and-news/publications</t>
  </si>
  <si>
    <t xml:space="preserve">COAG Education Council (EC) replaced the Standing Council on School Education and Early Childhood (SCSEEC) on 1 July 2014. Terms of Reference (ToR) for the Council were endorsed by the Prime Minister in November 2015 and show higher and international education also considered by the Council.
</t>
  </si>
  <si>
    <t>Council for international education</t>
  </si>
  <si>
    <t>The Council for International Education will oversee the implementation of the National Strategy for International Education 2025</t>
  </si>
  <si>
    <t xml:space="preserve">Prime Minister </t>
  </si>
  <si>
    <t>https://internationaleducation.gov.au</t>
  </si>
  <si>
    <t>Early Childhood Policy Group</t>
  </si>
  <si>
    <t>The Early Childhood Policy Group (ECPG) reports to and provides high-level strategic policy advice to AESOC on all early childhood related components of the Education Council strategic reform framework.
ECPG replaced the Early Childhood Development Working Group (ECDWG) in January 2014.</t>
  </si>
  <si>
    <t>Australian Education Senior Officials Committee (AESOC)</t>
  </si>
  <si>
    <t>Australian Education, Early Childhood Development and Youth Affairs Senior Officials Committee</t>
  </si>
  <si>
    <t>Level 3, 33 St Andrews Place, East Melbourne, Victoria 3002</t>
  </si>
  <si>
    <t>Flexible Literacy for Remote Primary Schools Programme Advisory Committee</t>
  </si>
  <si>
    <t xml:space="preserve">The Advisory Committee was established to support the effective implementation and governance of the Flexible literacy for remote primary schools programme.   </t>
  </si>
  <si>
    <t>Ministerial Advisory Council for Child Care and Early Learning</t>
  </si>
  <si>
    <t>The purpose of the Council is to provide a forum through which strategic policies affecting the child care and early learning sector can be considered, and through which informative consultation can take place. The Council is not  a decision making body. The Council will consider potential changes to the child care and early learning sector, including changes to programmes and policies which reduce regulation and red tape for services.</t>
  </si>
  <si>
    <t>To meet a 2013 election commitment</t>
  </si>
  <si>
    <t>Secretariat, Level 4,  50 Marcus Clarke Street, Canberra, ACT 2600</t>
  </si>
  <si>
    <t>https://www.education.gov.au/ministerial-advisory-council-child-care-and-early-learning</t>
  </si>
  <si>
    <t>Schools Policy Group</t>
  </si>
  <si>
    <t>The Schools Policy Group reports to and provides high-level strategic policy advice to AEEYSOC on all school education components of the Education Council strategic reform framework and on any national education agreement, including all school education related elements of the Education Council work plan; progress towards the delivery of those priorities and towards the achievement of nationally agreed goals and objectives, and future priorities and directions in order to achieve the nationally agreed goals and objectives.
Specifically the Schools Policy Group will have strategic oversight of and provide advice to AEEYSOC on national curriculum, reporting; assessment and education architecture alongside planning, monitoring and reporting in relation to ACARA, AITSL and ESA, and initial teacher education, teacher and school leadership, and professional development, quality of schooling, languages education, Science, Technology, Engineering and Mathematics in schools, research opportunities pursuant to the Education Council research plan, and national funding arrangements for schooling and any associated agreements.
Membership compromised of senior officers with responsibility for school education policy from all jurisdictions including ACARA, AITSL and ESA (as Observers) and the non-government sector.</t>
  </si>
  <si>
    <t>Level 5, 35 Bridge Street, Sydney, NSW, 2000</t>
  </si>
  <si>
    <t>Schools Vocational Learning and Training Working Group</t>
  </si>
  <si>
    <t xml:space="preserve">The Schools Vocational Learning and Training Working Group consists of representatives from the Australian and state and territory governments, Industry, the training sector and Catholic and Independent schools. In addition to supporting the implementation of the Preparing Secondary Students for Work framework, the working group's 2016 remit includes improving career education in schools, access to appropriately qualified teachers and trainers and school to work transitions for Indigenous students to support COAG's Aboriginal and Torres Strait Islander Education Strategy post-school transitions goal. </t>
  </si>
  <si>
    <t>COAG Education Council (EC)</t>
  </si>
  <si>
    <t>USI Office (Supporting the Student Identifiers Registrar)</t>
  </si>
  <si>
    <t>The primary objective of the Student Identifier's Registrar is assigning and verifying individuals' student identifiers and resolving any assignment/verification issues. The Registrar may also collect, use and disclose student identifiers for certain purposes as identified in Section 18(1) and 18(2) of the Student Identifier's Act 2014.</t>
  </si>
  <si>
    <t>Student Identifiers Act 2014</t>
  </si>
  <si>
    <t>Minister, appointment under the Student Identifiers Act 2014</t>
  </si>
  <si>
    <t>www.usi.gov.au</t>
  </si>
  <si>
    <t>ANU Enterprise Pty Limited</t>
  </si>
  <si>
    <t>Undertake research and experimental work and the promotion of the use of techniques and processes derived or developed from research and experimental work</t>
  </si>
  <si>
    <t>31 008 548 650</t>
  </si>
  <si>
    <t>Building 95, Fulton Muir Building
Corner Barry Drive &amp; North Road
The Australian National University
Canberra ACT 0200
Australia</t>
  </si>
  <si>
    <t>http://www.anuenterprise.com.au</t>
  </si>
  <si>
    <t>Australian Scientific Instruments Pty Limited</t>
  </si>
  <si>
    <t>Development, manufacture and sale of scientific instruments.</t>
  </si>
  <si>
    <t>Australian National University Enterprise</t>
  </si>
  <si>
    <t>43 008 644 273</t>
  </si>
  <si>
    <t>111-113 Gladstone Street, FYSHWICK  ACT</t>
  </si>
  <si>
    <t>http://www.asi-pl.com.au</t>
  </si>
  <si>
    <t>National Centre for Vocational Education Research Ltd</t>
  </si>
  <si>
    <t>K)  National Law Bodies</t>
  </si>
  <si>
    <t xml:space="preserve">The National Centre for Vocational Education Research Ltd (NCVER)  is an, Australian Public Company, limited by guarantee. NCVER provides research and statistics on vocational education and training (VET). It is responsible for collecting, managing, analysing, evaluating and communicating research and statistics about VET nationally.  
The Memorandum and Articles of Association show there are nine Members of the Company and nine Directors of the Board.  The Members of the Company are the Ministers of the Crown who have responsibility for VET in the Commonwealth, and each state and territory.
</t>
  </si>
  <si>
    <t>Members of the company (Skills Ministers)</t>
  </si>
  <si>
    <t>87 007 967 311</t>
  </si>
  <si>
    <t>Adelaide, SA</t>
  </si>
  <si>
    <t>www.ncver.edu.au</t>
  </si>
  <si>
    <t>Australian Curriculum, Assessment and Reporting Authority</t>
  </si>
  <si>
    <t xml:space="preserve">Australian Curriculum, Assessment and Reporting Authority (ACARA) is responsible for delivering:
- an Australian Curriculum from Foundation  to Year 12 in specified learning areas
- a national assessment programme aligned to the national curriculum that measures students' progress
- a national data collection and reporting programme that supports:
     - analysis, evaluation, research and resource allocation
     - accountability and reporting on schools and broader national achievement.
</t>
  </si>
  <si>
    <t>Australian Curriculum, Assessment and Reporting Authority Act 2008</t>
  </si>
  <si>
    <t>Education</t>
  </si>
  <si>
    <t>54 735 928 084</t>
  </si>
  <si>
    <t>Level 10, 255 Pitt Street, Sydney NSW 2000</t>
  </si>
  <si>
    <t>http://www.acara.edu.au</t>
  </si>
  <si>
    <t>http://www.acara.edu.au/about_us/about_us.html</t>
  </si>
  <si>
    <t>http://www.acara.edu.au/news_media/publications.html</t>
  </si>
  <si>
    <t>Australian Institute for Teaching and School Leadership Limited</t>
  </si>
  <si>
    <t xml:space="preserve">Australian Institute for Teaching and School Leadership Limited's (AITSL) mission is to promote excellence so that teachers and school leaders have the maximum impact on student learning in all Australian schools.
AITSL's areas of focus are on initial teacher education, school leadership for more autonomous schools and on supporting practicing teachers. Accordingly, AITSL develops policies and resources, pursues partnerships to embed its work undertakes research on what works best so that student learning is maximised. In brief, AITSL: defines and maintains national standards for teachers and principals; leads and influences improvement in teaching and school leadership; supports and recognises high quality professional practice.
AITSL is also the designated assessing authority for people migrating to Australia as teachers. The Commonwealth of Australia, as represented by the Minister for Education, is the sole member of the company. AITSL operates under its own constitution, with an independent board of directors.
</t>
  </si>
  <si>
    <t>Public Governance, Performance and Accountability Act 2013 and subject to the provisions of the Commonwealth Corporations Act 2001</t>
  </si>
  <si>
    <t>17 117 362 740</t>
  </si>
  <si>
    <t>PO Box 299, Collins Street West, VIC 8007 </t>
  </si>
  <si>
    <t>http://www.aitsl.edu.au/about-us</t>
  </si>
  <si>
    <t>http://www.aitsl.edu.au/about-us/annual-reports</t>
  </si>
  <si>
    <t>Australian Institute of Aboriginal and Torres Strait Islander Studies</t>
  </si>
  <si>
    <t xml:space="preserve">The Australian Institute of Aboriginal and Torres Strait Islander Studies (AIATSIS) is an independent statutory authority created by the Australian Institute of Aboriginal and Torres Strait Islander Studies Act 1989 (the Act). The AIATSIS Amendment Bill 2015, passed by Parliament and received Royal Assent in February 2016, enacts legislative changes to the Australian Institute of Aboriginal and Torres Strait Islander Studies Act 1989 (AIATSIS Act). The Bill will modernise the appointment process for the AIATSIS Council, refocus the functions of AIATSIS to better target resources and direct maximum effort to preserving its pre-eminent collection of Aboriginal and Torres Strait Islander culture and heritage and reflect contemporary language that better reflects the functions of AIATSIS and applies culturally appropriate terminology in describing Aboriginal and Torres Strait Islander peoples in the AIATSIS Act. </t>
  </si>
  <si>
    <t>Australian Institute of Aboriginal and Torres Strait Islander Studies Act 1989</t>
  </si>
  <si>
    <t>General Public Service</t>
  </si>
  <si>
    <t>62 020 533 641</t>
  </si>
  <si>
    <t>51 Lawson Crescent
Acton ACT 2601</t>
  </si>
  <si>
    <t>http://aiatsis.gov.au/</t>
  </si>
  <si>
    <t>http://www.aiatsis.gov.au/about-us/corporate-documents-and-policies</t>
  </si>
  <si>
    <t>Australian Research Council</t>
  </si>
  <si>
    <t xml:space="preserve">The Australian Research Council (ARC) is a statutory agency and advises the Government on research matters, manages the National Competitive Grants Program, a significant component of Australia's investment in research and development, and has responsibility for the Excellence in Research for Australia (ERA).
The ARC supports the highest-quality fundamental and applied research and research training through a competitive peer review process involving national and international assessors across all disciplines.   In addition, the ARC supports partnerships between researchers and industry, government, community organisations and the international community. 
</t>
  </si>
  <si>
    <t>Australian Research Council Act 2001</t>
  </si>
  <si>
    <t>35 201 451 156</t>
  </si>
  <si>
    <t>Level 2,11 Lancaster Place, Canberra Airport ACT 2609</t>
  </si>
  <si>
    <t>http://www.arc.gov.au</t>
  </si>
  <si>
    <t>http://www.arc.gov.au/corporate-plan</t>
  </si>
  <si>
    <t>http://www.arc.gov.au/annual-reports</t>
  </si>
  <si>
    <t>National Vocational Education and Training Regulator (Australian Skills Quality Authority)</t>
  </si>
  <si>
    <t>As the national regulator for the vocational education and training (VET) sector, the Australian Skills Quality Authority (ASQA) seeks to make sure that the sector's quality is maintained through the effective regulation of:
- VET providers;
- accredited VET courses;
- Commonwealth Register of Institutions and Courses for Overseas Students (CRICOS) registered providers; and
- providers of English Language Intensive Courses for Overseas Students (ELICOS), excluding those courses  delivered by a school or higher education provider or under an entry arrangement with a higher education  provider.</t>
  </si>
  <si>
    <t>National Vocational Education and Training Regulator Act 2011</t>
  </si>
  <si>
    <t>Education; and
Other Economic Affairs</t>
  </si>
  <si>
    <t>72 581 678 650</t>
  </si>
  <si>
    <t>Level 6, 595 Collins Street, Melbourne VIC 3000</t>
  </si>
  <si>
    <t>http://www.asqa.gov.au</t>
  </si>
  <si>
    <t>http://www.asqa.gov.au/news-and-publications/publications/publications.html</t>
  </si>
  <si>
    <t>http://www.asqa.gov.au/publications/annual-reports.html</t>
  </si>
  <si>
    <t>https://www.education.gov.au/portfolio-budget-statements-2015-16</t>
  </si>
  <si>
    <t>Tertiary Education Quality and Standards Agency</t>
  </si>
  <si>
    <t>The Tertiary Education Quality and Standards Agency (TEQSA) is Australia's national higher education regulatory and quality assurance agency. TEQSA contributes to a high quality Australian higher education sector through streamlined and nationally consistent higher education regulatory arrangements; registration of higher education providers; accreditation of higher education courses; and investigation, quality assurance and dissemination of higher education standards and performance.</t>
  </si>
  <si>
    <t>Tertiary Education Quality and Standards Agency Act 2011</t>
  </si>
  <si>
    <t>50 658 250 012</t>
  </si>
  <si>
    <t>Level 14, 530 Collins Street Melbourne, VIC 3001</t>
  </si>
  <si>
    <t>http://www.teqsa.gov.au</t>
  </si>
  <si>
    <t>http://www.teqsa.gov.au/about/strategic-plan</t>
  </si>
  <si>
    <t>http://www.teqsa.gov.au/news-publications/publications</t>
  </si>
  <si>
    <t>Australia India Education Council</t>
  </si>
  <si>
    <t xml:space="preserve">On 8 April 2010, the Education Ministers of the Commonwealth of Australia and the Republic of India signed a Joint Ministerial Statement  reaffirming the Australian and Indian Governments' commitment to continue to expand collaboration in education, training and research. To support this expansion, both Governments agreed to the establishment of the Australia India Education Council (AIEC). 
The AIEC is a bi-national body with representation from academia, policy makers and industry which aims to set the strategic direction of the bilateral education, training and research partnership and to develop strategic advice to focus and shape collaborative efforts. 
</t>
  </si>
  <si>
    <t xml:space="preserve">Minister and Minister for Education India </t>
  </si>
  <si>
    <t>Ministers of the Australian and Indian Governments</t>
  </si>
  <si>
    <t>http://www.australiaindiaeducation.com</t>
  </si>
  <si>
    <t>The COAG Education Council is primarily supported by a group of senior officials with responsibility for school education, early childhood and youth affairs who meet as the Australian Education Senior Officials Committee (AESOC).
AESOC is directly responsible to the Education Council for the execution of Education Council decisions. Specifically, AEEOC:
- provides policy advice to the Education Council
- supervises and coordinates the Education Council work across its advisory bodies and working groups;
- resolves operational and policy issues before progressing matters raised by ministerial authorities and companies to the Education Council; and
- manages and coordinates jurisdictions' funding contributions for nationally agreed projects and initiatives, through the Education Council Secretariat.</t>
  </si>
  <si>
    <t xml:space="preserve">The Education Council Secretariat
 Level 3, 15-31 Pelham Street CARLTON  VIC  3053 </t>
  </si>
  <si>
    <t>Central Committees - Boilermaking Trades Committee</t>
  </si>
  <si>
    <t>* * * * * * * * * * * *
On 15 December 2014, the Government announced in the Ministerial Paper Small Government - Towards a Sustainable Future that the Central Committees - Boilermaking Trades Committee will be ceased.
* * * * * * * * * * * *
The Central Committees - Boilermaking Trades Committee is part of the Education and Training portfolio, and functions in an other capacity.
The Central Committee - Boilermaking Trades Committee assesses boilermaking trade applicants for the Australian Recognised Trade Certificate.</t>
  </si>
  <si>
    <t>Tradesperson's Rights Regulation Act 1946</t>
  </si>
  <si>
    <t>Central Committees - Electrical Trades Committee</t>
  </si>
  <si>
    <t>* * * * * * * * * * * *
On 15 December 2014, the Government announced in the Ministerial Paper Small Government - Towards a Sustainable Future that the Central Committees - Electrical Trades Committee will be ceased.
* * * * * * * * * * * *
The Central Committees - Electrical Trades Committee is part of the Education and Training portfolio, and functions in an other capacity.
The Central Committee - Electrical Trades Committee assesses electrical trade applicants for the Australian Recognised Trade Certificate.</t>
  </si>
  <si>
    <t>Central Committees - Engineering Trades Committee</t>
  </si>
  <si>
    <t>* * * * * * * * * * * *
On 15 December 2014, the Government announced in the Ministerial Paper Small Government - Towards a Sustainable Future that the Central Committees - Engineering Trades Committee will be ceased.
* * * * * * * * * * * *
The Central Committees - Engineering Trades Committee is part of the Education and Training portfolio, and functions in an other capacity.
The Central Committee - Engineering Trades Committee assesses engineering trade applicants for the Australian Recognised Trade Certificate.</t>
  </si>
  <si>
    <t>Central Committees - Sheet Metal Trades Committee</t>
  </si>
  <si>
    <t>* * * * * * * * * * * *
On 15 December 2014, the Government announced in the Ministerial Paper Small Government - Towards a Sustainable Future that the Central Committees - Sheet Metal Trades Committee will be ceased.
* * * * * * * * * * * *
The Central Committees - Sheet Metal Trades Committee is part of the Education and Training portfolio, and functions in an other capacity.
The Central Committee - Sheet Metal Trades Committee assesses sheet metal trade applicants for the Australian Recognised Trade Certificate.</t>
  </si>
  <si>
    <t>Copyright Advisory Group</t>
  </si>
  <si>
    <t xml:space="preserve">The Copyright Advisory Group - Schools (CAG Schools) represents schools in Australia on copyright matters to the Education Council (formerly SCSEEC). CAG schools is assisted by the National Copyright Unit (the NCU). CAG Schools members include Federal, State and Territory Departments of Education, all Catholic Education Offices and the Independent Schools Council of Australia.
</t>
  </si>
  <si>
    <t>Group members are invited to participate - no appointments are made</t>
  </si>
  <si>
    <t>Data Strategy Group</t>
  </si>
  <si>
    <t>The Data Strategy Group (DSG) is tasked with providing high-level strategic data policy advice to the Australian Education, Early Childhood and Youth Affairs Systems Officials Committees (AEEYSOC) to support the Education Council Strategic Reform Framework and the development of evidence-based policy, including monitoring and reporting on school education and early childhood outcomes.
Department of Education and Training will provide secretariat for the DSG and support to the Chair.</t>
  </si>
  <si>
    <t>Australian Education, Early Childhood Development and Youth Affairs Senior Officials Committee (AEEYSOC)</t>
  </si>
  <si>
    <t>Secretariat - 50 Marcus Clarke St, Canberra</t>
  </si>
  <si>
    <t>Early Childhood Data Sub Group</t>
  </si>
  <si>
    <t>Early Childhood Data Subgroup (ECDSG) carries out work on data improvement in the area of early childhood outcomes, policy, programs and services in order to provide advice to the DSG.
Department of Education and Training will provide secretariat support to the ECDSG and support to the Chair.</t>
  </si>
  <si>
    <t>Data Strategy Group (DSG)</t>
  </si>
  <si>
    <t>Higher Education Standards Panel</t>
  </si>
  <si>
    <t xml:space="preserve">The Higher Education Standards Panel (the Panel) is an expert Advisory Body established under the Tertiary Education Quality and Standards Agency Act 2011 (TEQSA Act 2011). The Panel has been established to provide independent advice to the Commonwealth Minister(s) responsible for tertiary education and research. The Panel's work is independent of the quality assurance agency, the Tertiary Education Quality and Standards Agency (TEQSA).  On the 17 February 2015, the Minister for Education and Training announced the merger of the TEQSA Advisory Council and the Higher Education Standards Panel, and the disbanding of the Council. The Higher Education Standards Panel (the Panel) will advise and make recommendations to the Minister and the Tertiary Education Quality and Standards Agency (TEQSA) on the making, varying and other matters related to the Higher Education Standards Framework. The Panel will also advise and make recommendations on effective arrangements to support the operation of the Higher Education Standards Framework that minimise regulatory intervention in Australian higher education, while ensuring accountability for quality.
In carrying out its functions the Panel will:
- work with TEQSA to review:
    - its strategic objectives and plans, performance against these plans, reform agenda and resourcing requirements
    - its approach to its core activities of provider registration and course accreditation, including its application of the principles of risk, necessity and proportionality to different types and categories of higher education providers
    - its processes and decision-making timeframes for its key activities of provider registration and course accreditation
    - its risk framework and its application
- advise and make recommendations to the Minister on ways to shape and implement higher education reforms relating to the Higher Education Standards Framework:
    - consistent with streamlining and deregulation
    - consistent with effective market monitoring and data reporting in higher education
</t>
  </si>
  <si>
    <t>Secretariat - Department of Education and Training, 50 Marcus Clarke St, Canberra</t>
  </si>
  <si>
    <t>http://hestandards.gov.au</t>
  </si>
  <si>
    <t>International Assessments Joint National Advisory Committee</t>
  </si>
  <si>
    <t>Facilitate communication between the Department of Education and Training, state and territory governments, national project manager(s), school systems, education and subject experts, professional associations, and other relevant stakeholders to enable the provision of effective advice and support for Australia's participation in international assessments.</t>
  </si>
  <si>
    <t>Australian Education, Early Childhood Development and Youth Affairs Senior Officials Committee (Chair and Deputy Chair) 
Australian Education Senior Officials Committee (AESOC) (Chair and Deputy Chair)</t>
  </si>
  <si>
    <t>Joint Working Group to Provide Advice on Reform for Students with Disability</t>
  </si>
  <si>
    <t xml:space="preserve">A sub-working group of the Education Council.
Joint Working Group provides advice on reform for students with disability. Members from Australian Government, State and Territory government agencies and non-government agencies (Independent Schools Council of Australia and the National Catholic Education Commission).
</t>
  </si>
  <si>
    <t>Secretariat for the Joint Working Group -
Curriculum and Students with Disability Branch
Australian Government Department of Education and Training 
PO Box 9880
Canberra ACT 2601</t>
  </si>
  <si>
    <t>http://education.gov.au/background-information-nationally-consistent-collection-data-school-students-disability</t>
  </si>
  <si>
    <t>Safe and Supportive School Communities Working Group</t>
  </si>
  <si>
    <t xml:space="preserve">The Safe and Supportive School Communities Working Group is a working group of the Education Council and includes representatives from all educational jurisdictions in Australia, including representatives from the National Catholic Education Commission, Independent Schools Council of Australia and the Australian Government Department of Education and Training.  </t>
  </si>
  <si>
    <t>Chair of the SSSC Working Group Queensland Department of Education and Training  PO Box 15033 City East QLD</t>
  </si>
  <si>
    <t>http://education.qld.gov.au/</t>
  </si>
  <si>
    <t>The Tradespersons' Rights Regulation Act Central Committee</t>
  </si>
  <si>
    <t xml:space="preserve">The Tradespersons' Rights Regulation Act Central Committee is established by the Tradesperson's Rights Regulation Act 1946 , it is also known as the 'Tradesmen's Rights Regulation Committee'.
The Tradespersons' Rights Regulation Act Central Committee determine the requirements an applicant must meet in order to be awarded an Australian Recognised Trade Certificate. The committee comprises of a representative of the Minister (chair), plus two representatives of employers and two representatives of employees.
</t>
  </si>
  <si>
    <t>Trades Recognition Australia</t>
  </si>
  <si>
    <t xml:space="preserve">Within the Department of Education and Training, there is a dedicated business unit known as Trades Recognition Australia ('TRA'). It is the relevant skills assessing authority for a number of trade and associate professional occupations as specified in an instrument made under the Migration Regulations 1994. </t>
  </si>
  <si>
    <t xml:space="preserve">Referred to in instruments made under the Migration Regulations 1994 </t>
  </si>
  <si>
    <t>74 599 608 295</t>
  </si>
  <si>
    <t>www.tradesrecognitionaustralia.gov.au</t>
  </si>
  <si>
    <t>Tuition Protection Service Advisory Board</t>
  </si>
  <si>
    <t xml:space="preserve">The main function of the Tuition Protection Service (TPS) Advisory Board is to provide advice and recommendations to the TPS Director on the annual settings of the TPS Levy . Membership currently comprises 4 non-government and 5 government representatives selected on the basis of skills and experience. 
</t>
  </si>
  <si>
    <t>Education Services for Overseas Students Act 2000</t>
  </si>
  <si>
    <t>https://www.education.gov.au</t>
  </si>
  <si>
    <t>Tuition Protection Service Director</t>
  </si>
  <si>
    <t>The functions of the TPS Director include:
- providing assistance to international students affected by an unexpected provider closure by placing them in an alternative course or paying them a refund;
- managing the Overseas Students Tuition Fund; and 
- reporting to the Minister on the operations of the TPS and the financial status of the Overseas Students Tuition Fund (Annual Report).</t>
  </si>
  <si>
    <t>https://tps.gov.au/StaticContent/Get/AnnualReports</t>
  </si>
  <si>
    <t>ANU (UK) Foundation</t>
  </si>
  <si>
    <t>Established in the UK to facilitate fund-raising foundation activities for the advancement of education.</t>
  </si>
  <si>
    <t>Companies Act (UK) 2006</t>
  </si>
  <si>
    <t>ANU (UK) Foundation
Templeco Corporate Services
16 Old Bailey
London EC4M 7EG
United Kingdom</t>
  </si>
  <si>
    <t>http://philanthropy.anu.edu.au/endowment-for-excellence/foundations-of-the-anu-endowment-for-excellence/anu-uk-foundation/</t>
  </si>
  <si>
    <t>ANU MTAA Super Venture Capital Partnership, LP</t>
  </si>
  <si>
    <t>Provide investment in commercialisation, pre-seed and early stage private equity investment as part of the  - Motor Traders Association of Australia (MTAA) Super Venture Capital Partnership.</t>
  </si>
  <si>
    <t>Partnership Act 1963 (ACT)</t>
  </si>
  <si>
    <t>65 402 155 067</t>
  </si>
  <si>
    <t>ANU MTAA Super Venture Capital Pty Limited</t>
  </si>
  <si>
    <t>Provide governance and administration services to ANU - Motor Traders Association of Australia (MTAA) Super Venture Capital Partnership</t>
  </si>
  <si>
    <t>Australian National University / Motor Traders Association of Australia (MTAA)</t>
  </si>
  <si>
    <t>17 112 749 854</t>
  </si>
  <si>
    <t>Australian Children's Education and Care Quality Authority</t>
  </si>
  <si>
    <t>Australian Children's Education and Care Quality Authority (ACECQA) is a National Authority established under the Education and Care Services National Law Act 2010 (National Law) to guide the implementation and administration of the National Quality Framework for Early Childhood Education and Care (NQF). ACECQA is governed by a 13 member Board appointed by consensus of the Education Council. Key functions include:
- promoting national consistency
- promoting continuous quality improvement by education and care services 
- educating and informing services and the community about the NQF
- publishing and maintaining national registers of early childhood education and care services, providers and Certified Supervisors.
The National Quality Framework was established on 1 January 2012 and includes:
- a legislative framework that consists of the Education and Care Services National Law and the Education  and Care Services National Regulations, incorporating the National Quality Standard 
- a quality assessment and rating system 
- a lead regulatory authority in each state and territory with primary responsibility for the approval, monitoring and quality assessment of services in their jurisdiction 
- a national body - ACECQA, to guide implementation of the NQF.</t>
  </si>
  <si>
    <t>Education and Care Services National Law Act 2010 (a States and Territories based legislation)</t>
  </si>
  <si>
    <t>59 372 786 746</t>
  </si>
  <si>
    <t xml:space="preserve">Level 6, 175 Liverpool Street
SYDNEY  NSW  2000
</t>
  </si>
  <si>
    <t>http://www.acecqa.gov.au</t>
  </si>
  <si>
    <t>http://www.acecqa.gov.au/strategic-plan</t>
  </si>
  <si>
    <t>http://www.acecqa.gov.au/annual-report</t>
  </si>
  <si>
    <t>BRU Holdings Pty Limited</t>
  </si>
  <si>
    <t>Was established to participate in the construction and operation of student accommodation facility on Section 30 Block 4 of the City West Precinct</t>
  </si>
  <si>
    <t>21 115 155 934</t>
  </si>
  <si>
    <t>The Australian National University
Acton ACT 2601</t>
  </si>
  <si>
    <t>BRU Projects Pty Limited</t>
  </si>
  <si>
    <t>Facilitate the day-to-day administration and operation of the student accommodation facility</t>
  </si>
  <si>
    <t>42 114 934 904</t>
  </si>
  <si>
    <t>Education Services Australia</t>
  </si>
  <si>
    <t xml:space="preserve">Education Services Australia (ESA) is a national, not-for-profit company owned by all Australian education ministers. The company was established to support delivery of national priorities and initiatives in the schools, training and Higher Education sectors.
The Ministers' priorities for the company are outlined in their Letter of Expectation.
ESA works closely with the Australian Curriculum, Assessment and Reporting Authority (ACARA), the Australian Institute for School Leadership (AITSL) and the Australian Children's Education and Care Quality Authority (ACECQA) .
</t>
  </si>
  <si>
    <t>ESA was established under the Corporations Act 2001</t>
  </si>
  <si>
    <t>Ministerial involvement in six board director positions. Other four positions are nominated by representative groups from the education sector</t>
  </si>
  <si>
    <t>18 007 342 421</t>
  </si>
  <si>
    <t>Level 5, 440 Collins Street, Melbourne, VIC 3000</t>
  </si>
  <si>
    <t>www.esa.edu.au</t>
  </si>
  <si>
    <t>http://www.esa.edu.au/about-us/strategic-plan</t>
  </si>
  <si>
    <t>http://www.esa.edu.au/about-us/annual-report</t>
  </si>
  <si>
    <t>SA2 Holdings Pty Limited</t>
  </si>
  <si>
    <t>Was established to participate in the construction and operation of student accommodation facility on part of Section 21 Block 4 of the City West Precinct</t>
  </si>
  <si>
    <t>66 126 340 163</t>
  </si>
  <si>
    <t>SA2 Projects Pty Limited</t>
  </si>
  <si>
    <t>25 126 340 805</t>
  </si>
  <si>
    <t>The Social Research Centre Pty Limited</t>
  </si>
  <si>
    <t>Survey research services and survey design, data management, analytics and qualitative analysis.</t>
  </si>
  <si>
    <t>91 096 153 212</t>
  </si>
  <si>
    <t>Level 1, 262 Victoria Street, North Melbourne Vic 3051</t>
  </si>
  <si>
    <t>http://www.srcentre.com.au</t>
  </si>
  <si>
    <t>Coal Mining Industry (Long Service Leave Funding) Corporation</t>
  </si>
  <si>
    <t>PFC</t>
  </si>
  <si>
    <t>The Corporation administers the Coal Mining Industry Long Service Leave Fund (the Fund). The Fund provides reimbursement payments to employers who must pay long service leave entitlements to persons employed in the black coal industry.</t>
  </si>
  <si>
    <t>Coal Mining Industry (Long Service Leave) Administration Act 1992</t>
  </si>
  <si>
    <t>Other Economic Affairs</t>
  </si>
  <si>
    <t>12 039 670 644</t>
  </si>
  <si>
    <t>472 The Esplanade Warners Bay NSW</t>
  </si>
  <si>
    <t>http://coallslcorp.com.au</t>
  </si>
  <si>
    <t>https://www.coallslcorp.com.au/docs/default-source/corporate-plan/cmilsl-2015-19-corporate-plan.pdf?sfvrsn=2</t>
  </si>
  <si>
    <t>http://coallslcorp.com.au/files-and-reports/annual-reports/</t>
  </si>
  <si>
    <t>Comcare</t>
  </si>
  <si>
    <t xml:space="preserve">Comcare partners with workers, their employers and unions to keep workers healthy and safe, and reduce the incidence and cost of workplace injury and disease. We implement the Australian Government's policies in federal workplaces to drive social inclusion and productivity. We have three outcomes that guide us:
- the protection of the health, safety and welfare at work of workers covered by the Comcare scheme through education, assurance and enforcement.
- an early and safe return to work and access to compensation for injured workers covered by the Comcare scheme by working in partnership with employers to create best practice in rehabilitation and by providing quick and accurate management of workers' compensation claims.
- access to compensation for people with asbestos-related diseases where the Commonwealth has a liability.
In addition to the above outcomes we also support the Seacare Authority in the delivery of its statutory functions.
</t>
  </si>
  <si>
    <t>Safety, Rehabilitation and Compensation Act 1988</t>
  </si>
  <si>
    <t>41 640 788 304</t>
  </si>
  <si>
    <t>Level 4/121 Marcus Clarke St, Canberra ACT 2601</t>
  </si>
  <si>
    <t>http://www.comcare.gov.au</t>
  </si>
  <si>
    <t>http://www.comcare.gov.au/Forms_and_Publications/publications/corporate_publications/comcare_strategic_plan</t>
  </si>
  <si>
    <t>http://www.comcare.gov.au/Forms_and_Publications/publications/corporate_publications/comcare_annual_reports</t>
  </si>
  <si>
    <t>http://docs.employment.gov.au/node/34007</t>
  </si>
  <si>
    <t>Department of Employment</t>
  </si>
  <si>
    <t xml:space="preserve">The role of the Department of Employment (the department) is to develop and implement policy and programmes to deliver the Australian Government's agenda to create more jobs and great workplaces. This is achieved by:
- creating a productive and competitive labour market through employment policies and programmes which increase Australia's workforce participation
- facilitating jobs growth through policies which promote fair, productive and safe workplaces
- strong and effective network and corporate function which works collaboratively with partners to build capability, support delivery and enhance accountability to ensure the positive reputation of the Department.
The Department has entered into an arrangement with the Department of Education with each department contributing people and other resources into a Shared Services Centre which maximises the effective use of transactional and operational corporate resources.
</t>
  </si>
  <si>
    <t>Social Security and Welfare;
Other Economic Affairs</t>
  </si>
  <si>
    <t>10-14 Mort Street, Canberra ACT 2601</t>
  </si>
  <si>
    <t>http://www.employment.gov.au</t>
  </si>
  <si>
    <t>http://www.employment.gov.au/about-department</t>
  </si>
  <si>
    <t>http://www.employment.gov.au/annual-reports</t>
  </si>
  <si>
    <t>http://employment.gov.au/budget</t>
  </si>
  <si>
    <t>Seafarers Safety, Rehabilitation and Compensation Authority</t>
  </si>
  <si>
    <t xml:space="preserve">* * * * * * * * * * * *
On 15 December 2014, the Government announced in the Ministerial Paper Smaller Government - Towards a Sustainable Future that the Seafarers' Safety, Rehabilitation and Compensation Authority will be merged into the Safety Rehabilitation and Compensation Commission.
* * * * * * * * * * * *
Seafarers Safety, Rehabilitation and Compensation Authority - otherwise known as the Seacare Authority,  comprises an independent Chairperson and Deputy Chairperson, the Chief Executive Officer of the Australian Maritime Safety Authority, two employer representatives and two employee representatives.
The Seacare Authority oversees a scheme of occupational health and safety (OHS), rehabilitation and workers' compensation arrangements which applies to defined seafaring employees and, in relation to OHS, defined third parties.
</t>
  </si>
  <si>
    <t>Seafarers Rehabilitation and Compensation Act 1992</t>
  </si>
  <si>
    <t>32 745 854 352</t>
  </si>
  <si>
    <t>121 Marcus Clarke St, CANBERRA ACT 2601</t>
  </si>
  <si>
    <t>http://www.seacare.gov.au/</t>
  </si>
  <si>
    <t>http://www.seacare.gov.au/forms_and_publications/published_information/our_priorities/our_priorities/seacare_2015_five_year_plan</t>
  </si>
  <si>
    <t>http://www.seacare.gov.au/forms_and_publications/published_information/reports_and_responses_to_parilament/seacare_annual_reports</t>
  </si>
  <si>
    <t>Safety, Rehabilitation and Compensation Commission</t>
  </si>
  <si>
    <t xml:space="preserve">The Safety, Rehabilitation and Compensation Commission (SRCC) administers the regulatory functions of the Safety, Rehabilitation and Compensation Act 1988 (SRC Act), other than those functions assigned to Comcare and has functions under the Work Health and Safety Act 2011. The SRCC does not employ its own staff and does not have its own budget. Under section 72A of the SRC Act, Comcare provides the SRCC with secretariat support. 11 members - a Chair and 10 other members (9 representative appointments, and 2 appointments based on qualifications and experience). 
</t>
  </si>
  <si>
    <t>Safety, Rehabilitation and Compensation Act 1988, section 89A</t>
  </si>
  <si>
    <t>www.srcc.gov.au</t>
  </si>
  <si>
    <t>http://www.srcc.gov.au/publications/srcc_corporate_documents</t>
  </si>
  <si>
    <t>http://www.srcc.gov.au/publications/srcc_corporate_documents/srcc_annual_reports</t>
  </si>
  <si>
    <t>Asbestos Safety and Eradication Agency</t>
  </si>
  <si>
    <t xml:space="preserve">The Asbestos Safety and Eradication Agency provides a national focus on asbestos issues which goes beyond workplace safety to encompass environmental and public health concerns.  The agency aims to ensure asbestos issues receive the attention and focus needed to drive change across all levels of government.
</t>
  </si>
  <si>
    <t>Asbestos Safety and Eradication Agency Act 2013</t>
  </si>
  <si>
    <t>50 802 255 175</t>
  </si>
  <si>
    <t>Level 10, 255 Elizabeth St, Sydney, NSW, 2001</t>
  </si>
  <si>
    <t>http://www.asbestossafety.gov.au</t>
  </si>
  <si>
    <t>http://asbestossafety.gov.au/publications</t>
  </si>
  <si>
    <t>http://docs.employment.gov.au/node/34005</t>
  </si>
  <si>
    <t>Australian Building and Construction Commission</t>
  </si>
  <si>
    <t>Building and Construction Industry (Improving Productivity) Act 2016</t>
  </si>
  <si>
    <t>68 003 725 098</t>
  </si>
  <si>
    <t>Level 4, 509 St Kilda Rd, Melbourne VIC 3001</t>
  </si>
  <si>
    <t>www.abcc.gov.au</t>
  </si>
  <si>
    <t>http://www.fwbc.gov.au/accountability/</t>
  </si>
  <si>
    <t>Fair Work Commission</t>
  </si>
  <si>
    <t xml:space="preserve">The Fair Work Commission is Australia's national workplace relations tribunal. It is an independent body with the power to carry out a range of functions including:
- Providing a safety new of minimum conditions, including minimum wages in awards;
- Facilitating good faith bargaining and the making of enterprise agreements;
- Granting remedies for unfair dismissal;                                                                                        
- Regulating the taking of industrial action; and
- Resolving a range of collective and individual workplace disputes.
</t>
  </si>
  <si>
    <t>Fair Work Act 1999</t>
  </si>
  <si>
    <t>93 614 579 199</t>
  </si>
  <si>
    <t>Level 4, 11 Exhibition Street, Melbourne VIC 3000</t>
  </si>
  <si>
    <t>https://www.fwc.gov.au/</t>
  </si>
  <si>
    <t>https://www.fwc.gov.au/about-us/operations/strategy-vision-future-directions</t>
  </si>
  <si>
    <t>https://www.fwc.gov.au/about-us/reports-publications/annual-reports</t>
  </si>
  <si>
    <t>https://www.fwc.gov.au/about-us/operations/budgets-expenditure</t>
  </si>
  <si>
    <t xml:space="preserve">The Fair Work Ombudsman is an independent statutory office. Our jurisdiction is set out in the Fair Work Act and our services are free to all workers and employers in Australia.
Our main role is to:
- promote harmonious, productive and cooperative workplace relations
- ensure compliance with Australian workplace laws
- monitor certain 457 subclass visa arrangements.
</t>
  </si>
  <si>
    <t>Fair Work Act 2009</t>
  </si>
  <si>
    <t>43 884 188 232</t>
  </si>
  <si>
    <t>Level 9, 414 La Trobe St Melbourne</t>
  </si>
  <si>
    <t>http://www.fairwork.gov.au</t>
  </si>
  <si>
    <t>http://www.fairwork.gov.au/about-us/policies-and-guides/internal-policies-and-plans</t>
  </si>
  <si>
    <t>http://www.fairwork.gov.au/about-us/reports-and-submissions/annual-reports</t>
  </si>
  <si>
    <t>http://www.fairwork.gov.au/About-us/Reporting-to-parliament/budgets-and-expenditure</t>
  </si>
  <si>
    <t>Safe Work Australia</t>
  </si>
  <si>
    <t xml:space="preserve">Safe Work Australia is a tripartite body with the following members:
- an independent chair;
- members representing the Commonwealth and each state and territory;
- members representing the interests of workers;
- members representing the interests of employers, and
- the Chief Executive Officer.
Further information about Safe Work Australia Members can be found under Our Members.
Safe Work Australia's was established to lead policy development that improves work health and safety and workers' compensation arrangements across Australia. It performs its functions in accordance with strategic and operational plans agreed annually by the Select Council on Workplace Relations.
Safe Work Australia began operating as an independent Australian Government statutory agency on 1 November 2009. It is jointly funded by the Commonwealth, state and territory governments through an Intergovernmental Agreement.
As a national policy body Safe Work Australia does not regulate work health and safety laws. The Commonwealth, states and territories retain responsibility for regulating and enforcing work health and safety laws in their jurisdiction.
</t>
  </si>
  <si>
    <t>Safe Work Australia Act 2008</t>
  </si>
  <si>
    <t>81 840 374 163</t>
  </si>
  <si>
    <t xml:space="preserve">Level 7, New Acton Nishi
2 Phillip Law St
Canberra ACT 2601
</t>
  </si>
  <si>
    <t>http://www.safeworkaustralia.gov.au</t>
  </si>
  <si>
    <t>http://www.safeworkaustralia.gov.au/sites/swa/about/corporateinformation/pages/corporate</t>
  </si>
  <si>
    <t>http://www.safeworkaustralia.gov.au/sites/swa/about/annual-reports/pages/annual-reports</t>
  </si>
  <si>
    <t>http://www.safeworkaustralia.gov.au/sites/swa/about/corporateinformation/budget/pages/budget</t>
  </si>
  <si>
    <t>Workplace Gender Equality Agency</t>
  </si>
  <si>
    <t xml:space="preserve">The Workplace Gender Equality Agency administers the Workplace Gender Equality Act 2012, requiring non-public sector organisations with 100 or more staff to report to it annually. In addition to this regulatory role, the Agency works collaboratively with employers providing advice, practical tools and educational programs to help them improve gender equality. The Agency is also tasked with  and raising public awareness and acceptance of gender equality in workplaces.
</t>
  </si>
  <si>
    <t>Workplace Gender and Equality Act 2012</t>
  </si>
  <si>
    <t>47 641 643 874</t>
  </si>
  <si>
    <t>Level 7, 309 Kent Street Sydney NSW 2000</t>
  </si>
  <si>
    <t>https://www.wgea.gov.au</t>
  </si>
  <si>
    <t>https://www.wgea.gov.au/sites/default/files/Workplace%20Gender%20Equality%20Agency%20Corporate%20Plan%202015-16.pdf</t>
  </si>
  <si>
    <t>https://www.wgea.gov.au/accountability-and-reporting-documents/annual-reports</t>
  </si>
  <si>
    <t>Asbestos Safety and Eradication Agency Council</t>
  </si>
  <si>
    <t xml:space="preserve">The Asbestos Safety and Eradication Council (ASEC), provides advice to the Minister and to the CEO of the Asbestos Safety and Eradication Agency (ASEA) on the National Strategic Plan for Asbestos Management and Awareness. ASEC also supports the work of ASEA. Established on 1 July 2013, ASEC is made up of 10 members - a Chair and nine other members who have been selected for their experience and expertise with asbestos safety, public health, corporate governance or the representation of people with asbestos-related disease and their families.
The members consist of:
- a Chair
- one member representing the Commonwealth
- 4 members representing State, Territory and local governments
- 1 member representing the interests of workers in Australia;
- 1 member representing the interests of employers in Australia
- 2 other members.
Members are appointed by the Minister. The period of appointment must not be more than 3 years. 
</t>
  </si>
  <si>
    <t>Level 8, 255 Elizabeth St, Sydney, NSW, 2001</t>
  </si>
  <si>
    <t>Federal Safety Commissioner</t>
  </si>
  <si>
    <t>The Commissioner administers the Australian Government Building and Construction WHS Accreditation Scheme. Only companies accredited by the Commissioner may undertake  Commonwealth-funded building and construction projects subject to certain financial thresholds. The Commissioner promotes improvements in safety more broadly in the industry and now also ensures that only building products that meet the Australian Standard are utilised on Commonwealth funded projects.
The position was established by the Fair Work (Building Industry) Act 2012, and continued in existence by the Building and Construction Industry (Improving Productivity) Act 2016.</t>
  </si>
  <si>
    <t>www.fsc.gov.au</t>
  </si>
  <si>
    <t>National Workplace Relations Consultative Council</t>
  </si>
  <si>
    <t xml:space="preserve">The National Workplace Relations Consultative Council (NWRCC), provides in the national interest a regular and organised means for senior representatives of the Australian Government, employers and employees to consult on workplace relations and labour market matters of national concern. Originally established in 1977, the NWRCC is made up of 14 members in addition to the Minister for Employment as Chair. Members are appointed by the Minister for two year terms. Under the NWRCC Act, meetings must occur at least in the first and second half of each calendar year.
</t>
  </si>
  <si>
    <t>National Workplace Relations Consultative Council Act 2002, section 4</t>
  </si>
  <si>
    <t>Bureau of Meteorology</t>
  </si>
  <si>
    <t>The Bureau of Meteorology is Australia's national meteorological authority. It takes and gathers observations of the weather, water and atmospheric conditions, and provides forecasts, warnings and long-term outlooks for weather, climate and water. The Bureau's work supports all Australians including the Australian Defence Force and key sectors such as emergency management, aviation, transport, water management, agriculture and environmental management.</t>
  </si>
  <si>
    <t>Meteorology Act 1955</t>
  </si>
  <si>
    <t>Housing and Community Amenities;
Agriculture, Forestry and Fishing;
Other Economic Affairs</t>
  </si>
  <si>
    <t>92 637 533 532</t>
  </si>
  <si>
    <t>700 Collins Street, Docklands Melbourne, VIC</t>
  </si>
  <si>
    <t>http://www.bom.gov.au</t>
  </si>
  <si>
    <t xml:space="preserve">http://www.bom.gov.au/inside/corp_documents.shtml
</t>
  </si>
  <si>
    <t>http://www.bom.gov.au/inside/corp_documents.shtml</t>
  </si>
  <si>
    <t>Department of the Environment and Energy</t>
  </si>
  <si>
    <t xml:space="preserve">The Department of the Environment designs and implements the Australian Government's policies and programmes to protect and conserve the environment, water and heritage and promote climate action. The environmental framework is being delivered under four pillars:
- Clean Air and Climate Change
- Clean Land
- Clean Water
- National Heritage
</t>
  </si>
  <si>
    <t>Housing and Community Amenities;
Recreation and Culture;
Agriculture, Forestry and Fishing;
Other Eco</t>
  </si>
  <si>
    <t>34 190 894 983</t>
  </si>
  <si>
    <t>John Gorton Building, King Edwards Terrace, Parkes, ACT</t>
  </si>
  <si>
    <t>http://www.environment.gov.au</t>
  </si>
  <si>
    <t>http://www.environment.gov.au/about-us/accountability-reporting</t>
  </si>
  <si>
    <t>Director of National Parks</t>
  </si>
  <si>
    <t xml:space="preserve">The Director of National Parks is a corporation established under the Environment Protection and Biodiversity Conservation Act 1999  (EPBC Act), the principal Commonwealth legislation for establishing and managing protected areas. The corporation is constituted by the person appointed to the office named the Director of National Parks.
Under the EPBC Act, the Director of National Parks' responsibilities include:
- managing Commonwealth reserves and conservation zones
- protecting biodiversity and heritage in Commonwealth reserves and conservation zones
- carrying out research relevant to Commonwealth reserves
- cooperating with other countries to establish and manage national parks and nature reserves in those countries
- making recommendations to the Australian Government Minister for the Environment
Commonwealth reserves that are wholly or partly on Indigenous people's land are managed in conjunction with a Board of Management. There are also Advisory Committees who provide advice to the Director on the management of other reserves. These boards and committees play crucial roles in determining the policies and priorities for the management of each protected area.
</t>
  </si>
  <si>
    <t>Environment Protection and Conservation Act 1999</t>
  </si>
  <si>
    <t>Yes, Operate with some Independence</t>
  </si>
  <si>
    <t>13 051 694 963</t>
  </si>
  <si>
    <t xml:space="preserve">51 Allara Street, Canberra City ACT </t>
  </si>
  <si>
    <t>http://www.environment.gov.au/node/35649</t>
  </si>
  <si>
    <t>http://www.environment.gov.au/topics/national-parks/parks-australia/publications</t>
  </si>
  <si>
    <t>Great Barrier Reef Marine Park Authority</t>
  </si>
  <si>
    <t xml:space="preserve">Under the Great Barrier Reef Marine Park Act 1975, the Great Barrier Reef Marine Park Authority (the Authority) is responsible for managing one of the world's premier natural resources: - the Great Barrier Reef Marine Park.
The Authority's primary outcome is to ensure the long-term protection, ecologically sustainable use, understanding and enjoyment of the Great Barrier Reef for all Australians and the international community through the care and development of the Marine Park.
This outcome is supported by three objectives: - protecting and restoring the Reef's ecosystem health and biodiversity, safeguarding the Reef's heritage, and ensuring use of the Marine Park is ecologically sustainable and benefits current and future generations.
GBRMPA is governed by a board.
</t>
  </si>
  <si>
    <t>Great Barrier Reef Marine Park Act 1975</t>
  </si>
  <si>
    <t>Governor-General under subsection 10(2) of the Great Barrier Reef Marine Park Act 1975</t>
  </si>
  <si>
    <t>12 949 356 885</t>
  </si>
  <si>
    <t>2-68 Flinders Street, Townsville, QLD</t>
  </si>
  <si>
    <t>http://www.gbrmpa.gov.au</t>
  </si>
  <si>
    <t>http://www.gbrmpa.gov.au/about-us/legislation-regulations-and-policies</t>
  </si>
  <si>
    <t>http://www.gbrmpa.gov.au/about-us/corporate-information/annual-report</t>
  </si>
  <si>
    <t>Australian Climate Observations Reference Network - Surface Air Temperature (ACORN-SAT) Technical Advisory Forum</t>
  </si>
  <si>
    <t>The Bureau's Australian Climate Observations Reference Network - Surface Air Temperature (ACORN-SAT) dataset was subject to a rigorous independent peer-review in 2011. The review was conducted by a panel of international experts and found the Bureau's data and analysis methods met world's best practice. An important recommendation of this review was that a Technical Advisory Forum (TAF) should be established. In January 2015, the Parliamentary Secretary to the Minister for the Environment announced the establishment of a TAF. The TAF was established to advise the Bureau on the development and operation of the dataset and meets annually, from 2015 and running until 2017.</t>
  </si>
  <si>
    <t>Parliamentary Secretary to the Minister of the Environment</t>
  </si>
  <si>
    <t>700 Collins St, Melbourne, VIC 3000</t>
  </si>
  <si>
    <t>https://www.environment.gov.au/minister/baldwin/2015/mr20150119.html  
http://www.bom.gov.au/climate/change/acorn-sat/index.shtml#tabs=Technical-Advisory-Forum&amp;-network=</t>
  </si>
  <si>
    <t>http://www.bom.gov.au/climate/change/acorn-sat/documents/2015_TAF_report.pdf</t>
  </si>
  <si>
    <t>Australia-Netherlands Committee on Old Dutch Shipwrecks</t>
  </si>
  <si>
    <t xml:space="preserve">Agreement between the Netherlands and Australia Concerning Old Dutch Shipwrecks found near the coastline of Western Australia, contained in the Historic Shipwrecks Act 1976, Schedule 1. The Committee determines the ownership and subsequent disposition of the artefacts recovered from Dutch shipwrecks off the coast of Western Australia.  2 members are each appointed by the Australian and the Netherlands Governments. The Committee is effectively dormant and would only re-convene in the event that another Dutch Shipwreck is discovered in Australian waters.
</t>
  </si>
  <si>
    <t>Commonwealth Historic Shipwrecks Act 1976</t>
  </si>
  <si>
    <t>Heritage Branch, Department of the Environment</t>
  </si>
  <si>
    <t>http://www.environment.gov.au/heritage/shipwrecks/international/ancods.html</t>
  </si>
  <si>
    <t>http://www.heritage-activities.nl/ancods/index.html</t>
  </si>
  <si>
    <t>COAG Energy Council</t>
  </si>
  <si>
    <t xml:space="preserve">The Council provides a forum for collaboration between jurisdictions on matters of national significance requiring joint action by the Commonwealth, State and Territory Governments, including developing and implementing an integrated and coherent national energy and mineral resources policy. </t>
  </si>
  <si>
    <t>Industry House, 10 Binara St, Canberra ACT 2601</t>
  </si>
  <si>
    <t xml:space="preserve">www.scer.gov.au </t>
  </si>
  <si>
    <t>COAG Energy Council Energy Appointments Selection Panel</t>
  </si>
  <si>
    <t xml:space="preserve">The role of the COAG Energy Council Energy Appointments Selection Panel  (the Selection Panel), is to provide recommendations to the COAG Energy Council (the Council) on appointments to the Australian Energy Market Operator (AEMO), Australian Energy Market Commission (AEMC), Australian Energy Regulator (AER), Consumer Advocacy Panel (CAP) and Energy Consumers Australia (ECA).
</t>
  </si>
  <si>
    <t>COAG Energy Council (formerly the Ministerial Council on Energy)</t>
  </si>
  <si>
    <t>COAG Energy Council Equipment Energy Efficiency Committee</t>
  </si>
  <si>
    <t xml:space="preserve">Sub-group established under the COAG Energy Council Energy Efficiency Working Group, with membership from the Commonwealth, States and Territories and New Zealand, to the Council's equipment energy efficiency agenda including implementation of the Intergovernmental Agreement for the Greenhouse and Energy Minimum Standards (GEMS) Act Legislative Scheme. </t>
  </si>
  <si>
    <t>Individual jurisdictions to determine representation on the working group</t>
  </si>
  <si>
    <t>COAG Energy Council Secretariat, GPO Box 9839, Canberra ACT 2601</t>
  </si>
  <si>
    <t>www.scer.gov.au</t>
  </si>
  <si>
    <t>https://scer.govspace.gov.au/about-us/terms-of-reference/</t>
  </si>
  <si>
    <t>COAG Energy Council Exploration, Investment &amp; GeoScience Working Group</t>
  </si>
  <si>
    <t>Working group established under the COAG Energy Council, with membership from the Commonwealth, States  and Territories, to discuss policy issues and implement agreed national programs related to the Council's exploration, investment and geoscience reform agenda</t>
  </si>
  <si>
    <t>COAG Energy Council Government GeoScience Information Committee</t>
  </si>
  <si>
    <t xml:space="preserve">Sub-group formed under the COAG Energy Council Exploration Investment and GeoScience Working Group with membership from the Commonwealth, States and Territories to discuss policy issues and implement agreed national programs related to the Council's geoscience information agenda. </t>
  </si>
  <si>
    <t>COAG Energy Council Land Access for Resources Working Group</t>
  </si>
  <si>
    <t>Working group established under the COAG Energy Council, with membership from the Commonwealth, States  and Territories, to discuss policy issues and implement agreed national programs related to the Council's land access for resources reform agenda</t>
  </si>
  <si>
    <t>COAG Energy Council National Gas Emergency Response Advisory Committee</t>
  </si>
  <si>
    <t>Working group established under the COAG Energy Council, with membership from the Commonwealth, States  and Territories, to discuss policy issues and implement agreed national programs related to the Council's national gas emergency response responsibilities</t>
  </si>
  <si>
    <t>COAG Energy Council National Oil Supplies Emergency Committee</t>
  </si>
  <si>
    <t>Working group established under the COAG Energy Council, with membership from the Commonwealth, States  and Territories, to discuss policy issues and implement agreed national programs related to the Council's national oil supplies emergency response responsibilities</t>
  </si>
  <si>
    <t>COAG Energy Council Petroleum Data Consultative Group</t>
  </si>
  <si>
    <t xml:space="preserve">Sub-group formed under the COAG Energy Council Upstream Petroleum Resources Working Group with membership from the Commonwealth, States and Territories to discuss policy issues and implement agreed national programs related to the Council's petroleum reserves and production reporting agenda. </t>
  </si>
  <si>
    <t>COAG Energy Council Senior Committee of Officials</t>
  </si>
  <si>
    <t xml:space="preserve">The Senior Committee of Officials (SCO) is in place to advise the COAG Energy Council and develop issues for its consideration in the context of the Council's Terms of Reference and other issues as identified and agreed by Ministers. </t>
  </si>
  <si>
    <t>Individual jurisdictions to determine representation on the Senior Committee of Officials</t>
  </si>
  <si>
    <t>COAG Energy Council Upstream Petroleum Resources Working Group</t>
  </si>
  <si>
    <t>Working group established under the COAG Energy Council, with membership from the Commonwealth, States  and Territories, to discuss policy issues and implement agreed national programs related to the Council's upstream petroleum resources reform agenda</t>
  </si>
  <si>
    <t>Emissions Reduction Assurance Committee</t>
  </si>
  <si>
    <t xml:space="preserve">The Emissions Reduction Assurance Committee (ERAC) is an independent, expert committee which assesses whether methods meet the requirements of the Emissions Reduction Fund and provides advice to the Minister for the Environment. </t>
  </si>
  <si>
    <t>Carbon Credits (Carbon Farming Initiative) Act 2011</t>
  </si>
  <si>
    <t>GPO Box 787, Canberra ACT 2601</t>
  </si>
  <si>
    <t>http://www.environment.gov.au/climate-change/emissions-reduction-fund</t>
  </si>
  <si>
    <t>Energy Consumers Australia</t>
  </si>
  <si>
    <t xml:space="preserve">The Council of Australian Governments Energy Council (the Council) agreed on 13 December 2013 to the implementation plan to establish a National Energy Consumer Advocacy Body.  Energy Consumers Australia, was established on 30 January 2015 and replaced the Consumer Advocacy Panel (CAP) as the body responsible for energy consumer advocacy grants, but also undertaking its own work on matters of material interest to energy consumers.  Energy Consumers Australia is a company limited by guarantee with a five member board and whose sole member is the South Australian Minister for Resources and Energy (serving on behalf of the COAG Energy Council).  Energy Consumers Australia is governed by the ECA Constitution, as agreed by the COAG Energy Council in December 2014. </t>
  </si>
  <si>
    <t>Historic Shipwrecks Delegates Committee</t>
  </si>
  <si>
    <t xml:space="preserve">The Historic Shipwrecks Delegates Committee (HSDC) evolved from annual meetings commencing in 1985 of Commonwealth and State officials to discuss the administration of the Historic Shipwrecks Act 1976. State officials became Delegates under the Historic Shipwreck Act circa 1989 and have met annually since.
The HSDC meets in order to provide strategic policy input on the protection of Australia's shipwreck heritage, uniform national administration and delivery of the objectives of the national Historic Shipwrecks Program.
</t>
  </si>
  <si>
    <t xml:space="preserve">Historic Shipwrecks Act 1976 </t>
  </si>
  <si>
    <t>http://www.environment.gov.au/topics/heritage/heritage-grants-and-funding</t>
  </si>
  <si>
    <t>Independent Scientific Committee on Wind Turbines</t>
  </si>
  <si>
    <t>The Independent Scientific Committee on Wind Turbines has been established to build on the work of the National Health and Medical Research Council and provide advice on the science and monitoring of potential impacts of wind turbine sound on health and the environment. It will provide an Annual Report to the Australian Parliament.</t>
  </si>
  <si>
    <t>http://www.environment.gov.au/minister/hunt/2015/mr20151009.html</t>
  </si>
  <si>
    <t>Indigenous Reef Advisory Committee</t>
  </si>
  <si>
    <t xml:space="preserve">Reef Advisory Committees provide advice to the Great Barrier Reef Marine Park Authority on actions that can be taken to address the risks to the Great Barrier Reef Marine Park identified in the Great Barrier Reef Region Strategic Assessment Report, the Great Barrier Reef Region Program Report, and the Great Barrier Reef Outlook Report 2014. 
The committees comprise a cross-section of stakeholder interests with expertise and experience in relevant areas, in this instance Indigenous matters. The Indigenous Reef Advisory Committee replaces the previous Indigenous Reef Advisory Committee.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after 30 June 2014.
</t>
  </si>
  <si>
    <t xml:space="preserve">Great Barrier Marine Park Authority Board </t>
  </si>
  <si>
    <t>http://www.gbrmpa.gov.au/about-us/reef-advisory-committee/indigenous-reef-advisory-committee</t>
  </si>
  <si>
    <t>National Landcare Advisory Committee</t>
  </si>
  <si>
    <t>The role of the advisory committee is to advise the Natural Heritage Ministerial Board on the implementation of the National Landcare Programme including investment priorities, delivery, community consultation and engagement, and achievement of outcomes.</t>
  </si>
  <si>
    <t>Natural Heritage Ministerial Board</t>
  </si>
  <si>
    <t>http://www.nrm.gov.au/national-landcare-programme/board-and-committee</t>
  </si>
  <si>
    <t>Office of the Threatened Species Commissioner</t>
  </si>
  <si>
    <t xml:space="preserve">The Threatened Species Commissioner brings a new national focus and effort to address the growing number of plants and animals in Australia that are faced with extinction.  The Commissioner, sitting within the Australian Government Department of the Environment, champions the development and implementation of practical conservation actions designed to secure priority national threatened species in the wild for at least the next 100 years.
An important part of the Commissioner's role is bringing together partners to deliver the agreed programme of conservation actions for priority threatened species - whether through funding or contributing other skills and expertise.
The Commissioner also leads efforts to report on the outcomes of conservation actions for priority threatened species, including the effectiveness of specific investments and achievements in terms of the goals of securing priority species in the wild. 
A key role for the Commissioner is to work collaboratively with all levels of government, scientists, the non-profit sector, industry and the community to build on new initiatives and strategic approaches to threatened species conservation being trialled and implemented across the country; to better coordinate conservation effort; and to share information about these activities. The work of the Commissioner complements but does not duplicate or override the important 
statutory responsibilities of the Threatened Species Scientific Committee.
The Commissioner also draws upon a group of informal expert advisors in developing a programme of conservation actions for priority threatened species.
</t>
  </si>
  <si>
    <t>Environmental Protection and Biodiversity Conservation Act 1999</t>
  </si>
  <si>
    <t>Reef 2050 Advisory Committee</t>
  </si>
  <si>
    <t>The Reef 2050 Advisory Committee will meet regularly to provide strategic advice on the implementation of Reef 2050 Plan actions, stakeholder priorities, and highlight any emerging cross sectoral issues that need to be addressed.</t>
  </si>
  <si>
    <t>The Great Barrier Reef Ministerial Forum and the Reef 2050 Plan</t>
  </si>
  <si>
    <t>Great Barrier Reef Ministerial Forum</t>
  </si>
  <si>
    <t>http://www.environment.gov.au/marine/gbr/reef2050/advisory-bodies</t>
  </si>
  <si>
    <t>Reef 2050 Plan Independent Expert Panel</t>
  </si>
  <si>
    <t>An Independent Expert Panel has been established to advise the Australian and Queensland governments on implementation and review of the Reef 2050 Plan. The Independent Expert Panel will provide scientific and expert advice related to the Great Barrier Reef, including support for the implementation and review of the Reef 2050 Plan, Reef Water Quality Protection Plan and other matters, as requested. The Panel will also advise the Australian Government Minister for the Environment on funding priorities for the $140 million Reef Trust. The inaugural Chair is the Australian Chief Scientist, Professor Ian Chubb.</t>
  </si>
  <si>
    <t>Reef Integrated Monitoring and Reporting Program - Steering Group</t>
  </si>
  <si>
    <t>The purpose of the Reef 2050 Integrated Monitoring and Reporting Program Steering Group (the Steering Group) is to guide the development and operation of an effective, integrated monitoring and reporting program for the Reef 2050 Plan. The Program will measure and report progress towards achieving the outcomes, objectives and targets, and guide adaptive management.</t>
  </si>
  <si>
    <t>Reef Trust Independent Expert Panel</t>
  </si>
  <si>
    <t>Environment And Energy</t>
  </si>
  <si>
    <t xml:space="preserve">The panel will advise on future investments for the Reef Trust.
For the four years from 2015-16, administered funding of $0.086 million each year under the Reef 2050 Plan is allocated for the Independent Expert Panel, to be chaired by the Commonwealth Chief Scientist. 
</t>
  </si>
  <si>
    <t>The Reef 2050 Long Term Sustainability Plan</t>
  </si>
  <si>
    <t>Tourism Reef Advisory Committee</t>
  </si>
  <si>
    <t>Reef Advisory Committees provide advice to the Great Barrier Reef Marine Park Authority on actions that can be taken to address the risks to the Great Barrier Reef Marine Park identified in the Great Barrier Reef Region Strategic Assessment Report, the Great Barrier Reef Region Program Report, and the Great Barrier Reef Outlook Report 2014. 
The committees comprise a cross-section of stakeholder interests with expertise and experience in relevant areas, in this instance tourism. The Tourism Reef Advisory Committee replaces the previous Tourism and Recreation Reef Advisory Committee whose first meeting was held in February 2000.
The Board of the Marine Park Authority appoints members of the Reef Advisory Committees for a term of three years, and members are eligible for reappointment. Each advisory committee meets two to three times a year. Meetings are generally held in Townsville, North Queensland. Only the Chair position is paid according to Remuneration Tribunal guidelines for appointments after 30 June 2014.</t>
  </si>
  <si>
    <t>http://www.gbrmpa.gov.au/about-us/reef-advisory-committee/tourism-reef-advisory-committee</t>
  </si>
  <si>
    <t>Uluru-Kata Tjuta Board of Management</t>
  </si>
  <si>
    <t xml:space="preserve">The Board prepares and implements, in conjunction with the Director of National Parks, the Uluru-Kata Tjuta National Park management plan, monitors management of the Park, and provides advice to the Minister on developments in the park. 12 members comprising 8 Indigenous persons nominated by the traditional owners of the Park, the Director of National Parks, a nominee of the Minister for Tourism, a nominee of the Minister for the Environment, and a nominee of the NT Govt.
</t>
  </si>
  <si>
    <t>Environment Protection and Biodiversity Conservation Act 1999</t>
  </si>
  <si>
    <t>Uluru-Kata Tjuta National Park Headquarters
PO Bo x119
YULARA NT 0872</t>
  </si>
  <si>
    <t>http://www.environment.gov.au/topics/national-parks/uluru-kata-tjuta-national-park/management-and-conservation/park-management</t>
  </si>
  <si>
    <t>Wind Farm Commissioner</t>
  </si>
  <si>
    <t xml:space="preserve">The Commissioner will work collaboratively with all levels of government, scientists, industry and the community to resolve complaints from communities about the operations of wind farms.  </t>
  </si>
  <si>
    <t xml:space="preserve">Service Contract </t>
  </si>
  <si>
    <t>National Wind Farm Commissioner, PO Box 24434, Melbourne  VIC  3001</t>
  </si>
  <si>
    <t>http://www.environment.gov.au/climate-change/national-wind-farm-commissioner</t>
  </si>
  <si>
    <t>Australian Renewable Energy Agency</t>
  </si>
  <si>
    <t xml:space="preserve">The Australian Renewable Energy Agency (ARENA) was established by the Australian Government to make renewable energy solutions more affordable and increase the amount of renewable energy used in Australia. </t>
  </si>
  <si>
    <t>Australian Renewable Energy Agency Act 2011 and Australian Renewable Energy Agency (Consequential Amendments and Transitional Provisions) Act 2011</t>
  </si>
  <si>
    <t>Fuel and Energy</t>
  </si>
  <si>
    <t>35 931 927 899</t>
  </si>
  <si>
    <t>New Acton Nishi, 2 Phillip Law Street, Canberra City ACT 2601</t>
  </si>
  <si>
    <t>http://arena.gov.au/</t>
  </si>
  <si>
    <t>http://arena.gov.au/about-arena/corporate-publications/</t>
  </si>
  <si>
    <t>Clean Energy Finance Corporation</t>
  </si>
  <si>
    <t xml:space="preserve">The Clean Energy Finance Corporation (CEFC) mobilises capital investment in renewable energy, low-emission technology and energy efficiency projects in Australia. </t>
  </si>
  <si>
    <t>Clean Energy Finance Corporation Act 2012</t>
  </si>
  <si>
    <t>Minister and the Minister for Finance</t>
  </si>
  <si>
    <t>43 669 904 352</t>
  </si>
  <si>
    <t>Suite 1702, 1 Bligh Street, Sydney NSW 2000</t>
  </si>
  <si>
    <t>http://www.cleanenergyfinancecorp.com.au</t>
  </si>
  <si>
    <t>http://www.cleanenergyfinancecorp.com.au/what-we-do/investment-mandate.aspx</t>
  </si>
  <si>
    <t>http://www.cleanenergyfinancecorp.com.au/reports/annual-report.aspx</t>
  </si>
  <si>
    <t>http://www.treasury.gov.au/PublicationsAndMedia/Publications/2014/PBS-201415/Report/CEFC</t>
  </si>
  <si>
    <t>Clean Energy Regulator</t>
  </si>
  <si>
    <t xml:space="preserve">The Clean Energy Regulator is the statutory authority responsible for administering legislation that will contribute to a reduction in Australia's net greenhouse gas emissions, including through the administration of market based mechanisms that incentivise reduction in emissions and the promotion of additional renewable electricity generation.
The Clean Energy Regulator has administrative responsibilities for the:
- National Greenhouse and Energy Reporting, under the National Greenhouse and Energy Reporting Act 2007 and associated Regulations.
- Emissions Reduction Fund, under the Carbon Credits (Carbon Farming Initiative) Act 2011 and the Carbon Farming Initiative Amendment Bill 2014.
- Australian National Registry of Emissions Units, under the Australian National Registry of Emissions Units Act 2011 and associated Regulations.
- Renewable Energy Target, under the Renewable Energy (Electricity) Act 2000 and associated Regulations.
</t>
  </si>
  <si>
    <t>Clean Energy Regulator Act 2011</t>
  </si>
  <si>
    <t>72 321 984 210</t>
  </si>
  <si>
    <t>5 Farrell Place Canberra ACT 2601</t>
  </si>
  <si>
    <t>http://www.cleanenergyregulator.gov.au</t>
  </si>
  <si>
    <t>http://www.cleanenergyregulator.gov.au/About/Accountability-and-reporting/Corporate-plans</t>
  </si>
  <si>
    <t>http://www.cleanenergyregulator.gov.au/About/Accountability-and-reporting/Annual-Reports</t>
  </si>
  <si>
    <t>Climate Change Authority</t>
  </si>
  <si>
    <t>* * * * * * * * * * * *
On 13 May 2014, the Government announced in the Ministerial Paper Small Government - Smaller and More Rational Government that the Climate Change Authority will be ceased.
* * * * * * * * * * * *
The Authority is an independent statutory agency that provides advice to the Government on  climate change policy. It is currently reviewing, and providing recommendations on the policies Australia should adopt as a result of the Paris agreement.  In addition, the Authority undertakes periodic reviews of:
- the Carbon Farming Initiative, and
- the National Greenhouse and Energy Reporting System.</t>
  </si>
  <si>
    <t>Climate Change Authority Act 2011</t>
  </si>
  <si>
    <t>60 585 018 782</t>
  </si>
  <si>
    <t>Level 10, 90 Collins Street, Melbourne, VIC</t>
  </si>
  <si>
    <t>http://climatechangeauthority.gov.au</t>
  </si>
  <si>
    <t>http://www.climatechangeauthority.gov.au/about-cca/corporate-plan</t>
  </si>
  <si>
    <t>http://www.climatechangeauthority.gov.au/about-cca</t>
  </si>
  <si>
    <t>Sydney Harbour Federation Trust</t>
  </si>
  <si>
    <t xml:space="preserve">The Sydney Harbour Federation Trust is a self-funding agency created by the Australian Government responsible for vision planning and management of Sydney Harbour sites including Cockatoo Island and Snapper Island in Sydney Harbour, Woolwich Dock and Parklands in Woolwich, HMAS Platypus in Neutral Bay, Georges Heights, Middle Head and Chowder Bay in Mosman, North Head Sanctuary in Manly, Marine Biological Station in Watsons Bay and Macquarie Lightstation in Vaucluse.
The Harbour Trust's role is to cultivate a long-term vision plan for these sites to ensure they are integrated into the life of the city and create a lasting legacy for the people of Sydney and Australia. Sites that were for many years hidden away from public view are now open for all, containing an extraordinary mix of historic buildings, magnificent harbour views, pristine natural landscapes and defence heritage. These public spaces and parklands now offer major events, exhibitions, venue hire, accommodation, tours and business tenancy.
</t>
  </si>
  <si>
    <t>Sydney Harbour Federation Trust Act 2001</t>
  </si>
  <si>
    <t>14 178 614 905</t>
  </si>
  <si>
    <t xml:space="preserve">Building 28 Best Avenue, off Suakin Drive, Mosman NSW </t>
  </si>
  <si>
    <t>http://www.harbourtrust.gov.au</t>
  </si>
  <si>
    <t>http://www.harbourtrust.gov.au/planning-projects/strategic-plans#comprehensve_plan</t>
  </si>
  <si>
    <t>http://www.harbourtrust.gov.au/about/publications/annual-reports</t>
  </si>
  <si>
    <t>Alligator Rivers Region Advisory Committee</t>
  </si>
  <si>
    <t xml:space="preserve">The Committee facilitates consultation and information sharing between key stakeholders for the protection and restoration of the environment from the effects of uranium mining operations in the Alligator River Region.  Members (and deputy members) appointed by the Minister include representatives from the Northern Territory Government, local government, the mining industry, the ARPANSA and the Department of Industry and Science.
</t>
  </si>
  <si>
    <t>Environment Protection (Alligator Rivers Regions) Act 1978</t>
  </si>
  <si>
    <t>Supervising Scientist Branch, Pedersen Rd Darwin NT</t>
  </si>
  <si>
    <t>http://www.environment.gov.au/node/23142</t>
  </si>
  <si>
    <t>http://www.environment.gov.au/node/23143</t>
  </si>
  <si>
    <t>Alligator Rivers Region Technical Committee</t>
  </si>
  <si>
    <t xml:space="preserve">The Committee advises the Minister on the quality of scientific research into, and the assessment of, the impact of uranium mining on the environment of the Alligator Rivers Region.  The committee is comprised of a Chair, selected independent scientists and members representing key stakeholders.
</t>
  </si>
  <si>
    <t>http://www.environment.gov.au/ssd/communication/committees/arrtc/index.html</t>
  </si>
  <si>
    <t>http://www.environment.gov.au/node/23146</t>
  </si>
  <si>
    <t>Australian Heritage Council</t>
  </si>
  <si>
    <t xml:space="preserve">The Council advises the Australian Government on policies and programs concerning the preservation of Australian heritage. Members are appointed by the Minister under the Australian Heritage Council Act 2003, section 4. Council comprised of a chair, 6 members and 2 up to associate members.
</t>
  </si>
  <si>
    <t>Australian Heritage Council Act 2003</t>
  </si>
  <si>
    <t>9</t>
  </si>
  <si>
    <t>Heritage Strategies Section, Dept Of The Environment</t>
  </si>
  <si>
    <t>http://www.environment.gov.au/heritage/ahc/index.html</t>
  </si>
  <si>
    <t>Australian World Heritage Advisory Committee</t>
  </si>
  <si>
    <t xml:space="preserve">Members include all Chairs of Australia's World Heritage properties Advisory Committees, and two representatives from the Australian World Heritage Indigenous Network.  Is a forum for sharing of best practice approaches to World Heritage property management.
</t>
  </si>
  <si>
    <t>Environment Protection and Heritage Council (EPHC)</t>
  </si>
  <si>
    <t>Formally appointed by COAG Environment Protection and Heritage Council. Now World Heritage properties nominate a representative</t>
  </si>
  <si>
    <t>Heritage South Branch, Dept of the Environment</t>
  </si>
  <si>
    <t>http://www.environment.gov.au/heritage/organisations/world-heritage-committee.html</t>
  </si>
  <si>
    <t>http://www.environment.gov.au/topics/heritage/heritage-organisations/australian-heritage-council/about-council</t>
  </si>
  <si>
    <t>Booderee National Park Board of Management</t>
  </si>
  <si>
    <t xml:space="preserve">The Board prepares and implements, in conjunction with the Director of National Parks, the Booderee National Park management plan, monitors management of the Park, and provides advice to the Minister on developments in the park. There are 12 members comprising 7 Indigenous persons nominated by the traditional owners of the Park, the Director of National Parks, an officer of the Jervis Bay Territory Administration,  Commanding Officer of HMAS Creswell, conservation scientist familiar with Jervis Bay region and ecotourism expert. 
</t>
  </si>
  <si>
    <t>12</t>
  </si>
  <si>
    <t>Booderee National Park Headquarters
Village Road
JERVIS BAY NSW 2540</t>
  </si>
  <si>
    <t>http://www.environment.gov.au/topics/national-parks/booderee-national-park/management-and-conservation/park-management</t>
  </si>
  <si>
    <t>Bureau of Meteorology Jurisdictional Reference Group on Water Information</t>
  </si>
  <si>
    <t xml:space="preserve">Coordinates the Bureau's water information activities with those of the States and Territories. Comprising representatives from the lead water agencies in each jurisdiction, the Reference Group provides a forum for members to articulate water information priorities and provide feedback to the Bureau on its various water information products and services.
</t>
  </si>
  <si>
    <t xml:space="preserve">Water Act 2007 </t>
  </si>
  <si>
    <t xml:space="preserve">Director of Meteorology </t>
  </si>
  <si>
    <t>Commercial Building Disclosure Forum</t>
  </si>
  <si>
    <t xml:space="preserve">CBD Program mandates the disclosure of energy efficiency information for commercial office spaces of 2000 square metres or more. Disclosure of this information before sale or lease assists prospective buyers and tenants to make informed decisions. The CBD Program is an initiative of the Council of Australian Governments (COAG) and is delivered by the Australian Government Department of Industry.
The Commercial Building Disclosure Forum (CBDF) provides industry input and advice to improve the effectiveness of the CBD program. The CBDF helps identify program implementation issues and contributes to technical and communication strategies and guidance materials for industry.
The Department chairs the CBDF which comprises representatives of the Property Council of Australia, Australia Direct Property Investment Association, Energy Efficiency Council, Chartered Institute of Building Services Engineers, Facility Management Association, Green Building Council of Australia, the legal sector, and NSW OEH. 
</t>
  </si>
  <si>
    <t>Commonwealth Environmental Water Holder</t>
  </si>
  <si>
    <t xml:space="preserve">The Commonwealth Environmental Water Holder is responsible for the management water entitlements acquired by the Commonwealth.  These water entitlements are used to protect or restore environmental assets of the Murray-Darling Basin.
</t>
  </si>
  <si>
    <t>Commonwealth Environmental Water Office, Dept of the Environment</t>
  </si>
  <si>
    <t>http://www.environment.gov.au/water/cewo</t>
  </si>
  <si>
    <t>Commonwealth Environmental Water Office</t>
  </si>
  <si>
    <t xml:space="preserve">The Commonwealth Environmental Water Office (CEWO) was established to support the Commonwealth Environmental Water Holder (CEWH) to make decisions on the use of Commonwealth environmental water.
</t>
  </si>
  <si>
    <t>http://www.environment.gov.au/aggregation/commonwealth-environmental-water-office</t>
  </si>
  <si>
    <t>Environmental Research Advisory Panel</t>
  </si>
  <si>
    <t xml:space="preserve">The Environmental Research Advisory Panel (ERAP) was appointed by the Minister  to provide advice on appropriate grant investments under the National Environmental Research Program. The Advisory Panel comprised a mix of independent research experts as well as policy experts representing the Department and relevant portfolio agencies.
</t>
  </si>
  <si>
    <t>http://www.environment.gov.au/topics/science-and-research/national-environmental-research-program/advisory-panel</t>
  </si>
  <si>
    <t>Environmental Water Scientific Advisory Panel</t>
  </si>
  <si>
    <t>The Environmental Water Scientific Advisory Panel comprises six prominent scientists and experts in fields such as hydrology, limnology, river operations management, river and floodplain ecology and the management of aquatic ecosystems.
The Panel provides advice to the Commonwealth Environmental Water Holder on the use of Commonwealth environmental water.</t>
  </si>
  <si>
    <t>http://www.environment.gov.au/topics/water/commonwealth-environmental-water-office/external-advice/environmental-water-scientific</t>
  </si>
  <si>
    <t>Expert Panel for Major Coal Seam Gas Projects</t>
  </si>
  <si>
    <t xml:space="preserve">Created in 2011 to provide advice on the Queensland coal seam gas projects approved and conditioned under the Environment Protection and Biodiversity Conservation Act 1999. The expert panel will provide advice on the adequacy of water management plans which the companies must submit under the conditions of approval.
</t>
  </si>
  <si>
    <t>Compliance &amp; Enforcement Branch, Dept of the Environment</t>
  </si>
  <si>
    <t>http://www.environment.gov.au/epbc/about/coal-seam-gas-panel.html</t>
  </si>
  <si>
    <t>Fuel Standards Consultative Committee</t>
  </si>
  <si>
    <t>* * * * * * * * * * * *
On 15 December 2014, the Government announced in the Ministerial Paper Small Government - Towards a Sustainable Future that the Fuel Standards Consultative Committee will be ceased. Legislation has been introduced into Parliament.
* * * * * * * * * * * *
The Fuel Standards Consultative Committee was established under the Fuel Quality Standards Act 2000 as a formal consultation mechanism. The committee must include one representative from each state and territory government, and one representative from the Australian Government. It must also include at least one person representing fuel producers, a non-government body with an interest in the protection of the environment, and a person representing the interests of consumers. The minister may also appoint additional members to the committee with each member appointed for a term of three years.</t>
  </si>
  <si>
    <t xml:space="preserve">Fuel Quality Standards Act 2000 </t>
  </si>
  <si>
    <t>http://www.environment.gov.au/atmosphere/fuelquality/standards/fscc.html</t>
  </si>
  <si>
    <t xml:space="preserve">Established by the Emerald Agreement in 1979 and reconfirmed Great Barrier Reef Intergovernmental Agreement in 2009. On 13 February 2011, the Great Barrier Reef Ministerial Council was discontinued as a formal COAG Council.
However, Ministers agreed to continue to meet outside of the formal COAG system and from 1 July 2011 the Council has been referred to as the Great Barrier Reef Ministerial Forum. 2 members are ministers from the Aust Govt, 2 are ministers from the Qld Govt. All members must not be responsible for mining.
</t>
  </si>
  <si>
    <t>Great Barrier Reef Intergovernmental Agreement</t>
  </si>
  <si>
    <t>Legislation (Chair), Queensland Premier (two members) and the Prime Minister (one member)</t>
  </si>
  <si>
    <t>Biodiversity Conservation Division, Dept of the Environment</t>
  </si>
  <si>
    <t>http://www.gbrmpa.gov.au/about-us/gbr-intergovernmental-agreement/great-barrier-reef-ministerial-forum</t>
  </si>
  <si>
    <t>Hazardous Waste Technical Group</t>
  </si>
  <si>
    <t xml:space="preserve">The Hazardous Waste Technical Group advises on technical issues associated with the operation and interpretation of the Hazardous Waste (Regulation of Exports and Imports) Act 1989.
The Group is comprised of eight experts appointed by the Minister, and generally meets in response to requests for advice on specific issues. 
</t>
  </si>
  <si>
    <t>Hazardous Waste (Regulation of Exports and Imports) Act 1989, sections 58B, 58C, 58D and 58E</t>
  </si>
  <si>
    <t>http://www.environment.gov.au/node/21236</t>
  </si>
  <si>
    <t>http://www.environment.gov.au/archive/settlements/publications/chemicals/hazardous-waste/tg/index.html</t>
  </si>
  <si>
    <t>Independent Expert Scientific Committee on Coal Seam Gas and Large Coal Mining Development</t>
  </si>
  <si>
    <t>Provides scientific advice to decision makers on the impact that coal seam gas and large coal mining development may have on Australia's water resources.</t>
  </si>
  <si>
    <t>IESC Secretariat, Office of Water Science, Dept of the Environment</t>
  </si>
  <si>
    <t>http://www.iesc.environment.gov.au/</t>
  </si>
  <si>
    <t>http://www.iesc.environment.gov.au/iesc</t>
  </si>
  <si>
    <t>Indigenous Advisory Committee</t>
  </si>
  <si>
    <t>The Indigenous Advisory Committee (IAC) is an expert group who provide advice to the Minister for the Environment on the operation of the EPBC Act, taking into account the significance of Indigenous peoples' knowledge of the management of land and the conservation and sustainable use of biodiversity.</t>
  </si>
  <si>
    <t>Minister and Prime Minister</t>
  </si>
  <si>
    <t>http://www.environment.gov.au/indigenous/committees/iac.html</t>
  </si>
  <si>
    <t>Kakadu Board of Management</t>
  </si>
  <si>
    <t>The Board prepares and implements, in conjunction with the Director of National Parks, the Kakadu National Park management plan, monitors management of the Park, and provides advice to the Minister on developments in the park. 15 members comprising 10 Indigenous persons nominated by the traditional owners of the Park, the Director of National Parks, Parks Australia Assistant Secretary responsible for Kakadu, a person employed in the tourism industry, a person prominent in nature conservation, and a person nominated by the Northern Territory government.</t>
  </si>
  <si>
    <t>Kakadu National Park Headquarters
PO Box 71
JABIRU NT 0886</t>
  </si>
  <si>
    <t>http://www.environment.gov.au/topics/national-parks/kakadu-national-park/management-and-conservation/park-management</t>
  </si>
  <si>
    <t>Land Sector Carbon and Biodiversity Board</t>
  </si>
  <si>
    <t>* * * * * * * * * * * *
On 15 December 2014, the Government announced in the Ministerial Paper Small Government - Towards a Sustainable Future that the Land Sector Carbon and Biodiversity Board will be ceased.
* * * * * * * * * * * *
The Board provides advice to the Australian Government on a range of Land Sector package measures to help ensure the protection of Australia's ecosystems and increase resilience to the impacts of climate change.
Members are appointed jointly by the Minister for the Environment and the Minister for Agriculture.
Established under the Climate Change Authority Act 2011 as part of the Clean Energy Future Plan.</t>
  </si>
  <si>
    <t>Minister and Minister for Agriculture (joint)</t>
  </si>
  <si>
    <t>http://www.environment.gov.au/cleanenergyfuture/land-sector/board.html</t>
  </si>
  <si>
    <t>http://www.environment.gov.au/cleanenergyfuture/land-sector/board-ar.html</t>
  </si>
  <si>
    <t>Local Marine Advisory Committees - Bowen-Burdekin</t>
  </si>
  <si>
    <t>Twelve Local Marine Advisory Committees operate along the Great Barrier Reef catchment.
Representing community interests from Cape York south to the Burnett region, these advisory committees provide an avenue for local communities to discuss areas of concern directly with the agency. The committees also have input into the management of the Great Barrier Reef Marine Park and undertake activities that contribute to its long-term protection.
Each advisory committee meets at least five times a year.  Committee members are appointed for a three-year term.
The 2012-2015 term will conclude on 30 June 2015. Nominations are currently being accepted for LMAC membership for the 2015-2018 term. The new term will commence on 1 July 2015.</t>
  </si>
  <si>
    <t>Marine Park Authority Board</t>
  </si>
  <si>
    <t>Great Barrier Reef Marine Park Authority Board</t>
  </si>
  <si>
    <t>http://www.gbrmpa.gov.au/about-us/local-marine-advisory-committees/bowen-burdekin</t>
  </si>
  <si>
    <t>Local Marine Advisory Committees - Burnett</t>
  </si>
  <si>
    <t>http://www.gbrmpa.gov.au/about-us/local-marine-advisory-committees/burrnett</t>
  </si>
  <si>
    <t>Local Marine Advisory Committees - Cairns</t>
  </si>
  <si>
    <t>http://www.gbrmpa.gov.au/about-us/local-marine-advisory-committees/cairns</t>
  </si>
  <si>
    <t>Local Marine Advisory Committees - Cape York</t>
  </si>
  <si>
    <t>http://www.gbrmpa.gov.au/about-us/local-marine-advisory-committees/cape-york-lmac</t>
  </si>
  <si>
    <t>Local Marine Advisory Committees - Capricorn Coast</t>
  </si>
  <si>
    <t>http://www.gbrmpa.gov.au/about-us/local-marine-advisory-committees/capricorn-coast</t>
  </si>
  <si>
    <t>Local Marine Advisory Committees - Cassowary Coast</t>
  </si>
  <si>
    <t>http://www.gbrmpa.gov.au/about-us/local-marine-advisory-committees/cassowary-coast</t>
  </si>
  <si>
    <t>Local Marine Advisory Committees - Douglas</t>
  </si>
  <si>
    <t>http://www.gbrmpa.gov.au/about-us/local-marine-advisory-committees/douglas</t>
  </si>
  <si>
    <t>Local Marine Advisory Committees - Gladstone</t>
  </si>
  <si>
    <t>http://www.gbrmpa.gov.au/about-us/local-marine-advisory-committees/gladstone-region</t>
  </si>
  <si>
    <t>Local Marine Advisory Committees - Hinchinbrook</t>
  </si>
  <si>
    <t>http://www.gbrmpa.gov.au/about-us/local-marine-advisory-committees/hinchinbrook</t>
  </si>
  <si>
    <t>Local Marine Advisory Committees - Mackay</t>
  </si>
  <si>
    <t>http://www.gbrmpa.gov.au/about-us/local-marine-advisory-committees/mackay</t>
  </si>
  <si>
    <t>Local Marine Advisory Committees - Townsville</t>
  </si>
  <si>
    <t>http://www.gbrmpa.gov.au/about-us/local-marine-advisory-committees/townsville</t>
  </si>
  <si>
    <t>Local Marine Advisory Committees - Whitsunday</t>
  </si>
  <si>
    <t>http://www.gbrmpa.gov.au/about-us/local-marine-advisory-committees/whitsunday-lmac</t>
  </si>
  <si>
    <t>National Environment Protection Council</t>
  </si>
  <si>
    <t xml:space="preserve">The National Environment Protection Council (NEPC) members are ministers from Commonwealth, state and territory governments.  NEPC has law making powers under the NEPC Act, and meets on an as needed basis.
</t>
  </si>
  <si>
    <t>National Environment Protection Council Act 1994</t>
  </si>
  <si>
    <t>Prime Minister, State Premiers, and participating Territory Chief Ministers</t>
  </si>
  <si>
    <t xml:space="preserve">NEPC Business Services, John Gorton Building, King Edward Terrace, Parkes ACT </t>
  </si>
  <si>
    <t>http://www.environment.gov.au/protection/nepc</t>
  </si>
  <si>
    <t>National Operating Committee on Jet Fuel Assurance</t>
  </si>
  <si>
    <t xml:space="preserve">The Australian Government established the National Operating Committee on Jet Fuel Supply Assurance (NOC) following a jet fuel supply disruption at Sydney Airport in September 2003. It was created to provide the Government with assurance that the risk of a similar disruption would be minimised in the future.
The NOC is comprised of jet fuel supply representatives from major oil companies and an Independent Person (IP).The NOC Chair position is filled by the four oil companies on a rotating basis every six months.
The focus of NOC activities are eight major Australian airports (Sydney, Melbourne, Brisbane, Perth, Adelaide, Darwin, Hobart and Cairns) and three overseas airports (Auckland, Christchurch and Nadi) which were historically managed by Australian based fuel stakeholders.  These airports are collectively termed as NOC Airports.
The NOC Chair draws on information provided to it by the relevant Joint User Hydrant Installation (JUHI) managers, who have responsibility for regular fuel supply decisions including any fuel allocations during supply shortages at each airport, to compile a Jet Fuel Summary (traffic light) Report on NOC Airports for the coming six week period.  </t>
  </si>
  <si>
    <t>National Wildlife Corridors Committee</t>
  </si>
  <si>
    <t xml:space="preserve">The Committee will report to the Land Sector Carbon and Biodiversity Board and provide advice to the Minister on the nomination, assessment and declaration process of the National Wildlife Corridors Plan and other matters relating to wildlife corridors.
</t>
  </si>
  <si>
    <t>http://www.environment.gov.au/topics/biodiversity/biodiversity-conservation/wildlife-corridors</t>
  </si>
  <si>
    <t>http://www.environment.gov.au/resource/national-wildlife-corridors-plan-framework-landscape-scale-conservation</t>
  </si>
  <si>
    <t>The Natural Heritage Ministerial Board is established under the Natural Heritage Trust of Australia Act 1997.  The Board provides the formal mechanism for liaison and cooperation between the Environment and Agriculture Ministers on all matters relating to jointly managed  programmes funded through the Natural Heritage Trust (NHT) of Australia Account.  The Board supports the design and delivery of the National Landcare Programme.  It  also oversees and makes decisions on related programmes funded through the NHT Account, including the Reef Plan 2050 and the Indigenous Protected Areas programmes.  The Board consists of the Environment Minister and the Agriculture Minister.</t>
  </si>
  <si>
    <t>Natural Heritage Trust of Australia Act 1997</t>
  </si>
  <si>
    <t>Oil Stewardship Advisory Council</t>
  </si>
  <si>
    <t>* * * * * * * * * * * *
On 15 December 2014, the Government announced in the Ministerial Paper Small Government - Towards a Sustainable Future that the Oil Stewardship Advisory Council will be ceased.
* * * * * * * * * * * *
The Oil Stewardship Advisory Council (OSAC) is part of the Environment portfolio, and functions in an advisory capacity.
Section 11 of the Product Stewardship (Oil) Act 2000 (the Act) establishes the Oil Stewardship Advisory Council. The role of OSAC is to provide the Minister with advice in relation to matters relating to oil recycling, the product stewardship arrangements for oil and the state of the oil industry.  Members are paid a remuneration allowance.</t>
  </si>
  <si>
    <t xml:space="preserve">Part 3, Section 11 of the Product Stewardship (Oil) Act 2000 </t>
  </si>
  <si>
    <t>Minister (Minister responsible for the administration of the Environment Protection and Biodiversity Conservation Act 1999)</t>
  </si>
  <si>
    <t>http://www.environment.gov.au/node/21307</t>
  </si>
  <si>
    <t>http://www.environment.gov.au/archive/oilrecycling/council/index.html</t>
  </si>
  <si>
    <t>Product Stewardship Advisory Group</t>
  </si>
  <si>
    <t>* * * * * * * * * * * *
On 15 December 2014, the Government announced in the Ministerial Paper Small Government - Towards a Sustainable Future that the Product Stewardship Advisory Group will be ceased.
* * * * * * * * * * * *
The Advisory Group's primary role is to provide independent advice to the Minister for use in the development of a list of products proposed to be considered, during the next financial year, as to whether some form of accreditation or regulation under the Product Stewardship Act 2011 might be appropriate. The Product List must be published by the Minister annually. The independent chair of the group receives sitting fees. Members are not paid.</t>
  </si>
  <si>
    <t>Product Stewardship Act 2011</t>
  </si>
  <si>
    <t>Minister (at time of initial appointment, the Parliamentary Secretary was responsible for this area)</t>
  </si>
  <si>
    <t>http://www.environment.gov.au/settlements/waste/product-stewardship/advisory-group/index.html</t>
  </si>
  <si>
    <t>Reef Advisory Committee - Catchment and Coastal Reef Advisory Committee</t>
  </si>
  <si>
    <t>A key role of the advisory committees is to advise the agency about actions that can be taken to address the risks to the Great Barrier Reef Marine Park.
This is a competency-based committee comprising a cross-section of stakeholder interests with expertise and experience in relevant areas. Each works closely with staff of the relevant branch and sections to ensure policy development and strategic direction are developed in consultation with stakeholders.</t>
  </si>
  <si>
    <t>http://www.gbrmpa.gov.au/about-us/reef-advisory-committee/catchment-and-coastal-reef-advisory-committee</t>
  </si>
  <si>
    <t>Reef Advisory Committee - Ecosystem Reef Advisory Committee</t>
  </si>
  <si>
    <t>http://www.gbrmpa.gov.au/about-us/reef-advisory-committee/ecosystem-reef-advisory-committee</t>
  </si>
  <si>
    <t>Reef Water Quality Independent Science Panel</t>
  </si>
  <si>
    <t xml:space="preserve">The Independent Science Panel is a working group of the Reef 2050 Plan Independent Expert Panel focussing on reef water quality. It provides independent scientific and technical advice as directed by the Intergovernmental Operational Committee on Reef Plan science needs. It has a skills-based membership of up to six members, including an independent chair, with expertise in the following areas:
- agronomic and landscape processes;
- marine and freshwater biochemistry, ecology and modelling; resource management, water quality and ecosystem health target-setting and monitoring;
- information integration, synthesis, reporting and communication;
- social and economic methodologies.
Secretariat is within the Queensland Department of Environment and Heritage Protection.
</t>
  </si>
  <si>
    <t>Reef Water Quality Protection Plan Partnership Committee</t>
  </si>
  <si>
    <t>Reef Water Quality Protection Plan Partnership Committee (PC) comprises of senior representatives from Australian and Queensland Government agencies, Regional Natural Resource Management Bodies of the reef catchments, industry bodies and conservation groups. The PC becomes a working group of the Reef 2050 Advisory Committee focussing on the Reef Water Quality Protection Plan.
Secretariat is within the Queensland Department of Environment and Heritage Protection.</t>
  </si>
  <si>
    <t>Intergovernmental Operational Committee on the operational implementation of Reef Plan</t>
  </si>
  <si>
    <t>Rock Art Foundation Committee</t>
  </si>
  <si>
    <t>The Rock Art Foundation Committee (RAFC) comprises an independent chairperson, a Woodside Energy Ltd representative and an Australian Government representative.</t>
  </si>
  <si>
    <t>Conservation Agreement signed by Woodside</t>
  </si>
  <si>
    <t>Threatened Species Scientific Committee</t>
  </si>
  <si>
    <t>The establishment of the Threatened Species Scientific Committee is provided for under the Environment Protection and Biodiversity Conservation Act 1999 (EPBC Act).
The EPBC Act also sets out the functions of the Committee. These include advising the Minister on the amendment and updating of lists for threatened species, threatened ecological communities, and key threatening processes together with the making or adoption of recovery plans and threat abatement plans.</t>
  </si>
  <si>
    <t xml:space="preserve">33 Allara Street, Canberra City ACT </t>
  </si>
  <si>
    <t>http://www.environment.gov.au/topics/biodiversity/threatened-species-ecological-communities/threatened-species-scientific</t>
  </si>
  <si>
    <t>http://www.environment.gov.au/archive/about/publications/annual-report/index.html#tssc</t>
  </si>
  <si>
    <t>Australian Energy Market Commission</t>
  </si>
  <si>
    <t>The Australian Energy Market Commission (AEMC) has two roles in relation to national energy markets - as rule maker and as a provider of advice to Ministers on how best to develop energy markets over time. The AEMC actively considers market development when it considers rule change proposals, policy advice and energy market reviews.</t>
  </si>
  <si>
    <t xml:space="preserve">South Australian Governor </t>
  </si>
  <si>
    <t>49 236 270 144</t>
  </si>
  <si>
    <t>Level 6, 201 Elizabeth Street Sydney NSW</t>
  </si>
  <si>
    <t>www.aemc.gov.au</t>
  </si>
  <si>
    <t>http://www.aemc.gov.au/Major-Pages/Strategic-priorities</t>
  </si>
  <si>
    <t>Australian Energy Market Operator</t>
  </si>
  <si>
    <t>As the National Energy Market Operator and planner, Australian Energy Market Operator (AEMO) plays an important role in supporting the industry to deliver a more integrated, secure, and cost effective national energy supply. AEMO operates the energy markets and systems and also delivers planning advice in eastern and south-eastern Australia.
AEMO was previously the National Electricity Market Management Company and was renamed and restructured on 1 July 2009 to become the single, industry-funded, national energy market operator, following a decision by the Council of Australian Governments on 13 April 2007. AEMO assumed the functions of the previous National Electricity Market Management Company, the Victorian Energy Networks Corporation, the Electricity Supply Industry Planning Council, the Retail Energy Market Company, the Gas Market Company, and the Gas Retail Market Operator. The Commonwealth also subsequently became a member of AEMO. Australian Energy Market Operator (Transitional) Ltd (see following entry), of which the Commonwealth is also a member, was established solely for the purpose of actively managing the transition to the establishment of AEMO.
Appointment by Ministerial Council on Energy.</t>
  </si>
  <si>
    <t>Australian Electoral Commission</t>
  </si>
  <si>
    <t>Finance</t>
  </si>
  <si>
    <t xml:space="preserve">The role of the Australian Electoral Commission is to deliver the franchise: that is, an Australian citizen's right to vote, as established by the Commonwealth Electoral Act 1918.
</t>
  </si>
  <si>
    <t>Commonwealth Electoral Act 1918</t>
  </si>
  <si>
    <t>21 133 285 851</t>
  </si>
  <si>
    <t xml:space="preserve">West Block, Queen Victoria Tce, Parkes ACT 2600
</t>
  </si>
  <si>
    <t>http://aec.gov.au</t>
  </si>
  <si>
    <t>http://annualreport.aec.gov.au/annual-reports.html</t>
  </si>
  <si>
    <t>http://www.finance.gov.au/publications/portfolio-budget-statements/</t>
  </si>
  <si>
    <t xml:space="preserve">As a central agency of the Australian Government, the Department of Finance  (Finance) plays an important role in assisting government across a wide range of policy areas to ensure its outcomes are met, particularly with regard to expenditure, financial management, and the operations of government.
Essential services delivered by Finance include supporting the delivery of the Australian Government Budget, the ongoing management of the Australian Government's non-defence domestic property portfolio and key asset sales. Finance is also responsible for the financial framework for Australian Government Agencies. Additionally, Finance provides entitlements advice and support to parliamentarians and their employees, maintains shareholder oversight for Government Business Enterprises (GBEs), provides general insurance services to government agencies and promotes improved risk management. Finance also provides strategic advice, guidance and service provision for the productive application of new and existing information and communication technologies to government operations.
</t>
  </si>
  <si>
    <t>General Public Services;
Other Purposes</t>
  </si>
  <si>
    <t>61 970 632 495</t>
  </si>
  <si>
    <t>http://www.finance.gov.au</t>
  </si>
  <si>
    <t>http://www.finance.gov.au/about-the-department/finance_strategic_plan/</t>
  </si>
  <si>
    <t>http://www.finance.gov.au/publications/annual-reports/</t>
  </si>
  <si>
    <t>COMCAR</t>
  </si>
  <si>
    <t>The Commonwealth car-with-driver service has existed in a number of forms since 1910. COMCAR came into operation in its current form in 1976 when car-with-driver services in the States amalgamated with Ministerial Car Services in Canberra, under the supervision of the then Department of Administrative Services. In 1987, the service was renamed "COMCAR".
COMCAR provides services to eligible Australian Government clients, including official guests. COMCAR clients may alternatively choose private sector providers in obtaining car-with-driver services.</t>
  </si>
  <si>
    <t>Wetlands House
1 Dairy Road
FYSHWICK ACT 2609</t>
  </si>
  <si>
    <t>http://maps.finance.gov.au/parliamentarians_travel/comcar.html</t>
  </si>
  <si>
    <t>Commonwealth Superannuation Scheme</t>
  </si>
  <si>
    <t>The Commonwealth Superannuation Scheme (CSS) was established under the Superannuation Act 1976 principally for Australian Government employees. The CSS is a hybrid superannuation scheme, comprised of defined benefit and accumulation components. IT was closed to new members from 1 July 1990</t>
  </si>
  <si>
    <t>Superannuation Act 1976</t>
  </si>
  <si>
    <t>19 415 776 361</t>
  </si>
  <si>
    <t>Level 8, 121 Marcus Clarke Street, Canberra City ACT 2601</t>
  </si>
  <si>
    <t>www.css.gov.au</t>
  </si>
  <si>
    <t>http://www.css.gov.au/forms-and-publications/publications/</t>
  </si>
  <si>
    <t>Defence Force Retirement and Death Benefits Scheme</t>
  </si>
  <si>
    <t>Defence Force Retirement and Death Benefits Scheme (DFRDB) is the Defence Force Retirement and Death Benefits Scheme, established under the Defence Forces Retirement Benefits Act 1948 and the Defence Force Retirement and Death Benefits Act 1973. This scheme is closed to new members on 1 October 1991. DFRDB was replaced by Military Super.
DFRDB is a fully defined untaxed benefit superannuation scheme.</t>
  </si>
  <si>
    <t>Defence Forces Retirement Benefits Act 1948 &amp; Defence Force Retirement and Death Benefits Act 1973</t>
  </si>
  <si>
    <t xml:space="preserve">39 798 362 763
</t>
  </si>
  <si>
    <t>www.dfrdb.gov.au</t>
  </si>
  <si>
    <t>http://www.dfrdb.gov.au/forms-and-publications/</t>
  </si>
  <si>
    <t>Independent Communications Committee</t>
  </si>
  <si>
    <t>The Independent Communications Committee (ICC) to provide independent advice to Accountable Authorities of non-corporate Commonwealth entities proposing to conduct information and advertising campaigns where expenditure is expected to be $250,000 or greater</t>
  </si>
  <si>
    <t>Public Sector Superannuation Scheme</t>
  </si>
  <si>
    <t>The Public Sector Superannuation Scheme (PSS) was established under the Superannuation Act 1990, principally for Australian Government employees. The PSS is a defined benefit superannuation scheme. It was closed to new members from 1 July 2005.</t>
  </si>
  <si>
    <t>Superannuation Act 1990</t>
  </si>
  <si>
    <t>74 172 177 893</t>
  </si>
  <si>
    <t>www.pss.gov.au</t>
  </si>
  <si>
    <t>https://www.pss.gov.au/forms-and-publications/publications/</t>
  </si>
  <si>
    <t>AHL Opal Fund</t>
  </si>
  <si>
    <t>Subsidiary Investment holding entity for the Future Fund Management Agency</t>
  </si>
  <si>
    <t>Future Fund Management Agency</t>
  </si>
  <si>
    <t>Cayman Islands</t>
  </si>
  <si>
    <t>Ares Credit Strategies Feeder III UK, LP</t>
  </si>
  <si>
    <t>England</t>
  </si>
  <si>
    <t>Baranduda Industrial Estate</t>
  </si>
  <si>
    <t>The Albury Wodonga Corporation (AWC) contributed equity to three joint development arrangements with two local government bodies, namely the City of Albury and the City of Wodonga. These projects involve the development and sale of industrial and residential lots in separate precincts situated within the local government boundaries of Albury and Wodonga.
Equity contributions by the Corporation involve land, estate development costs, rates and maintenance. Development works have been completed and the finished lots are currently being marketed.
The terms of each agreement provide that "the rights, duties, obligations and liabilities of the parties shall be several and not joint nor joint and several".  The arrangements are not partnerships and each party is separately responsible for any assets held or liabilities incurred in respect of the arrangement.
These joint ventures transferred to the Department of Finance when the AWC was abolished in December 2014.</t>
  </si>
  <si>
    <t>Chelsea Co-Investment LP</t>
  </si>
  <si>
    <t>Clocktower FF LP</t>
  </si>
  <si>
    <t>COPS VI (F) Holdings Ltd</t>
  </si>
  <si>
    <t>United States of America</t>
  </si>
  <si>
    <t>Elementum Tranquillius Fund Ltd</t>
  </si>
  <si>
    <t>Epicentre Co-Investment 1 LP</t>
  </si>
  <si>
    <t>FFH No.3 Trust</t>
  </si>
  <si>
    <t>33 606 236 125</t>
  </si>
  <si>
    <t>Greenspring GE III Master LP</t>
  </si>
  <si>
    <t>Hayfin Opal III LP</t>
  </si>
  <si>
    <t>Ionic Volatility Arbitrage Fund III Ltd</t>
  </si>
  <si>
    <t>Ionic Volatility Arbitrage Master Fund III Ltd</t>
  </si>
  <si>
    <t>Lake Constance LP</t>
  </si>
  <si>
    <t>Guernsey</t>
  </si>
  <si>
    <t>MSREF VIII Co-Invest LP</t>
  </si>
  <si>
    <t>Alberta</t>
  </si>
  <si>
    <t>North Haven Real Estate Fund VIII Co-Investments No.1 LP</t>
  </si>
  <si>
    <t>Parliamentary Retiring Allowances Trust</t>
  </si>
  <si>
    <t xml:space="preserve">The Parliamentary Retiring Allowances Trust (the Trust) was established by section 5 of the Parliamentary Contributory Superannuation Act 1948 (the Act). The Act provides a contributory superannuation scheme for all parliamentarians who entered Parliament before 9 October 2004. The Trust has responsibility for matters where discretion has been given under the Act.
The Trust consists of five trustees - the Minister for Finance (or a Minister authorised by the Minister for Finance) who is the presiding trustee, plus two Senators and two Members of the House of Representatives appointed by their respective Houses. 
</t>
  </si>
  <si>
    <t>Parliamentary Contributory Superannuation Act 1948, section 5</t>
  </si>
  <si>
    <t>Either house may appoint or remove their respective representatives under section 6 of the Act</t>
  </si>
  <si>
    <t>Department of Finance
John Gorton Building
King Edward Tce
PARKES ACT 2600</t>
  </si>
  <si>
    <t>QMS Diversified Global Macro Offshore Fund II Ltd</t>
  </si>
  <si>
    <t>QS FF Emerging Markets Feeder L.P.</t>
  </si>
  <si>
    <t>QS FF Emerging Markets L.P.</t>
  </si>
  <si>
    <t>Quadrant Private Equity No.4C</t>
  </si>
  <si>
    <t>Queenscliff Trust</t>
  </si>
  <si>
    <t>RCP FF Small Buyout Co-Investment Fund II, L.P.</t>
  </si>
  <si>
    <t>Sankaty Credit Opportunities (F) Europe LP</t>
  </si>
  <si>
    <t>Sankaty Credit Opportunities (F) LP</t>
  </si>
  <si>
    <t>Sankaty Middle Market Opportunities Fund II-F, L.P.</t>
  </si>
  <si>
    <t>SEIF II Co-Invest FF LLC</t>
  </si>
  <si>
    <t>SouthPeak Real Diversification Fund (8-16% vol)</t>
  </si>
  <si>
    <t>Thurgoona Industrial Estate</t>
  </si>
  <si>
    <t>The Albury Wodonga Corporation (AWC) contributed equity to three joint development arrangements with two local government bodies, namely the City of Albury and the City of Wodonga. These projects involve the development and sale of industrial and residential lots in separate precincts situated within the local government boundaries of Albury and Wodonga. Equity contributions by the Corporation involve land, estate development costs, rates and maintenance. Development works have been completed and the finished lots are currently being marketed.
The terms of each agreement provide that "the rights, duties, obligations and liabilities of the parties shall be several and not joint nor joint and several".
The arrangements are not partnerships and each party is separately responsible for any assets held or liabilities incurred in respect of the arrangement.
These joint ventures transferred to the Department of Finance when the AWC was abolished in December 2014.</t>
  </si>
  <si>
    <t>ASC Pty Ltd</t>
  </si>
  <si>
    <t xml:space="preserve">The Australian Submarine Corporation (ASC) has evolved into Australia's largest specialised defence shipbuilding organisation, with naval design and engineering resources unparalleled within Australia's defence industry.
</t>
  </si>
  <si>
    <t>Company Limited by Shares</t>
  </si>
  <si>
    <t>64 008 605 034</t>
  </si>
  <si>
    <t>694 Mersey Road North, Osbourne, SA 5017</t>
  </si>
  <si>
    <t>http://www.asc.com.au/</t>
  </si>
  <si>
    <t>http://www.asc.com.au/en/About-Us/Corporate-Information/Annual-Report/</t>
  </si>
  <si>
    <t>Commonwealth Superannuation Corporation</t>
  </si>
  <si>
    <t>CSC manages nine super schemes and provides superannuation services to Australian Government employees and members of the Australian Defence Force (ADF). CSC's primary function is to manage and invest the Funds in the best interests of all members and in accordance with the provisions of the various acts and deeds that govern the schemes.
In the 2014-15 budget, the Government announced its intention to merge the Commonwealth Superannuation Commission and ComSuper. This merger came into effect on 1 July 2015.</t>
  </si>
  <si>
    <t xml:space="preserve">Governance of Australian Government Superannuation Schemes Act 2011
</t>
  </si>
  <si>
    <t>48 882 817 243</t>
  </si>
  <si>
    <t>http://www.csc.gov.au</t>
  </si>
  <si>
    <t>http://www.csc.gov.au/reports-and-information/annual-reports/</t>
  </si>
  <si>
    <t xml:space="preserve">The Future Fund Board of Guardians and the Future Fund Management Agency are responsible for investing the assets of the Future Fund, the Building Australia Fund, the Education Investment Fund, the Disability Care Australia Fund and the Medical Research Future Fund.
The Future Fund Management Agency (Agency) is responsible for the development of recommendations to the Board of Guardians on the most appropriate investment strategy for each fund and for the implementation of these strategies.  All administrative and operational functions associated with the management of the funds are undertaken by the Agency.
</t>
  </si>
  <si>
    <t>Future Fund Act 2006</t>
  </si>
  <si>
    <t>Minister and Treasurer</t>
  </si>
  <si>
    <t>53 156 699 293</t>
  </si>
  <si>
    <t>120 Collins Street, Melbourne, VIC 3000</t>
  </si>
  <si>
    <t>http://www.futurefund.gov.au</t>
  </si>
  <si>
    <t>http://www.futurefund.gov.au/annual_reports</t>
  </si>
  <si>
    <t>Australian Government Consultative Committee on Knowledge Capital</t>
  </si>
  <si>
    <t xml:space="preserve">The Australian Government Consultative Committee on Knowledge Capital aims to develop mechanisms for recognising and measuring knowledge capital. The committee's membership is drawn from the public, private and university sectors and includes accounting and actuarial representatives. Finance is a member.
</t>
  </si>
  <si>
    <t>By agreement - exchange hosted by the Department</t>
  </si>
  <si>
    <t>Australian Political Exchange Council</t>
  </si>
  <si>
    <t xml:space="preserve">The Council manages a political exchange programme to arrange visits of young political leaders between Australia and other countries.
The Council is comprised of up to six members who are selected by the principals of the council. The current principals are the Parliamentary leaders of the three major political parties in the Australian Government. Secretariat services are provided by the Department.
In 1981, a program for political exchanges was established by the then Prime Minister, the Rt Hon Malcolm Fraser AC CH, with the support of the leaders of the major Parliamentary political parties, to arrange visits of young political leaders between Australia and other countries. An Interim Committee was created with the leaders of the major federal Parliamentary parties as its Principals.
With the agreement of the Principals, the interim committee became the Australian Political Exchange Committee in August 1983 and subsequently the Australian Political Exchange Council in September 1991.
</t>
  </si>
  <si>
    <t>Agreement of the Principals, an interim committee comprising of the leaders of major federal parliamentary parties</t>
  </si>
  <si>
    <t>Prime Minister and Leader of the Opposition nominate two representatives, leaders of the National Party and the Australian Greens each nominate a representative, the Prime Minister appoints an independent chair</t>
  </si>
  <si>
    <t>Dept  of Finance,
Treasury Building,
PARKES ACT 2600</t>
  </si>
  <si>
    <t>http://www.polexchange.org.au/</t>
  </si>
  <si>
    <t>Budget and Financial Framework Advisory Committee</t>
  </si>
  <si>
    <t>BAFFAC was established by the Heads of Treasuries (HoTs) in November 2004 to provide a forum for officials from Australia and New Zealand to collaborate and share information on common issues related to the budget and financial frameworks, both policy and practical.</t>
  </si>
  <si>
    <t>Commonwealth and New Zealand Heads of Treasuries</t>
  </si>
  <si>
    <t>Member organisations</t>
  </si>
  <si>
    <t>Comcover</t>
  </si>
  <si>
    <t xml:space="preserve">Comcover is the Australian Government's general insurance fund. Comcover provides insurance and risk management services to all General Government Sector agencies and the High Court of Australia.
Fund members purchase cover for all normally insurable risks, with the exception of workers' compensation, which is the responsibility of the Australian Government's Comcare programme.
Comcover was originally created by the Department of Finance to administer the Comcover Account.  A determination established the Component of the Reserved Money Fund, signed on 7 April 1998 (repealed 19 March 2014).  The fund was later superseded by the Comcover Special Account (Determination 2009/05).
</t>
  </si>
  <si>
    <t>Department, in parallel to the registration and tabling of the Financial Management and Accountability Determination 2009/05 - Comcover Special Account Establishment 2009</t>
  </si>
  <si>
    <t>http://www.finance.gov.au/comcover/</t>
  </si>
  <si>
    <t>Future Fund Board of Guardians</t>
  </si>
  <si>
    <t xml:space="preserve">The roles and responsibilities of the Future Fund Board of Guardians (the Board) are set out in the enabling legislation, the Future Fund Act 2006. The Board is collectively responsible for the investment decisions relating to the special purpose public funds and is accountable to the Government for the safekeeping and performance of those assets. 
As such, the Board's primary role is to set the strategic direction of the investment activities of the funds consistent with the Investment Mandate for each fund. 
The Board is supported in its functions by the Future Fund Management Agency (the Agency). The Agency is responsible for the development of recommendations to the Board on the most appropriate investment strategy for each fund and for the implementation of these strategies. All administrative and operational functions associated with the management of the funds are undertaken by the Agency.  
</t>
  </si>
  <si>
    <t>Future Fund Act 2006, section 34</t>
  </si>
  <si>
    <t>Future Fund Designated Actuary</t>
  </si>
  <si>
    <t xml:space="preserve">The Future Fund's designated actuary is a Finance Minister appointed Fellow or an Accredited Member of the Institute of Actuaries of Australia.  
The primary role the designated actuary is the production of a target asset level declaration  A target asset level declaration is the present value at the start of the relevant financial year of the Commonwealth's projected unfunded superannuation liability.  
</t>
  </si>
  <si>
    <t>Future Fund Act 2006, schedule 3</t>
  </si>
  <si>
    <t>http://www.finance.gov.au/investment-funds/future-fund/act/target-asset-level.htm</t>
  </si>
  <si>
    <t>Heads of Treasury Accounting and Reporting Advisory Committee (Australia)</t>
  </si>
  <si>
    <t>Heads of Treasury Accounting and Reporting Advisory Committee (HoTARAC) is an intergovernmental committee that advises Australian Heads of Treasuries on accounting and reporting issues.  The Committee is comprised of the senior accounting policy representatives of Australian States, Territories and the Australian Government.</t>
  </si>
  <si>
    <t>States, Territories and Australian Government Heads of Treasuries</t>
  </si>
  <si>
    <t>Heads of Treasury (Chair) and relevant Commonwealth and State jurisdictions</t>
  </si>
  <si>
    <t>Military Superannuation and Benefits Scheme</t>
  </si>
  <si>
    <t xml:space="preserve">Military Super is the Military Superannuation and Benefits Scheme (MSBS), established under the Military Superannuation and Benefits Act 1991. It is a partly funded, defined benefit superannuation scheme. Military Super opened to new entrants of the Australian Defence Force (ADF) on 1 October 1991, replacing the Defence Force Retirement and Death Benefits (DFRDB) Scheme.
</t>
  </si>
  <si>
    <t>Military Superannuation and Benefits Act 1991</t>
  </si>
  <si>
    <t xml:space="preserve">50 925 523 120 </t>
  </si>
  <si>
    <t>www.militarysuper.gov.au</t>
  </si>
  <si>
    <t>http://www.militarysuper.gov.au/forms-and-publications/publications/</t>
  </si>
  <si>
    <t>Public Sector Superannuation Accumulation Plan</t>
  </si>
  <si>
    <t>The Public Sector Superannuation Accumulation Plan (PSSAP) is a fully-funded accumulation superannuation fund for Australian Government employees and statutory officeholders. PSSap is also the employer (default) fund for persons employed under the Public Service Act 1999 since 1 July 2005</t>
  </si>
  <si>
    <t>Superannuation Act 2005</t>
  </si>
  <si>
    <t>65 127 917 725</t>
  </si>
  <si>
    <t>www.pssap.gov.au</t>
  </si>
  <si>
    <t>http://www.pssap.gov.au/forms-and-publications/publications/</t>
  </si>
  <si>
    <t>Adams Street Global Opportunities Secondary Fund II-A, L.P.</t>
  </si>
  <si>
    <t>Adams Street Partnership Fund - 2009 Non-US Emerging Markets Fund-A, L.P.</t>
  </si>
  <si>
    <t>Advent International GPE VII-F L.P.</t>
  </si>
  <si>
    <t>Archer Capital GF Trust 2C</t>
  </si>
  <si>
    <t>Archer Capital Trust 5C</t>
  </si>
  <si>
    <t>Ares Credit Strategies Feeder Fund III L.P.</t>
  </si>
  <si>
    <t>Ares Credit Strategies Fund III, L.P.</t>
  </si>
  <si>
    <t>Ares CSF III Luxembourg SARL</t>
  </si>
  <si>
    <t>Luxembourg</t>
  </si>
  <si>
    <t>Ares Private Debt Strategies Fund III, L.P.</t>
  </si>
  <si>
    <t>ASC AWD Shipbuilder Pty Ltd</t>
  </si>
  <si>
    <t>A wholly-owned subsidiary of ASC Shipbuilding Pty Ltd, the company is the contracting entity of ASC Pty Ltd in respect of the Air Warfare Destroyer build program</t>
  </si>
  <si>
    <t>Minister (Board of Directors), the directors of ASC Pty Ltd are also directors of its subsidiaries</t>
  </si>
  <si>
    <t>15 112 123 181</t>
  </si>
  <si>
    <t>694 Mersey Rd North
OSBORNE SA 5001</t>
  </si>
  <si>
    <t>ASC Engineering Pty Ltd</t>
  </si>
  <si>
    <t>A wholly-owned subsidiary of ASC Pty Ltd, the company is the owner of all ASC Air Warfare Destroyer (AWD) related assets (property, infrastructure, plant, furniture and fittings)</t>
  </si>
  <si>
    <t>45 051 762 639</t>
  </si>
  <si>
    <t>ASC Modules Pty Ltd</t>
  </si>
  <si>
    <t>A wholly-owned subsidiary of ASC Shipbuilding Pty Ltd. The company is dormant.</t>
  </si>
  <si>
    <t>98 093 237 739</t>
  </si>
  <si>
    <t>694 Mersey Road
OSBORNE SA 5001</t>
  </si>
  <si>
    <t>ASC Shipbuilding Pty Ltd</t>
  </si>
  <si>
    <t>A wholly-owned subsidiary of ASC Pty Ltd, the company is the employer of the majority of the ASC Air Warfare Destroyer staff.</t>
  </si>
  <si>
    <t>15 051 899 864</t>
  </si>
  <si>
    <t>ASP Offshore Company Limited - 2009 Non-US Emerging Markets Fund-A</t>
  </si>
  <si>
    <t>ASP Offshore Company Limited - Global Opportunities Secondary Fund II-A</t>
  </si>
  <si>
    <t>Berkshire FF Multifamily Co-Investment Fund, L.P.</t>
  </si>
  <si>
    <t>Berkshire FF Multifamily Co-Investment REIT</t>
  </si>
  <si>
    <t>BlackRock Co-Investment Fund III (Parallel) L.P.</t>
  </si>
  <si>
    <t>Brookfield Real Estate Partners F L.P.</t>
  </si>
  <si>
    <t>Brookfield Retail Holdings II LLC</t>
  </si>
  <si>
    <t>Bulk Maritime Partners III Ltd</t>
  </si>
  <si>
    <t>Caiman IV-A FIV Sub LLC</t>
  </si>
  <si>
    <t>CIP Unit Trust No. 2 - renamed GWII</t>
  </si>
  <si>
    <t>Deep Blue Tech Pty Ltd</t>
  </si>
  <si>
    <t>A wholly-owned subsidiary of ASC Pty Ltd and conducts submarine research and development. The company is now dormant</t>
  </si>
  <si>
    <t>13 127 163 722</t>
  </si>
  <si>
    <t>Dover Master Fund II, LP</t>
  </si>
  <si>
    <t>Dover Offshore Fund II, Ltd.</t>
  </si>
  <si>
    <t>Dover Street 2011 Overflow Fund L.P.</t>
  </si>
  <si>
    <t>Fairchild Offshore Fund II L.P.</t>
  </si>
  <si>
    <t>Fairchild Offshore Master Fund II L.P.</t>
  </si>
  <si>
    <t>FF Holdings 1 Pty Ltd</t>
  </si>
  <si>
    <t>21 112 925 130</t>
  </si>
  <si>
    <t>FF Holdings 2 Pty Ltd</t>
  </si>
  <si>
    <t>17 112 925 112</t>
  </si>
  <si>
    <t>FF Holdings Trust 1</t>
  </si>
  <si>
    <t>Future Fund Investment Company No.1 Pty Ltd</t>
  </si>
  <si>
    <t>The company facilitates Future Fund investments in the USA.
The shares in the company are owned by Northern Trust Global Services non-beneficially, on behalf of the Future Fund Board of Guardians.</t>
  </si>
  <si>
    <t>81 130 318 188</t>
  </si>
  <si>
    <t>Future Fund Investment Company No.2 Pty Ltd</t>
  </si>
  <si>
    <t>90 130 788 493</t>
  </si>
  <si>
    <t>Future Fund Investment Company No.3 Pty Ltd</t>
  </si>
  <si>
    <t>40 134 338 882</t>
  </si>
  <si>
    <t>Future Fund Investment Company No.4 Pty Ltd</t>
  </si>
  <si>
    <t>47 134 338 908</t>
  </si>
  <si>
    <t>Future Fund Investment Company No.5 Pty Ltd</t>
  </si>
  <si>
    <t>51 134 338 926</t>
  </si>
  <si>
    <t>Future Fund Investment Company No.6 Pty Ltd</t>
  </si>
  <si>
    <t>59 161 332 574</t>
  </si>
  <si>
    <t>Future Fund Investment Trust No.1</t>
  </si>
  <si>
    <t>Garrison Real Estate Fund II A L.P.</t>
  </si>
  <si>
    <t>GIP II - D1 Intermediate (Scot), L.P.</t>
  </si>
  <si>
    <t>Scotland</t>
  </si>
  <si>
    <t>GIP II D1 Holding I L.P.</t>
  </si>
  <si>
    <t>GIP II D3 Holding 1 (Eagle US) LLC</t>
  </si>
  <si>
    <t>GIP II-D1 Intermediate Eagle AIV 1 L.P.</t>
  </si>
  <si>
    <t>Global Hedged Strategies Fund Ltd</t>
  </si>
  <si>
    <t>Global Infrastructure Partners - Co-Invest IV L.P.</t>
  </si>
  <si>
    <t>Global Infrastructure Partners II-D1, L.P.</t>
  </si>
  <si>
    <t>Global Infrastructure Partners II-D2, L.P.</t>
  </si>
  <si>
    <t>GPE VI-A OT Co-Investment L.P.</t>
  </si>
  <si>
    <t>Greenspring GE (Offshore) , L.P.</t>
  </si>
  <si>
    <t>Greenspring GE II (Offshore), L.P.</t>
  </si>
  <si>
    <t>Greenspring Growth Equity II, L.P.</t>
  </si>
  <si>
    <t>Greenspring Growth Equity, L.P.</t>
  </si>
  <si>
    <t>GREF II A Holdings LLC</t>
  </si>
  <si>
    <t>GREF II A REO LLC</t>
  </si>
  <si>
    <t>Hayfin Opal Holdings Limited</t>
  </si>
  <si>
    <t>Hayfin Opal Luxco 1 SARL</t>
  </si>
  <si>
    <t>Hayfin Opal Luxco 2 SARL</t>
  </si>
  <si>
    <t>Hayfin Opal Luxco 3 SARL</t>
  </si>
  <si>
    <t>HERE Co-Investment Feeder Fund I, L.P.</t>
  </si>
  <si>
    <t>HERE Co-Investment Fund I, L.P.</t>
  </si>
  <si>
    <t>Highstar Caiman IV-V Interco LLC</t>
  </si>
  <si>
    <t>Highstar Capital IV-A L.P.</t>
  </si>
  <si>
    <t>Horsley Bridge Strategic Fund, L.P.</t>
  </si>
  <si>
    <t>Kitty Hawk Master Fund II Ltd.</t>
  </si>
  <si>
    <t>Kitty Hawk Offshore Fund II Ltd.</t>
  </si>
  <si>
    <t>Lantau Master Fund II</t>
  </si>
  <si>
    <t>Lantau Overseas Fund II, L.P.</t>
  </si>
  <si>
    <t>Melbourne Holdings 1, L.P.</t>
  </si>
  <si>
    <t>Melbourne Holdings 2, L.P.</t>
  </si>
  <si>
    <t>Melbourne Holdings 8, L.P.</t>
  </si>
  <si>
    <t>Metropolitan Fund L.P.</t>
  </si>
  <si>
    <t>Oaktree FF Investment Fund AIF (Delaware), L.P.</t>
  </si>
  <si>
    <t>Oaktree FF Investment Fund Class E Holdings, L.P.</t>
  </si>
  <si>
    <t>Oaktree FF Investment Fund Class F Holdings, L.P.</t>
  </si>
  <si>
    <t>Oaktree FF Investment Fund, L.P.</t>
  </si>
  <si>
    <t>Oaktree FF-A (Cayman) 1 CTB Ltd.</t>
  </si>
  <si>
    <t>OCM FFF Holdings CTB, LLC</t>
  </si>
  <si>
    <t>OCM FFF Holdings Ltd.</t>
  </si>
  <si>
    <t>OCM Luxembourg OPPS FFF SARL</t>
  </si>
  <si>
    <t>Pacific Alliance-FF Asia Special Situations Fund L.P.</t>
  </si>
  <si>
    <t>Pacific Alliance-FF Feeder Fund L.P.</t>
  </si>
  <si>
    <t>Quadrant Private Equity No.3C</t>
  </si>
  <si>
    <t>Sydney, Australia</t>
  </si>
  <si>
    <t>Race Point V Holdings Ltd</t>
  </si>
  <si>
    <t>RCP FF Small Buyout Co-Investment Fund, L.P.</t>
  </si>
  <si>
    <t>Sankaty Middle Market Opportunities Fund (Offshore II), Ltd</t>
  </si>
  <si>
    <t>Sankaty Middle Market Opportunities Fund (Offshore Master II), L.P.</t>
  </si>
  <si>
    <t>Secondary Overflow Cayman Fund, L.P.</t>
  </si>
  <si>
    <t>SWG Arlington CIV B, LLC</t>
  </si>
  <si>
    <t>SWG Arlington IV-A FIV Sub, LLC</t>
  </si>
  <si>
    <t>SWG Griffith CIV B, LLC</t>
  </si>
  <si>
    <t>SWG Griffith IV-A FIV Sub, LLC</t>
  </si>
  <si>
    <t>SWG IV-A Interco LLC</t>
  </si>
  <si>
    <t>Worden Fund, L.P.</t>
  </si>
  <si>
    <t>Worden Master Fund L.P.</t>
  </si>
  <si>
    <t>Australian Secret Intelligence Service</t>
  </si>
  <si>
    <t xml:space="preserve">Australian Secret Intelligence Service's (ASIS) primary goal is to obtain and distribute secret intelligence about the capabilities, intentions and activities of individuals or organisations outside Australia, which may impact on Australia's interests and the well-being of its citizens.  ASIS's functions are to:
- collect foreign intelligence, not available by other means, which may impact on Australia's interests; 
- distribute that intelligence to the Government, including key policy departments and agencies; 
- undertake counter-intelligence activities which protect Australia's interests and initiatives; and 
- engage other intelligence and security services overseas in Australia's national interests.
</t>
  </si>
  <si>
    <t>Intelligence Services Act 2001</t>
  </si>
  <si>
    <t xml:space="preserve">49 667 785 014 </t>
  </si>
  <si>
    <t>Locked Bag 41, Kingston ACT 2604.</t>
  </si>
  <si>
    <t>http://www.asis.gov.au</t>
  </si>
  <si>
    <t>http://www.dfat.gov.au/dept/budget/</t>
  </si>
  <si>
    <t>Department of Foreign Affairs and Trade</t>
  </si>
  <si>
    <t>The department's role is to advance the interests of Australia and Australians internationally. This involves working to strengthen Australia's security; enhancing Australia's prosperity; delivering an effective and high quality aid programme; and helping Australian travellers and Australians overseas.
The department provides foreign, trade and development policy advice to the government. We work with other government agencies to ensure that Australia's pursuit of its global, regional and bilateral interests is coordinated effectively.</t>
  </si>
  <si>
    <t>General Public Services;
Other Economic Affairs</t>
  </si>
  <si>
    <t>47 065 634 525</t>
  </si>
  <si>
    <t>R.G. Casey Building 
John McEwen Crescent 
Barton ACT 0221</t>
  </si>
  <si>
    <t>http://www.dfat.gov.au</t>
  </si>
  <si>
    <t>http://www.dfat.gov.au/dept/</t>
  </si>
  <si>
    <t>http://www.dfat.gov.au/dept/annual_reports/</t>
  </si>
  <si>
    <t>Australia National Commission for UNESCO</t>
  </si>
  <si>
    <t xml:space="preserve">The Australian National Commission for UNESCO is the Australian Government focal point for the United Nations Educational, Scientific and Cultural Organization (UNESCO). The National Commission provides expert analysis and policy advice to the Australian Government on UNESCO matters and acts as a point of liaison between government, the community and UNESCO in Australia. 
UNESCO was established in 1946 as a specialised agency of the United Nations. UNESCO's mandate includes education, the natural sciences, the social and human sciences, culture and communications/information technology. Australia is a founding member. Further information is available from UNESCO.
</t>
  </si>
  <si>
    <t>United Nations and the Australian Government (who are one of the founding members)</t>
  </si>
  <si>
    <t>The Secretary-General, Australian National Commission for UNESCO, Multilateral Policy Division, Department of Foreign Affairs and Trade, R G Casey Building, John McEwen Crescent, BARTON ACT 0221</t>
  </si>
  <si>
    <t>http://www.dfat.gov.au/intorgs/unesco/index.html</t>
  </si>
  <si>
    <t>http://www.dfat.gov.au/intorgs/unesco/priorities-and-mission.html</t>
  </si>
  <si>
    <t>http://www.dfat.gov.au/intorgs/unesco/annual-report.html</t>
  </si>
  <si>
    <t>Australia-ASEAN Council</t>
  </si>
  <si>
    <t xml:space="preserve">The mission of the Australia-ASEAN Council is to broaden and deepen the relationship between Australia and the countries of South-East Asia and to undertake and support programs that strengthen next-generation links between Australia and the region.
This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objectives of the Council are:
- Initiate and support influential persons and groups in Australia and South-East Asian countries, with activities that encourage a greater interest in the development of cooperation and collaboration between the countries, including trade and economic relations and people-to-people links;
- Promote cooperation between individuals and institutions in Australia and South-East Asian countries which enhance learning, teaching and research in areas of mutual interest;
- Broaden awareness and understanding in Australia and South-East Asian countries of each other's culture, values and traditions through increased people-to-people capabilities, strengths and opportunities;
- Promote the Australia-ASEAN region relationship and foster relations through media and alumni activities in order to facilitate long-term bilateral links; and
- Wherever possible the AAC seeks to expand people-to-people and institutional links through partnerships with other organisations and seed funding of projects.
</t>
  </si>
  <si>
    <t>http://www.dfat.gov.au/acc/</t>
  </si>
  <si>
    <t>http://dfat.gov.au/about-us/publications/corporate/annual-reports/Pages/annual-reports.aspx</t>
  </si>
  <si>
    <t>Australia-China Council</t>
  </si>
  <si>
    <t xml:space="preserve">The Council convenes to consider measures to enhance Australia's relationship with China, Hong Kong, Macau and Taiwan.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culture, education, business, and sport.
The Council's core activities are:
- providing policy advice to the government, and promoting bilateral relations among its network of stakeholders in the strategic priority areas of Economic Diplomacy, Arts and Culture and Education 
- supporting and funding sustainable, long-term and high-impact projects that directly contribute to the strengthening of Australia-China relations and which support the Government's foreign and trade policy objectives
- supporting a network of over 40 Australian Studies Centres located in leading Chinese metropolitan and regional universities through the Australian Studies in China program and the Foundation for Australian Studies in China - a unique partnership between government, corporate and university sectors to advance Australian studies and education in China.
</t>
  </si>
  <si>
    <t>Executive Council Order</t>
  </si>
  <si>
    <t>Governor-General appoints the Chair, Minister of Foreign Affairs appoints the board members</t>
  </si>
  <si>
    <t>http://www.dfat.gov.au/people-to-people/foundations-councils-institutes/australia-china-council/Pages/australia-china-council.aspx</t>
  </si>
  <si>
    <t>http://www.dfat.gov.au/people-to-people/foundations-councils-institutes/australia-china-council/management/Pages/management.aspx</t>
  </si>
  <si>
    <t>Australia-India Council</t>
  </si>
  <si>
    <t>The Australia-India Council works to broaden the relationship between Australia and India by encouraging and supporting contacts and increasing levels of knowledge and understanding between the peoples and institutions of the two countries. The Council initiates or supports a range of activities designed to promote a greater awareness of Australia in India and a greater awareness of India in Australia, including visits and exchanges between the two countries, development of institutional links, and support of studies in each country of the other. The Council offers support, in the form of funding, for projects likely to contribute to the development of the relationship, within the context of AIC objectives and guidelines.  Projects are currently focused in the arts, education, science, sport and social and public policy fields.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</si>
  <si>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http://www.dfat.gov.au/aic/</t>
  </si>
  <si>
    <t>Australia-Korea Foundation</t>
  </si>
  <si>
    <t>The Australia-Korea Foundation (AKF) was established to promote bilateral relations between Korea and Australia. The objectives of the Foundation are to increase public awareness of Australia in Korea and of Korea in Australia; develop partnerships in areas of shared interest in the bilateral, regional and global context; and increase Australians' capacity to effectively engage with Korea. The AKF offers annual funding rounds for Grants to organisations and individuals to support projects or activities which advance Australia's engagement with Korea, including cultural and academic pursuits, business and community exchanges, and partnerships and collaborations.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t>
  </si>
  <si>
    <t>Executive Council Order (amended in 2004)</t>
  </si>
  <si>
    <t>http://www.dfat.gov.au/akf/</t>
  </si>
  <si>
    <t>http://www.dfat.gov.au/people-to-people/foundations-councils-institutes/australia-korea-foundation/Pages/australia-korea-foundation.aspx</t>
  </si>
  <si>
    <t>http://www.dfat.gov.au/people-to-people/foundations-councils-institutes/australia-korea-foundation/management/Pages/management.aspx#annualreports</t>
  </si>
  <si>
    <t>Australian Standing Committee on Tourism</t>
  </si>
  <si>
    <t xml:space="preserve">Australian Standing Committee on Tourism (ASCOT) objectives are to improve cooperation and coordination of Government Policies and activities to implement Tourism 2020 and tourism policy matters. </t>
  </si>
  <si>
    <t>Tourism Ministers Meeting</t>
  </si>
  <si>
    <t>Australian Trade and Investment Commission (Austrade)</t>
  </si>
  <si>
    <t>Editorial Advisory Board</t>
  </si>
  <si>
    <t xml:space="preserve">The Editorial Advisory Board advises the Minister for Foreign Affairs on the Documents on Australian Foreign Policy project to document the evolution of Australia's external relations.
The Minister for Foreign Affairs appoints a Chair and members for fixed terms. 
</t>
  </si>
  <si>
    <t>Historical Publications and Research Unit, DFAT, Barton  ACT 0221</t>
  </si>
  <si>
    <t>https://www.dfat.gov.au/historical/doafp.html</t>
  </si>
  <si>
    <t>Indigenous Tourism Group</t>
  </si>
  <si>
    <t>The Indigenous Tourism Group (ITG) focuses on ways to increase the quality and quantity of Australia's Indigenous tourism product offering, and the participation of Indigenous Australians in the tourism industry.</t>
  </si>
  <si>
    <t>Australian Standing Committee on Tourism (ASCOT)</t>
  </si>
  <si>
    <t>Innovation Exchange International Reference Group</t>
  </si>
  <si>
    <t xml:space="preserve">At Minister Bishop's request, an International Reference Group (IRG) has been established to provide advice on the strategic direction of the innovationXchange. The Group will be chaired by Minister Bishop and comprised of 13 additional members representing the private sector in finance, technology and social innovation, as well as philanthropists and civil society. The group will meet twice annually and the composition of the group will be reviewed after 12 months.  </t>
  </si>
  <si>
    <t>C/O InnovationXchange, Department of Foreign Affairs and Trade, R G Casey Building, Sydney Ave, BARTON ACT 2600</t>
  </si>
  <si>
    <t>www.innovationxchange.dfat.gov.au</t>
  </si>
  <si>
    <t>National Investment Advisory Board</t>
  </si>
  <si>
    <t xml:space="preserve">A National Investment Advisory Board (NIAB), at the General Manager/Division Head level, works under SOTIG's strategic direction to deliver a nationally coordinated approach to investment promotion, attraction and facilitation. </t>
  </si>
  <si>
    <t>Austrade</t>
  </si>
  <si>
    <t>New Colombo Plan Reference Group</t>
  </si>
  <si>
    <t xml:space="preserve">The New Colombo Plan Reference Group was established by the Minister for Foreign Affairs on 1 April 2014 for an initial period of three years. The Group provides guidance and advice to Government on issues relating to the New Colombo Plan (NCP).  The NCP aims to lift knowledge of the Indo-Pacific in Australia and strengthen our people-to-people and institutional relationships through study and internships undertaken by Australian undergraduate students in the region.  
The purpose of the Group is to provide high level strategic advice and guidance to the Minister for Foreign Affairs, through the Department of Foreign Affairs and Trade, regarding the implementation of the NCP, consistent with the range of experience and expertise of the Group relevant to NCP program aims and activities.  Reference Group members also raise awareness of the NCP as appropriate.
</t>
  </si>
  <si>
    <t>NGU / NCB, Department of Foreign Affairs and Trade, RG Casey Building, John McEwan Crescent, BARTON ACT 0221</t>
  </si>
  <si>
    <t>http://www.dfat.gov.au/new-colombo-plan/</t>
  </si>
  <si>
    <t>Trade and Investment Ministers Meeting</t>
  </si>
  <si>
    <t xml:space="preserve">A Commonwealth, State and Territories Ministers forum for cross jurisdictional coordination and dialogue on trade and investment. Participants include: Commonwealth, state and territory trade and investment Ministers. </t>
  </si>
  <si>
    <t>Trade and Investment Minister (Minister Robb) is the Chair and supported by Austrade Secretariat</t>
  </si>
  <si>
    <t>Trade and Investment Policy Advisory Council</t>
  </si>
  <si>
    <t xml:space="preserve">The Minister for Trade and Investment established the Trade and Investment Policy Advisory Council (TIPAC) in June 2014 to facilitate ongoing dialogue between the Minister and the business community on the challenges and opportunities inherent in advancing Australia's trade and investment interests.
TIPAC will provide informal advice to the Minister on issues or themes it identifies, with an immediate focus on the Government's trade and investment agenda. TIPAC may also provide advice on regulatory reform and policy specific to tourism, services and international education as important elements of the Government's trade and investment agenda.
The membership of TIPAC will be limited to 20 members with initial membership terms of two years.  TIPAC will be chaired by the Minister for Trade and Investment. The membership of TIPAC comprises business leaders and experts with broad industry and/ or economic policy experience who can contribute specific trade and investment business expertise not otherwise available to Government. Membership arrangements are at the sole discretion of the Minister for Trade and Investment.
Members are free to speak in their personal or professional capacity, but may not do so on behalf of TIPAC or the Government. TIPAC will provide informal advice and recommendations to the Minister for Trade and Investment on trade and investment issues.  It will not make binding decisions or recommendations on the Government or direct the work of other government-business bodies.
TIPAC will meet at least twice a year. It may also conduct out-of-session meetings.
</t>
  </si>
  <si>
    <t>BGL / AAB / TED, Department of Foreign Affairs and Trade, RG Casey Building, John McEwan Crescent, BARTON ACT 0221</t>
  </si>
  <si>
    <t>Australian Centre for International Agricultural Research</t>
  </si>
  <si>
    <t xml:space="preserve">The Australian Centre for International Agricultural Research (ACIAR) is a statutory authority that operates as part of the Australian Aid Program. The Centre encourages Australia's agricultural scientists to use their skills for the benefit of developing countries and Australia.
ACIAR funds research projects that are developed within a framework reflecting the priorities of Australia's aid program and national research strengths, together with the agricultural research and development priorities of partner countries. Our mandate directs activities to developing countries in five regions: Papua New Guinea and Pacific island countries; East Asia; Mekong countries and China; South and West Asia; Sub-Saharan Africa; and Middle East and North Africa. Research is also allocated across regions through funding to other International Agricultural Research Centres (IARCs).
Our functions are to:
- commission research into improving sustainable agricultural production in developing countries;
- fund project related training;
- communicate the results of funded research;
- conduct and fund development activities related to research programs; and
- administer the Australian Government's contribution to the International Agricultural Research Centres.
</t>
  </si>
  <si>
    <t>Australian Centre for International Agricultural Research Act 1982</t>
  </si>
  <si>
    <t>34 864 955 427</t>
  </si>
  <si>
    <t>38 Thynne Street, Fern Hill Park, Bruce, ACT 2617</t>
  </si>
  <si>
    <t>http://www.aciar.gov.au</t>
  </si>
  <si>
    <t>http://aciar.gov.au/corporate_governance</t>
  </si>
  <si>
    <t xml:space="preserve">The Australian Trade and Investment Commission (Austrade) contributes to Australia's economic prosperity by helping Australian businesses, education institutions, tourism operators, governments and citizens as they:
- develop international markets and promote international education
- win productive foreign direct investment 
- strengthen Australia's tourism industry 
- seek consular and passport services. 
</t>
  </si>
  <si>
    <t>Australian Trade Commission Act 1985</t>
  </si>
  <si>
    <t>11 764 698 227</t>
  </si>
  <si>
    <t>Level 23 Aon Tower 
201 Kent Street
Sydney NSW 2000</t>
  </si>
  <si>
    <t>http://www.austrade.gov.au</t>
  </si>
  <si>
    <t>http://www.austrade.gov.au/About-Austrade/Corporate-Information</t>
  </si>
  <si>
    <t>Export Finance and Insurance Corporation</t>
  </si>
  <si>
    <t xml:space="preserve">Export Finance and Insurance Corporation (EFIC) supports the growth of Australian companies in their international activities by providing tailored financial solutions when the private market faces constraints.  
As Australia's export credit agency, EFIC assists Australian-based businesses so that they can take advantage of commercial export and overseas investment opportunities. EFIC also support buyers of Australian goods and services in emerging markets and subcontractors to Australian exporters. 
EFIC works directly with businesses and their banks to provide loans, guarantees, bonds and insurance products.  </t>
  </si>
  <si>
    <t>Export Finance and Insurance Corporation Act 1991</t>
  </si>
  <si>
    <t>96 874 024 697</t>
  </si>
  <si>
    <t>Level 10 Export House
22 Pitt Street
Sydney NSW 2000 Australia</t>
  </si>
  <si>
    <t>http://www.efic.gov.au</t>
  </si>
  <si>
    <t>http://www.efic.gov.au/about-efic/our-organisation/</t>
  </si>
  <si>
    <t>http://www.efic.gov.au/about-efic/our-governance/reporting/overview/</t>
  </si>
  <si>
    <t>Tourism Australia</t>
  </si>
  <si>
    <t>Tourism Australia is the Australian Government agency responsible for the promotion of Australia as a destination for leisure and business tourism, including for business events. Tourism Australia's marketing, trade and consumer research programs are focused on 17 key international markets with the greatest potential to deliver on the Tourism 2020 policy objective to increase overnight visitor expenditure to between $115 billion and $140 billion by 2020.</t>
  </si>
  <si>
    <t>Tourism Australia Act 2004</t>
  </si>
  <si>
    <t>99 657 548 712</t>
  </si>
  <si>
    <t>Level 29, 420 George Street, Sydney NSW 2000</t>
  </si>
  <si>
    <t>http://www.tourism.australia.com</t>
  </si>
  <si>
    <t>http://www.tourism.australia.com/about-us/our-performance-and-reporting.aspx</t>
  </si>
  <si>
    <t>ACIAR Policy Advisory Council</t>
  </si>
  <si>
    <t xml:space="preserve">The functions of the PAC are to provide advice to the Minister regarding agricultural problems of developing countries.  ACIAR also provides advice on programs and policies with respect to agricultural research for:
- identifying agricultural problems of developing countries; and
- finding solutions to agricultural problems of developing countries.
The Council thereby fills a valuable overview role, advising the Minister and the Centre on matters including:
- national and regional development constraints;
- opportunities for research and development collaboration;
- national and regional research priorities, particularly those of ACIAR's partner countries;
- the matching of Australian expertise with these priorities - Australia's comparative advantage;
- modes of operation for ACIAR; and
- sources of national and international expertise.
</t>
  </si>
  <si>
    <t>C/O ACIAR</t>
  </si>
  <si>
    <t>http://aciar.gov.au/pac</t>
  </si>
  <si>
    <t>Australia-Indonesia Institute</t>
  </si>
  <si>
    <t xml:space="preserve">The Australia-Indonesia Institute aims to develop relations between Australia and Indonesia by promoting greater mutual understanding and by contributing to the enlargement over the longer term of the areas of contact and exchange between the people of Australia and Indonesia.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Institute's core activities are:
- the encouragement of the study of the Indonesian language and culture in Australia and the English language and Australian culture in Indonesia;
- the enhancement of commercial linkages between Australia and Indonesia;
- the identification of possibilities for cooperation in science and technology;
- the facilitation of media exchanges;
- the sponsorship of cultural and sporting exchanges and training;
- the support of Australian studies in Indonesia and of Indonesian studies in Australia;
- the strengthening of institutional links between universities, museums, libraries, technical colleges, research institutes, professional organisations and appropriate non- government organisations;
- the facilitation of the translation of Australian and Indonesian texts; and
- the organisation of visits and exchanges between prominent people and groups;
</t>
  </si>
  <si>
    <t>http://www.dfat.gov.au/aii/introduction.html</t>
  </si>
  <si>
    <t>Australia-Japan Foundation</t>
  </si>
  <si>
    <t xml:space="preserve">The Australia-Japan Foundation (AJF) was, first established by the Australian Government in 1976 and, re-established in 2006 as an advisory body within the Department.  Its purpose, to expand and develop contact and exchange between the peoples of Australia and Japan and to help project positive images of Australia and Japan in each other's country.  Projects and programs supported by the Foundation help promote people-to-people engagement across a diverse range of sectors, including the arts, education, science and technology, sport, local government, community services and business.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Foundation's annual work program focuses on activities which are aligned with its strategic objectives, which are to:
- increase understanding in Japan of shared interests with Australia;
- increase understanding in Australia of the importance of Japan to Australia as an economic and strategic partner; and
- increase recognition in Japan of Australian excellence and expertise.
</t>
  </si>
  <si>
    <t>7</t>
  </si>
  <si>
    <t>http://www.dfat.gov.au/ajf</t>
  </si>
  <si>
    <t>http://dfat.gov.au/people-to-people/foundations-councils-institutes/australia-japan-foundation/governance/Pages/ajf-strategic-plan-2014-17.aspx</t>
  </si>
  <si>
    <t>http://dfat.gov.au/people-to-people/foundations-councils-institutes/australia-japan-foundation/governance/Pages/ajf-annual-reports.aspx
http://dfat.gov.au/about-us/publications/corporate/annual-reports/Pages/annual-reports.aspx</t>
  </si>
  <si>
    <t>http://australia.or.jp/ajf/en/</t>
  </si>
  <si>
    <t>Australian Safeguards and Non-Proliferation Office</t>
  </si>
  <si>
    <t>ASNO performs domestic regulatory functions to ensure that Australia is in compliance with international treaty commitments in relation to weapons of mass destruction and non-proliferation.
ASNO reviews and develops measures to counter the proliferation of weapons of mass destruction including those which are nuclear, chemical and biological in nature.
ASNO is a division within the Department, however, the Director-General reports directly to the Minister for Foreign Affairs.
ASNO was previously known as the Australian Safeguards Office (ASO) and was originally created in 1974.
The statutory position of the Director of Safeguards under the Nuclear Non-Proliferation (Safeguards) Act 1987 has been consolidated with the statutory offices of Director, Chemical Weapons Convention Office, and Director, Australian Comprehensive Test Ban Office, into the single office of Director-General, Australian Safeguards and Non-Proliferation Office.</t>
  </si>
  <si>
    <t>Nuclear Non-Proliferation (Safeguards) Act 1987; Chemical Weapons (Prohibition) Act 1994; and, Comprehensive Nuclear-Test-Ban Treaty Act 1998</t>
  </si>
  <si>
    <t>Governor-General appoints the Director-General of Safeguards</t>
  </si>
  <si>
    <t>http://dfat.gov.au/asno</t>
  </si>
  <si>
    <t>http://dfat.gov.au/international-relations/security/asno/Pages/annual-reports.aspx</t>
  </si>
  <si>
    <t>Commission for International Agricultural Research</t>
  </si>
  <si>
    <t>The Commission provides advice to the Minister in relation to the formulation of agricultural research and development programs, the funding of these programs, and, on the Minister's request, any other matter relating to this Act.</t>
  </si>
  <si>
    <t>http://aciar.gov.au/commission</t>
  </si>
  <si>
    <t>Council for Australian-Arab Relations</t>
  </si>
  <si>
    <t xml:space="preserve">Council for Australian-Arab Relations (CAAR) promotes between the peoples of Australia and the Arab world mutual interests and a greater understanding and acceptance of each other's cultures, values, beliefs and diversity.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Council's strategic objections are:
- to support robust professional, community and institutional linkages between Australia and the Arab world that will promote mutual understanding and project positive, accurate and contemporary images of each other's societies.
- to promote productive partnerships between Australia and the Arab world on contemporary issues of shared interest, particularly in the fields of science, technology, the environment and social development initiatives such as health and sport.
- to raise public and corporate awareness of the importance of the Australian-Arab relationship.
- to support increased business and trade between Australia and Arab countries.
</t>
  </si>
  <si>
    <t>http://www.dfat.gov.au/caar</t>
  </si>
  <si>
    <t>Council on Australia Latin America Relations</t>
  </si>
  <si>
    <t>The Council on Australia Latin America Relations (COALAR) was established by the Australian Government in 2001 to enhance Australia's economic, political and social relations with Latin America.
The advisory body forms part of the International Relations Grants Program (IRGP).   The IRGP supports the Government's foreign and trade policies and projects a positive contemporary image of Australia. IRGP grants support professional, community and institutional linkages between Australia and its partners on contemporary issues of shared interest including the arts, media, education, business, science, technology and sport.
The Council's objectives are:
- To strengthen links between Australia and Latin America, particularly in the areas of mutual economic support (encompassing two way trade and investment), education and research, sporting culture and tourism, aligned closely with the policy of economic diplomacy.
- To leverage COALAR's extensive network of business stakeholders to encourage closer engagement at a corporate level between Australia and Latin America. 
- To increase engagement with and understanding of Australia in Latin America and of Latin America in Australia.
- To provide advice to government about opportunities that will enhance the Australia-Latin America relationship including tourism, education, visa arrangements, financial and taxation agreements and aviation policy.</t>
  </si>
  <si>
    <t>http://www.dfat.gov.au/coalar</t>
  </si>
  <si>
    <t>http://www.dfat.gov.au/coalar/index.html</t>
  </si>
  <si>
    <t>Independent Evaluation Committee</t>
  </si>
  <si>
    <t xml:space="preserve">The Independent Evaluation Committee (IEC) was established in mid-2012 to strengthen the independence and credibility of the work of the Office of Development Effectiveness (ODE). Its key objective is to improve the quality of evaluations of Australia's aid program by enhancing the efficiency and effectiveness of Australian aid.  The IEC is an advisory body with a whole of government mandate chaired by Jim Adams, a former Vice President of the World Bank. It provides independent expert evaluation advice to improve ODE's work in planning, commissioning, managing and delivering a high quality evaluation program. The IEC provides advice on ODE's evaluation strategy and work plan, and oversees ODE's preparation of an annual evaluation summary and quality assurance report.
The IEC meets three or four times a year. The Independent Evaluation Committee has three external members (including the chair) and one senior Department of Foreign Affairs and Trade representative. The Minister for Foreign Affairs appoints its external members. Given the IEC's Whole-of-Government mandate, a representative from the Department of Finance is invited to attend meetings as an observer. 
Current IEC external members are Jim Adams (Chair), Mr Stephen Creese, and Dr Wendy Jarvie. They contribute a mix of solid international development and aid effectiveness experience, high-level evaluation expertise and strong public sector experience to the Committee. 
</t>
  </si>
  <si>
    <t>http://www.ode.dfat.gov.au/about/iec.html</t>
  </si>
  <si>
    <t>Pacific Women Shaping Pacific Development Advisory Board</t>
  </si>
  <si>
    <t>Pacific Women Shaping Pacific Development (Pacific Women) is a 10 year $320 million program. Pacific Women supports 14 Pacific countries to meet the commitments made in the 2012 Pacific Island Forum Leaders' Gender Equality Declaration and will work with Pacific governments, civil society organisations, the private sector, and multilateral, regional and United Nations agencies to achieve its intended outcomes</t>
  </si>
  <si>
    <t>Minister
(Note: there are currently 12 board members however there is no prescribed number for the maximum amount of members)</t>
  </si>
  <si>
    <t>http://www.pacificwomen.org/about/pwspd-advisory-board/</t>
  </si>
  <si>
    <t>Senior Official Trade and Investment Group</t>
  </si>
  <si>
    <t>Tourism Access Working Group</t>
  </si>
  <si>
    <t>Tourism Access Working Group (TAWG) is a government/industry forum to address tourism access issues.  TAWG meetings are co-chaired by the ministers responsible for transport and tourism.</t>
  </si>
  <si>
    <t xml:space="preserve">A Tourism Ministers forum to discuss and monitor the  implementation of Tourism 2020 and tourism policy matters relevant to the Commonwealth, State,  Territory and New Zealand Governments. </t>
  </si>
  <si>
    <t>Tourism Collaboration Intergovernmental Agreement, Trade and Investment Minister (Minister Robb) is the Chair and supported by Austrade Secretariat</t>
  </si>
  <si>
    <t>Tourism Research Advisory Board</t>
  </si>
  <si>
    <t xml:space="preserve">Tourism Research Australia provides the Secretariat to the Tourism Research Advisory Board. The Advisory Board provides high-level leadership and oversight of research related to the Australian tourism industry and reports to the Minister responsible for Tourism. 
The Advisory Board identifies key research priorities under the National Tourism Research Agenda, which are endorsed by the Tourism Ministers' Meeting. Research priorities are:
- Tourist trends
- Performance - evaluation and assessment
- Facilitation
- Tourism products
- Risk/resilience/climate change
- Dissemination
The Advisory Board provides oversight of the annual Tourism Directions Conference. The State of the Industry is a key deliverable at the conference and provides a detailed analysis of how Australian tourism is currently performing, the challenges it will face, and how the industry needs to respond. 
</t>
  </si>
  <si>
    <t>Tourism Ministers' Council
National Long-Term Tourism Strategy (Tourism 2020)</t>
  </si>
  <si>
    <t xml:space="preserve">25 National Circuit, Forrest ACT </t>
  </si>
  <si>
    <t>http://tra.gov.au/aboutus/tourism-research-advisory-board.html</t>
  </si>
  <si>
    <t>Tourism Research Australia</t>
  </si>
  <si>
    <t xml:space="preserve">Tourism Research Australia (TRA) provides independent research and insights for the tourism industry.  TRA are recognised  as the leading authority on tourism research. TRA was formed to assist government through the provision of information for the formulation of evidence based policy, the monitoring of key tourism trends and to undertake critical research programs.       </t>
  </si>
  <si>
    <t>Tourism White Paper 2003</t>
  </si>
  <si>
    <t>http://www.tra.gov.au/</t>
  </si>
  <si>
    <t>Australian Aged Care Quality Agency</t>
  </si>
  <si>
    <t xml:space="preserve">The Australian Aged Care Quality Agency manages the accreditation and on-going compliance monitoring of Australian Government subsidised age care providers through the residential aged care accreditation process, and quality review of Home Care services, Commonwealth Home Support Programme (CHSP) services,  and National Aboriginal and Torres Strait Islander Flexible Aged Care (NATSIFAC) services;. AACQA also promotes innovation and high quality care to care recipients and through providing information, education and training services to aged care providers.  </t>
  </si>
  <si>
    <t>Australian Aged Care Quality Agency Act 2013</t>
  </si>
  <si>
    <t>Social Security and Welfare</t>
  </si>
  <si>
    <t>69 605 091 341</t>
  </si>
  <si>
    <t>Level 9, 111 Phillip Street
Parramatta NSW 2150</t>
  </si>
  <si>
    <t>http://www.aacqa.gov.au</t>
  </si>
  <si>
    <t>http://www.aacqa.gov.au/about-us</t>
  </si>
  <si>
    <t>Australian Digital Health Agency</t>
  </si>
  <si>
    <t>The Australian Digital Health Agency was established in law on 30 January 2016 by the Public Governance, Performance and Accountability (Establishing the Australian Digital Health Agency) Rule 2016 (the Rule), which was made by the Commonwealth Finance Minister under the Public Governance, Performance and Accountability Act 2013 (PGPA Act) on 27 January 2016.  It is expected that the Agency will commence full operations by 1 July 2016.</t>
  </si>
  <si>
    <t>Public Governance, Performance and Accountability (Establishing the Australian Digital Health Agency) Rule 2016</t>
  </si>
  <si>
    <t>84 425 496 912</t>
  </si>
  <si>
    <t>Australian Institute of Health and Welfare</t>
  </si>
  <si>
    <t xml:space="preserve">The Australian Institute of Health and Welfare (AIHW) is an independent statutory authority set up by the Australian Government to improve the health and wellbeing of Australians by providing reliable, regular, and relevant information and statistics on Australia's health and welfare. The Institute collects and reports information on a wide range of topics and issues, including health and welfare expenditure, hospitals, disease and injury, mental health to ageing, homelessness, disability, and child protection. Governments and the community use these reports and data to inform policy-making and programs relating to health, housing, and community service matters.   
</t>
  </si>
  <si>
    <t>Australian Institute of Health and Welfare Act 1987</t>
  </si>
  <si>
    <t>16 515 245 497</t>
  </si>
  <si>
    <t>1 Thynne Street, Fern Hill Park, Bruce ACT 2617</t>
  </si>
  <si>
    <t>http://www.aihw.gov.au</t>
  </si>
  <si>
    <t>http://www.aihw.gov.au/publication-detail/?id=10737419612</t>
  </si>
  <si>
    <t>http://www.aihw.gov.au/publications/aihw-annual-reports/</t>
  </si>
  <si>
    <t>Australian Sports Commission</t>
  </si>
  <si>
    <t>The Australian Sports Commission (ASC) is Australia's primary national sports administration and advisory agency. The ASC is focused on getting more Australians participating and excelling in sport by:
- delivering key programs in line with the Australian Government's sport policy objectives;
- providing financial support and other assistance to national sporting organisations to encourage participation, deliver high performance results, and improve their capability, sustainability and effectiveness; and
- building collaboration, alignment, and effectiveness within the Australian sport sector.
The ASC is recognised as a world leader in encouraging participation in sport, and the development of high performance sports people. Services are provided in a range of fields including:
- high performance coaching
- sport sciences
- sports information
- sports management
- facility management
- education and resources
- participation development
- delivery of funding programs to national sporting organisations.
The ASC is governed by a board of commissioners appointed by the Australian Government. The board determines the ASC's overall direction, decides on the actual allocation of resources, develops policy for delegated decisions, and is accountable to the Minister of Sport and to Parliament.</t>
  </si>
  <si>
    <t>Australian Sports Commission Act 1989</t>
  </si>
  <si>
    <t>67 374 695 240</t>
  </si>
  <si>
    <t>Leverrier Street, Bruce ACT 2617</t>
  </si>
  <si>
    <t>http://www.ausport.gov.au</t>
  </si>
  <si>
    <t>http://www.ausport.gov.au/about/publications</t>
  </si>
  <si>
    <t>The Department's role is to deliver the Australian Government's priorities (outcomes) for health. It does this by developing evidence based policies, managing programs, and undertaking research and regulatory activities. The Department also leads and works closely with other agencies to achieve results for the Australian Government and community, and engages in open and constructive consultation with professionals, providers, industry, and community groups.</t>
  </si>
  <si>
    <t>General Public Services;
Public Order and Safety;
Education;
Health;
Social Security and Welfare;
Housing and Community Amenities;
Recreation and Culture;
Other Economic Affairs</t>
  </si>
  <si>
    <t>83 605 426 759</t>
  </si>
  <si>
    <t>Sirius Building, Furzer Street, Woden Town Centre, ACT 2606</t>
  </si>
  <si>
    <t>http://www.health.gov.au</t>
  </si>
  <si>
    <t>http://www.health.gov.au/internet/main/publishing.nsf/Content/Annual+Reports-3</t>
  </si>
  <si>
    <t>http://www.health.gov.au/internet/main/publishing.nsf/Content/Budget-1/</t>
  </si>
  <si>
    <t>Advisory Services in Clinical Haematology</t>
  </si>
  <si>
    <t xml:space="preserve">Advisory Services in Clinical Haematology (Panel) provides advice to the Department of Health on blood and blood policy matters, including Departmental policy considerations, appropriate use of blood and blood products, supply issues, safety issues, horizon scanning, haemophilia treatment, representational roles, and ad hoc clinical advice.
</t>
  </si>
  <si>
    <t xml:space="preserve">First Assistant Secretary, Acute Care Division </t>
  </si>
  <si>
    <t>Aged Care Complaints Commissioner</t>
  </si>
  <si>
    <t>The Aged Care Complaints Commissioner (Complaints Commissioner) is an independent statutory office holder, responsible for managing complaints about Australian Government funded aged care services. The responsibility for complaints management was transferred from the Department of Health to the Complaints Commissioner on 1 January 2016. This change strengthens previous arrangements by providing an independent focus on aged care complaints handling, and separates complaints management from the funding and regulation role of the Department of Health. 
The Complaints Commissioner provides a free service for anyone to raise their concerns.  All complaints raised with the Complaints Commissioner are taken seriously. Complaints can be made openly, confidentially or anonymously.
The Complaints Commissioner's functions are to:
- Work with complainants and service providers to resolve complaints quickly and effectively, and to assist aged care providers to improve the quality of their services
- Educate people and service providers about best practice in both complaints handling and the matters arising from complaints. 
- Provide information to the Minister for Aged Care in relation to any of the Commissioner's functions, if required.</t>
  </si>
  <si>
    <t>Aged Care Act 1997</t>
  </si>
  <si>
    <t xml:space="preserve">Aged Care Complaints Commissioner, Level 18, 90 Collins Street, Melbourne VIC 3000 </t>
  </si>
  <si>
    <t>www.agedcarecomplaints.gov.au</t>
  </si>
  <si>
    <t>Aged Care Pricing Commissioner</t>
  </si>
  <si>
    <t xml:space="preserve">The Aged Care Pricing Commissioner is an independent, statutory office holder appointed under the Aged Care Act 1997 and reports to the Assistant Minister for Social Services.
The functions of the Aged Care Pricing Commissioner include:
- the approval of extra service fees;
- the approval of proposed accommodation payments that are higher than the maximum amount determined by the Assistant Minister for Social Services;
- any other functions conferred on the Aged Care Pricing Commissioner by the Assistant Minister for Social Services or under Commonwealth law.
</t>
  </si>
  <si>
    <t>Minister (Assistant Minister for Social Services)</t>
  </si>
  <si>
    <t xml:space="preserve">Office of the Aged Care Pricing Commissioner
Level 9, 300 Elizabeth Street, Sydney NSW 2000
</t>
  </si>
  <si>
    <t>http://www.acpc.gov.au/</t>
  </si>
  <si>
    <t>http://www.acpc.gov.au/publications/</t>
  </si>
  <si>
    <t>Aged Care Quality Advisory Council</t>
  </si>
  <si>
    <t>The Advisory Council's functions are:
(a) on its own initiative, to provide advice to the CEO in relation to the CEO's functions; and
(b) at the request of the CEO, to provide advice to the CEO in relation to the CEO's functions; and
(c) at the request of the Minister, to provide advice to the Minister in relation to the operations of the Quality Agency and matters relating to the performance of the CEO's functions.</t>
  </si>
  <si>
    <t>Aged Care Sector Committee</t>
  </si>
  <si>
    <t xml:space="preserve">The Aged Care Sector Committee provides advice to the Government on aged care policy development and implementation and helps to guide future changes to the aged care system.  The Committee also acts as the mechanism for consultation between the Australian Government and the Aged Care Sector.  Membership of the Committee is representative of the sector and Committee members consult broadly within their own memberships and constituencies to ensure that stakeholder views inform the policy development process.
The Aged Care Sector Committee is a non statutory committee.
The Terms of Reference require the Chair of the Committee to annually report to Ministers. This takes the form of a letter. </t>
  </si>
  <si>
    <t>Minister for Health</t>
  </si>
  <si>
    <t>Aged Care Sector Committee 
Department of Health
Level 5 Sirius Building Worgan Street, Woden ACT 2606</t>
  </si>
  <si>
    <t>https://www.dss.gov.au/our-responsibilities/ageing-and-aged-care/aged-care-reform/reforms-by-topic/aged-care-sector-committee</t>
  </si>
  <si>
    <t>Australian Digital Health Agency - Clinical and Technical Advisory Committee</t>
  </si>
  <si>
    <t>Sub-committee for the Australian Digital Health Agency (the Agency)</t>
  </si>
  <si>
    <t>Public Governance, Performance and Accountability (Establishing the Australian Digital Health Agency) Rule 2016.</t>
  </si>
  <si>
    <t>The Australian Digital Health Agency Board</t>
  </si>
  <si>
    <t>Australian Digital Health Agency - Consumer Advisory Committee</t>
  </si>
  <si>
    <t>Australian Digital Health Agency - Jurisdictional Advisory Committee</t>
  </si>
  <si>
    <t>Australian Digital Health Agency - Privacy and Security Committee</t>
  </si>
  <si>
    <t>Australian Medical Research Advisory Board</t>
  </si>
  <si>
    <t xml:space="preserve">The Australian Medical Research Advisory Board (AMRAB) determines the Australian Medical Research and Innovation Strategy and the Australian Medical Research and Innovation Priorities.  The Minister for Health will take the priorities into account in making decisions in relation to the financial assistance provided from the Medical Research Fund Special Account.
The Advisory Board consists of the CEO of the MHMRC and the other person appointed by the Health Minister with suitable experience and knowledge.
</t>
  </si>
  <si>
    <t>Medical Research Future Fund Act 2015</t>
  </si>
  <si>
    <t>Australian National Advisory Council on Alcohol and Drugs</t>
  </si>
  <si>
    <t xml:space="preserve">Australian National Advisory Council on Alcohol and Drugs (ANACAD) key role will be to provide advice to the Government on a range of national drug and alcohol issues, including advice on emerging issues and new substances, to ensure the Government is well placed to respond. </t>
  </si>
  <si>
    <t>Clinical Safety Oversight Committee</t>
  </si>
  <si>
    <t>The Clinical Safety Oversight Committee (CSOC) provides overarching, independent advice to the ACSQHC and the My Health Record System Operator on matters relating to the clinical safety of the My Health Record system.</t>
  </si>
  <si>
    <t>Clinical Trials Jurisdictional Working Group</t>
  </si>
  <si>
    <t xml:space="preserve">The purpose of the working group is to identify and implement actions that will enable a consistent national approach to multi-jurisdictional clinical trials within Australia with the intention of enhancing Australia's ability to attract national and international clinical trials. </t>
  </si>
  <si>
    <t>Hospital Principal Committee / COAG</t>
  </si>
  <si>
    <t>Hospital Principal Committee</t>
  </si>
  <si>
    <t>COAG Health Council</t>
  </si>
  <si>
    <t xml:space="preserve">The Commonwealth, State, and Territory governments have a shared intention to work in partnership to improve health outcomes for all Australians, and to ensure the sustainability of the Australian health system.  
The COAG Health Council provides a forum for cooperation on health issues, especially primary and secondary care.  In addition, the Council will fulfil regulatory/governance obligations that fall within the health portfolio in the areas of national registration and accreditation.
</t>
  </si>
  <si>
    <t>http://www.ahmac.gov.au/site/home.aspx</t>
  </si>
  <si>
    <t>Director of Human Biosecurity</t>
  </si>
  <si>
    <t xml:space="preserve">The Director of Human Biosecurity is the person who occupies, or is acting in, the position of Commonwealth Chief Medical Officer.  This position ensures that the functions and powers of the Director, which can be intrusive, are vested in an individual with appropriate competencies to make decisions concerning the:
• affording of general protection for children or incapable persons who are subjected to a biosecurity measure;
• the listing of human diseases considered to be communicable and cause significant harm to human health;
• preventing risks to human health by issuing Entry and Exit requirements for: individuals, classes of individuals; and specifying specific and general requirements in relation to listed human diseases;
• determining human health response zones to which entry and exit requirements may also apply;
• managing the risks to human health through the issuance of human biosecurity control orders and compliance directions; and
• allowing and where required specify the requirements for how the human remains are to be brought into Australia.
</t>
  </si>
  <si>
    <t xml:space="preserve">Appointed by virtue of position. </t>
  </si>
  <si>
    <t>Department of Health
PO Box 9848
Canberra, ACT, 2601</t>
  </si>
  <si>
    <t>Health Innovation Advisory Committee</t>
  </si>
  <si>
    <t>The Health Innovation Advisory Committee (HIAC) is a Principal Committee of the NHMRC.  The HIAC will advise the CEO and Council of NHMRC on current and emerging issues related to the development, commercialisation, and uptake of innovative technologies and practices arising from health and medical research.
The HIAC was established by the Minister for Health on 8 July 2015, for the 2015-2018 triennium.</t>
  </si>
  <si>
    <t>National Health and Medical Research Council Act 1992</t>
  </si>
  <si>
    <t xml:space="preserve">88 601 010 284 </t>
  </si>
  <si>
    <t>National Health and Medical Research Council</t>
  </si>
  <si>
    <t>Level 1, 16 Marcus Clarke Street, Canberra ACT 2601</t>
  </si>
  <si>
    <t>https://www.nhmrc.gov.au/about/nhmrc-committees/health-innovation-advisory-committee</t>
  </si>
  <si>
    <t>Health Ministerial Advisory Council</t>
  </si>
  <si>
    <t>The Health MAC supports the Australian Government by providing advice on strategic health policy matters with a particular focus on opportunities for improving the efficiency and effectiveness of its regulatory arrangements.</t>
  </si>
  <si>
    <t>Scarborough House, Atlantic St, Woden Town Centre ACT 2606</t>
  </si>
  <si>
    <t>http://www.health.gov.au/internet/main/publishing.nsf/Content/the-health-ministerial-advisory-council</t>
  </si>
  <si>
    <t>Health Star Rating Advisory Committee</t>
  </si>
  <si>
    <t>Formally known as the Front-of-Pack Labelling Oversight and Advisory Committee, the Health Star Rating Advisory Committee (HSRAC) is responsible for overseeing the voluntary implementation of the Health Star Rating system, including the social marketing campaign, and the monitoring and evaluation component of the system. The HSRAC is responsible for providing advice to the Food Regulation Standing Committee about these elements. The HSRAC consists of ten members and brings together stakeholders from industry, government, consumer, and public health organisations.</t>
  </si>
  <si>
    <t>Australia and New Zealand Ministerial Forum on Food Regulation</t>
  </si>
  <si>
    <t>Health Translation Advisory Committee</t>
  </si>
  <si>
    <t>The Health Translation Advisory Committee (HTAC) is a Principal Committee of the NHMRC.  The HTAC will advise the CEO and the Council of NHMRC on opportunities to improve health outcomes in areas including clinical care, public, population and environmental health, communicable diseases and the prevention of illness through effective translation of research into health care and clinical practice.
The HTAC was established by the Minister for Health on 8 July 2015 for the 2015-2018 triennium.</t>
  </si>
  <si>
    <t>https://www.nhmrc.gov.au/about/nhmrc-committees/health-translation-advisory-committee</t>
  </si>
  <si>
    <t>Industry Working Group on Private Health Insurance Prostheses Reform</t>
  </si>
  <si>
    <t>The role of the Industry Working Group on Private Health Insurance Prostheses Reform is to examine opportunities for reform of the arrangements governing prostheses and devices access and pricing in the private health insurance sector to ensure:
- Better access to prostheses and devices for consumers as part of the private health care offering;
-Reduced red tape and administrative burden for private health insurers; and
-Opportunities for competition across the supply chain are maximised for the benefit of consumers and taxpayers.</t>
  </si>
  <si>
    <t>The Secretary of the Department of Health</t>
  </si>
  <si>
    <t>http://www.health.gov.au/internet/main/publishing.nsf/Content/phiconsultations2015-16</t>
  </si>
  <si>
    <t>Medicare Benefits Schedule Review Taskforce</t>
  </si>
  <si>
    <t xml:space="preserve">The Medicare Benefits Schedule (MBS) Review Taskforce will consider how services can be aligned with contemporary clinical evidence and improve health outcomes for patients. The Taskforce will consider how the more than 5,700 items on the MBS (as of 1 April 2015) can be aligned with contemporary clinical evidence and practice and improve health outcomes for patients. The Review will be clinician-led and there are no targets for savings attached to the Review.
</t>
  </si>
  <si>
    <t>http://www.health.gov.au/internet/main/publishing.nsf/Content/MBSReviewTaskforce</t>
  </si>
  <si>
    <t>National Education and Training Committee</t>
  </si>
  <si>
    <t xml:space="preserve">The NEAT Committee has been established to support the implementation of the National Blood Sector Education and Training Strategy 2013-16. Its key functions are to:
- provide advice and oversight of a strategic program of activities to support education and training relating to the implementation of the National Safety and Quality Health Service (NSQHS) standards and Health Ministers' stewardship expectations, and the implementation of nationally funded guidelines
- support improved communication and collaboration between education providers
- promote quality and reduce unnecessary duplication in education and information offered by organisations funded by all governments under the National Blood Arrangements
- influence the direction and uptake of education and training programs
- share information with other NBA committees
- support the promotion of programs
- investigate other methods of delivery
</t>
  </si>
  <si>
    <t>Jurisdictional Blood Committee</t>
  </si>
  <si>
    <t>NBA General Manager on behalf of the JBC</t>
  </si>
  <si>
    <t>National Blood Authority
243 Northbourne Ave, Lyneham ACT 2602</t>
  </si>
  <si>
    <t>National Immunoglobulin Governance Advisory Committee</t>
  </si>
  <si>
    <t xml:space="preserve">The National Immunoglobulin Governance Advisory Committee (NIGAC) is established as the national advisory body to support the Jurisdictional Blood Committee (JBC) and National Blood Authority (NBA) with effective and efficient governance of immunoglobulin (Ig) products supplied and funded under the national blood arrangements.
Role:
- Provide advice and make recommendations to support the development and implementation of the National Immunoglobulin Governance Program (described below) by the NBA
- As the peak committee within the national network of committees, provide advice and make recommendations to support cost-effective and clinically appropriate governance, management and use of Ig products through the ongoing National Ig Governance Program (once established), including advice and recommendations in relation to each of the measures within the Program
- Provide advice as requested by governments on other matters concerning the availability, governance, management, or use of immunoglobulin products.
</t>
  </si>
  <si>
    <t>National Industrial Chemicals Notification and Assessment Scheme</t>
  </si>
  <si>
    <t xml:space="preserve">National Industrial Chemicals Notification and Assessment Scheme (NICNAS) is a statutory scheme that registers introducers of industrial chemicals, assesses industrial chemicals for their risks to human health and the environment and, where relevant, makes recommendations to regulatory authorities regarding risk mitigation.  Departmental staff administer the scheme, under the direction of the Director of NICNAS, who is a statutory office-holder.
</t>
  </si>
  <si>
    <t>Industrial Chemicals (Notification and Assessment) Act 1989</t>
  </si>
  <si>
    <t>31 162 998 046</t>
  </si>
  <si>
    <t>260 Elizabeth Street Surry Hills NSW2010</t>
  </si>
  <si>
    <t>http://www.nicnas.gov.au</t>
  </si>
  <si>
    <t>http://www.health.gov.au/internet/budget/publishing.nsf/Content/2015-2016_Health_PBS</t>
  </si>
  <si>
    <t xml:space="preserve">http://www.nicnas.gov.au/communications/publications/annual-reporting   </t>
  </si>
  <si>
    <t>National Pathology Accreditation Advisory Council</t>
  </si>
  <si>
    <t xml:space="preserve">The Council advises the Commonwealth, State, and Territory Health Ministers on matters relating to the accreditation of pathology laboratories. The Council plays a key role in ensuring the quality of Australian pathology services. One if its key responsibilities is the development and maintenance of standards and guidelines for pathology practices in Australia.
</t>
  </si>
  <si>
    <t>Constitution of the National Pathology Accreditation Advisory Council (National Health Act 1953)</t>
  </si>
  <si>
    <t>Minister appoints non-government members and jurisdictional representatives are appointed by the States and Territories; the Commonwealth representative is an ex-officio position on Council.</t>
  </si>
  <si>
    <t>23 Furzer Street WODEN ACT 2604</t>
  </si>
  <si>
    <t>http:www.health.gov.au/ npaac</t>
  </si>
  <si>
    <t>National Strategic Framework for Chronic Conditions Working Group</t>
  </si>
  <si>
    <t>A working group established under the Community Care and Population Health Principal Committee of the Australian  Health Ministers' Advisory Council. Comprises jurisdictional representatives and has been established to work in partnership with the Commonwealth to develop the National Strategic Framework for Chronic Conditions.</t>
  </si>
  <si>
    <t xml:space="preserve">Community Care and Population Health Principal Committee </t>
  </si>
  <si>
    <t>NHMRC National Institute for Dementia Research</t>
  </si>
  <si>
    <t>The National Health and Medical Research Council (NHMRC) has engaged Alzheimer's Australia  as a service provider to establish and operate the NHMRC National Institute for Dementia Research (the Institute).
The Institute is targeting, coordinating, and translating the national dementia research effort to ensure existing and new research translates into better understanding of dementia, and better treatment and care for dementia patients.
The Institute is led by a Director, supported by  a small secretariat, an expert advisory panel and  a membership network. The Institute is not an independent body. It will report to the NHMRC's CEO and be subject to the existing governance arrangements of the NHMRC.</t>
  </si>
  <si>
    <t>http://www.nhmrc.gov.au/research/boosting-dementia-research-initiative/specific-elements-boosting-dementia-research-initiati</t>
  </si>
  <si>
    <t>NICNAS Strategic Consultative Committee</t>
  </si>
  <si>
    <t>The committee is established to advise the Director of NICNAS on strategies for improving the efficiency and effectiveness of NICNAS operations in achieving the objects of the Industrial Chemicals Notification and Assessment Act 1989 (ICNA Act).  In accordance with Government policy on smaller and more rational government, the SCC replaces two previous NICNAS consultative committees:  the Industry Government Consultative Committee and the Community Engagement Forum.  The committee comprises four members nominated by national industry organisations and four members nominated by national community-based organisations</t>
  </si>
  <si>
    <t>Approved by the Minister for Rural Health, Senator the Hon Fiona Nash</t>
  </si>
  <si>
    <t>Director, NICNAS</t>
  </si>
  <si>
    <t>260 Elizabeth Street Surry Hills NSW 2010</t>
  </si>
  <si>
    <t>www.nicnas.gov.au</t>
  </si>
  <si>
    <t>Pathology Clinical Committee</t>
  </si>
  <si>
    <t xml:space="preserve">The Pathology Clinical Committee provides advice and recommendations to the Medicare Benefits Schedule (MBS) Review Taskforce committee on specific evidence based MBS item reviews and rules that underpin Medicare arrangements - as per the MBS Review Taskforce .  </t>
  </si>
  <si>
    <t>Established as a departmental delegate</t>
  </si>
  <si>
    <t>Departmental committee - establishing authority is the MBD FAS</t>
  </si>
  <si>
    <t>Canberra</t>
  </si>
  <si>
    <t>http://www.health.gov.au/internet/main/publishing.nsf/content/MBSR-committees-pathology</t>
  </si>
  <si>
    <t>Pharmaceutical Benefits Advisory Committee</t>
  </si>
  <si>
    <t xml:space="preserve">The PBAC advises the Minister about which drugs and medicinal preparations should be made available as pharmaceutical benefits, and also advises the Minister about which vaccines should be included on the National Immunisation Program.
</t>
  </si>
  <si>
    <t>National Health Act 1953</t>
  </si>
  <si>
    <t>http://www.pbs.gov.au/info/industry/listing/elements/pbac-meetings</t>
  </si>
  <si>
    <t>Pharmaceutical Benefits Remuneration Tribunal</t>
  </si>
  <si>
    <t>The main functions of the Tribunal are to make a determination to give effect to the terms of agreement between the Government and the Pharmacy Guild in relation to the remuneration that is to be paid to pharmacists for dispensing (supplying) pharmaceutical benefits under the Pharmaceutical Benefits Scheme (PBS); and to perform other functions required by that agreement (currently the Fifth Community Pharmacy Agreement (5CPA)).
If there is no agreement in place, however, the Tribunal is responsible for determining the manner in which the Commonwealth price for the payment to pharmacists for the supply of pharmaceutical benefits is set.
The Chair is appointed by the Governor-General, and four additional members are appointed by the Minister for Health for a period not exceeding three years on a part-time basis. At least one additional member must be a person who has been, but is no longer, engaged either directly or indirectly in community pharmacy. The Minister for Health  makes this appointment following consultation with the Pharmacy Guild of Australia.</t>
  </si>
  <si>
    <t>Pharmaceutical Services Federal Committee of Inquiry</t>
  </si>
  <si>
    <t>Provisions for the Pharmaceutical Services Committee of Inquiry have been included within the National Health Act for some time.  The Act allows that the Committee can be established at either a state or federal level.  State level committees were last active approximately 20 years ago.
A growing number of complaints regarding the conduct of approved pharmacists in relation to the supply and claiming of Pharmaceutical Benefits Scheme medicines from premises for which the pharmacists were not approved prompted the previous Minister for Health to direct the Department to re-establish the Committee. This will allow the committee to investigate matters, at a federal level, of non-compliance with conditions of approval for approved pharmacists.  It is for this reason the Pharmaceutical Services Federal Committee of Inquiry has been established.
The National Health Act specifies the membership of the committee to consist of four pharmacists to be appointed by the Minister for Health as well as the Secretary (or their delegate who must be a Departmental officer who is a medical practitioner or pharmacist).</t>
  </si>
  <si>
    <t>Minister (with the exception of the Secretary of the Department of Health or their delegate)</t>
  </si>
  <si>
    <t>Platelets Working Group</t>
  </si>
  <si>
    <t xml:space="preserve">The Jurisdictional Blood Committee (JBC) Platelets and CMV Seronegative Working Group is established as the national advisory body to support the Jurisdictional Blood Committee (JBC) and National Blood Authority (NBA)  in relation to the appropriate use and indications of apheresis versus whole blood platelets and CMV seronegative blood components. There is currently significant variability in clinical practice and associated costs between jurisdictions based on issues. The Working Group provides clinical advice in the development of a national statement to determine specific clinical indications for apheresis and whole blood platelets and CMV seronegative blood components. The Working Group consists of eight members comprised of a Chair and individuals who have expertise in the specified clinical areas relating to the platelets and CMV seronegative blood components to provide advice to the NBA and Jurisdictional Blood Committee.
</t>
  </si>
  <si>
    <t>Primary Health Care Advisory Group</t>
  </si>
  <si>
    <t>The Australian Government will work hand-in-hand with health professionals and patients to deliver a healthier Medicare to ensure Australians continue receiving the high-quality and appropriate care they need as efficiently as possible.</t>
  </si>
  <si>
    <t>http://www.health.gov.au/internet/main/publishing.nsf/Content/PrimaryHealthCareAdvisoryGroup-1#memb</t>
  </si>
  <si>
    <t>Private Health Ministerial Advisory Committee</t>
  </si>
  <si>
    <t>The Private Health Ministerial Advisory Committee was established by the Minister for Health to bring together key industry representatives to provide advice on the development and implementation of possible reforms to private health insurance.</t>
  </si>
  <si>
    <t>Minister for Health, media release 8 September 2016 "New committee to provide recommendations on private health insurance reform" (Budget Measure 2016-17)</t>
  </si>
  <si>
    <t>http://www.health.gov.au/internet/main/publishing.nsf/Content/phmac</t>
  </si>
  <si>
    <t>General Practice Training Advisory Committee</t>
  </si>
  <si>
    <t>The GP Training Advisory Committee is a profession-led committee. The committee's purpose is to provide advice to government to maintain and improve standards of training, and ensure the registrar workforce is well distributed in order to deliver primary health care to Australian communities. It provides a forum for the parties to discuss policy issues, formulate advice to government, and oversee improvement and evaluation activities in relation to GP training. Secretariat services are provided by the Royal Australian College of General Practitioners (RACGP).</t>
  </si>
  <si>
    <t>Minister Ley / 2014 Budget Measure: Rebuilding general practice education and training to deliver more GPs</t>
  </si>
  <si>
    <t>Minister appoints four members; the independent Chair, two independent clinicians and the independent Aboriginal or Torres Strait Islander GP.</t>
  </si>
  <si>
    <t>The Royal Australian
College of General
Practitioners
RACGP House, 100 Wellington
Parade, EAST MELBOURNE, VIC,
3002</t>
  </si>
  <si>
    <t>National Health and Medical Research Council - Commissioner of Complaints</t>
  </si>
  <si>
    <t xml:space="preserve"> The functions of the Commissioner are to investigate complaints concerning action taken by the Chief Executive Officer of the NHMRC (CEO) or the NHMRC Research Committee in relation to an application for funding made on or after 24 June 1993.</t>
  </si>
  <si>
    <t>The Chief Executive Officer
National Health and Medical Research Council
GPO Box 1421
CANBERRA ACT 2601</t>
  </si>
  <si>
    <t>https://www.nhmrc.gov.au/grants-funding/policy/commissioner-complaints</t>
  </si>
  <si>
    <t>National Health and Medical Research Council - Council</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</si>
  <si>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t>
  </si>
  <si>
    <t>National Health and Medical Research Council
GPO Box 1421
CANBERRA ACT 2602</t>
  </si>
  <si>
    <t>https://www.nhmrc.gov.au/about/nhmrc-committees</t>
  </si>
  <si>
    <t>National Health and Medical Research Council - Embryo Research and Licensing Committee</t>
  </si>
  <si>
    <t>The National Health and Medical Research Council (NHMRC) - Embryo Research Licensing Committee considers applications for licences to conduct certain types of research involving human embryos. It is responsible for monitoring compliance with legislation through the appointment of inspectors and taking necessary enforcement action, such as cancelling or suspending licences.</t>
  </si>
  <si>
    <t>Research Involving Human Embryos Act 2002</t>
  </si>
  <si>
    <t>National Health and Medical Research Council
GPO Box 1421
CANBERRA ACT 2603</t>
  </si>
  <si>
    <t>National Health and Medical Research Council - Health Innovation Advisory Committee</t>
  </si>
  <si>
    <t>The National Health and Medical Research Council (NHMRC) - Health Innovation Advisory Committee (HIAC) advises the CEO and Council of NHMRC on current and emerging issues related to the development, commercialisation and uptake of innovative technologies and practices arising from health and medical research.</t>
  </si>
  <si>
    <t>National Health and Medical Research Council
GPO Box 1421
CANBERRA ACT 2604</t>
  </si>
  <si>
    <t>National Health and Medical Research Council - Health Translation Advisory Committee</t>
  </si>
  <si>
    <t>The National Health and Medical Research Council (NHMRC) - Health Translation Advisory Committee (HTAC) advises the CEO and Council of NHMRC on opportunities to improve health outcomes in areas including clinical care, public, population and environmental health, communicable diseases and prevention of illness through effective translation of research into health care and clinical practice.</t>
  </si>
  <si>
    <t>National Health and Medical Research Council
GPO Box 1421
CANBERRA ACT 2605</t>
  </si>
  <si>
    <t>Australian Commission on Safety and Quality in Health Care</t>
  </si>
  <si>
    <t xml:space="preserve">The Council of Australian Governments established the Commission to lead and coordinate national improvements in the safety and quality of health care.
The Commission's role is to provide health ministers with strategic advice on best practices to improve safety and quality in the health system. The Commission develops and supports national safety and clinical standards, formulates and implements national accreditation schemes, and develops national health-related data sets. It is also working on reducing unwarranted variations in practice and outcomes for individuals and populations, and undertaking nationally coordinated action to address health care associated infections and antimicrobial resistance.       
</t>
  </si>
  <si>
    <t>National Health Reform Act 2011</t>
  </si>
  <si>
    <t>Minister (requires consultation with participating State and Territory Health Ministers)</t>
  </si>
  <si>
    <t>97 250 687 371</t>
  </si>
  <si>
    <t>Level 5, 255 Elizabeth Street, Sydney NSW 2000</t>
  </si>
  <si>
    <t>http://www.safetyandquality.gov.au</t>
  </si>
  <si>
    <t>http://www.safetyandquality.gov.au/about-us/strategic-plan/            http://www.safetyandquality.gov.au/about-us/corporate-plan/</t>
  </si>
  <si>
    <t>http://www.safetyandquality.gov.au/publications-resources/annual-reports/</t>
  </si>
  <si>
    <t>Australian National Preventive Health Agency</t>
  </si>
  <si>
    <t xml:space="preserve">* * * * * * * * * * * *
On 13 May 2014, the Government announced in the Ministerial Paper Small Government - Smaller and More Rational Government that the Australian National Preventive Health Agency will be ceased and functions consolidated within the Department of Health. Legislation was introduced in Parliament on 15 May 2014. 
* * * * * * * * * * * *
The Australian National Preventive Health Agency (Promoting a Healthy Australia) was established to provide national capacity to drive preventive health policies and programs, and to strengthen Australia’s investment and infrastructure in preventive health. The Agency has provided policy leadership and established partnerships with Commonwealth, state, and territory governments, community health promotion organisations, industry, and primary health care providers.
The need for a national preventive health agency to drive the preventive health agenda was identified by the Council of Australian Governments in 2008, and was further developed in the Government’s response to the National Preventative Health Taskforce’s report, and the report of the National Health and Hospitals Reform Commission. The funding structure of the Agency was agreed with States and Territories through the National Partnership Agreement on Preventive Health.
In keeping with the Australian Government's commitment to reduce the size of government and to ensure that government services are as efficient and well-targeted as possible, the ANPHA ceased operations on 30 June 2014. Its key functions have transferred to the Department of Health. On 25 November 2014, the Australian National Preventive Health Agency (Abolition) Bill 2014 was voted down by the Senate.  The Minister is considering introducing ANPHA repeal legislation to Parliament.
</t>
  </si>
  <si>
    <t>Australian National Preventive Health Agency Act 2010</t>
  </si>
  <si>
    <t>Health Services</t>
  </si>
  <si>
    <t>Australian Organ and Tissue Donation and Transplantation Authority</t>
  </si>
  <si>
    <t>The Organ and Tissue Authority works with states and territories, clinicians, and the community sector to deliver the Australian Government's national reform program to improve organ and tissue donation, and transplantation outcomes in Australia.  In December 2015 the Government agreed that it would not proceed with the merger of the  AOTDTA with the NBA.</t>
  </si>
  <si>
    <t>Australian Organ and Tissue Donation and Transplantation Authority Act 2008</t>
  </si>
  <si>
    <t>Minister for Rural Health</t>
  </si>
  <si>
    <t>56 253 405 315</t>
  </si>
  <si>
    <t>Level 6, 221 London Circuit
Canberra ACT 2600</t>
  </si>
  <si>
    <t>http://www.donatelife.gov.au</t>
  </si>
  <si>
    <t>http://www.donatelife.gov.au/annual-reports</t>
  </si>
  <si>
    <t>Australian Radiation Protection and Nuclear Safety Agency</t>
  </si>
  <si>
    <t>The Australian Radiation Protection and Nuclear Safety Agency (ARPANSA) is the Australian Government's primary authority on radiation protection and nuclear safety. The ARPANSA regulates Commonwealth entities using radiation with the objective of protecting people and the environment from the harmful effects of radiation. The agency undertakes research, provides services, and promotes national uniformity and the implementation of international best practice across all jurisdictions.</t>
  </si>
  <si>
    <t xml:space="preserve">Australian Radiation Protection and Nuclear Safety Act 1998
</t>
  </si>
  <si>
    <t>61 321 195 155</t>
  </si>
  <si>
    <t>38 - 40 Urunga Parade 
Miranda NSW 2228</t>
  </si>
  <si>
    <t>http://www.arpansa.gov.au</t>
  </si>
  <si>
    <t>http://www.arpansa.gov.au/AboutUs/corporate/strategic.cfm</t>
  </si>
  <si>
    <t>http://www.arpansa.gov.au/AboutUs/corporate/annualreports.cfm</t>
  </si>
  <si>
    <t>Australian Sports Anti-Doping Authority</t>
  </si>
  <si>
    <t xml:space="preserve">The Australian Sports Anti-Doping Authority (ASADA) is a government statutory authority that aims to protect the health of athletes, as well as the integrity of sport.  To achieve this, ASADA conducts World Anti-Doping Code-compliant anti-doping activities with a focus on:
- Deterrence, through communication and education initiatives, including building awareness with athletes, support personnel and other stakeholders. 
- Detection, through the implementation of an integrated programme of intelligence gathering, targeted testing, and investigation of possible ADRVs. 
- Enforcement, by managing cases of possible Anti-Doping Rule Violations and presenting these cases at hearings and appeals. 
</t>
  </si>
  <si>
    <t xml:space="preserve">Australian Sports Anti-Doping Authority Act 2006 </t>
  </si>
  <si>
    <t>91 592 527 503</t>
  </si>
  <si>
    <t>6/5 Tennant Street, Fyshwick ACT 2609</t>
  </si>
  <si>
    <t>http://www.asada.gov.au</t>
  </si>
  <si>
    <t>http://www.asada.gov.au/about/annual_reports.html</t>
  </si>
  <si>
    <t>https://www.asada.gov.au/about-asada/finance</t>
  </si>
  <si>
    <t>Australian Sports Foundation Limited</t>
  </si>
  <si>
    <t xml:space="preserve">The Australian Sports Foundation Limited (ASF) assists non-profit sporting organisations, schools, councils, and community organisations by generating private funds for the development of Australian sport. This includes through the Sport Incentive Programme and Giving4Grassroots.
</t>
  </si>
  <si>
    <t xml:space="preserve">Australian Sports Commission Act 1989 </t>
  </si>
  <si>
    <t>27 008 613 858</t>
  </si>
  <si>
    <t>http://www.asf.org.au</t>
  </si>
  <si>
    <t>Cancer Australia</t>
  </si>
  <si>
    <t>Cancer Australia was established by the Australian Government in 2006 to benefit all Australians affected by cancer, and their families and carers. Cancer Australia works to reduce the impact of cancer and improve the wellbeing of those diagnosed by ensuring that evidence informs cancer prevention, screening, diagnosis, treatment, and supportive care.
Cancer Australia works collaboratively with a wide range of groups, including those affected by cancer, key stakeholders, and health care providers with an interest in cancer control.  The agency also focuses on populations that experience poorer health outcomes, including Aboriginal and Torres Strait Islander peoples, and people living in rural and remote Australia.
As the lead national cancer control agency, Cancer Australia also makes recommendations to the Australian Government about cancer policy and priorities.</t>
  </si>
  <si>
    <t>Cancer Australia Act 2006</t>
  </si>
  <si>
    <t>21 075 951 918</t>
  </si>
  <si>
    <t>Level 14, 300 Elizabeth Street, Surry Hills NSW 2010</t>
  </si>
  <si>
    <t>http://www.canceraustralia.gov.au</t>
  </si>
  <si>
    <t>http://canceraustralia.gov.au/about-us/accountability-and-reporting/annual-reports</t>
  </si>
  <si>
    <t>Food Standards Australia New Zealand</t>
  </si>
  <si>
    <t xml:space="preserve">Food Standards Australia New Zealand (FSANZ) develops standards that regulate the use of ingredients, processing aids, colourings, additives, vitamins and minerals. FSANZ is also responsible for some labelling requirements for packaged and unpackaged food (e.g. specific mandatory warnings or advisory labels). </t>
  </si>
  <si>
    <t>Food Standards Australian New Zealand Act 1991</t>
  </si>
  <si>
    <t>20 537 066 246</t>
  </si>
  <si>
    <t>Boeing House
55 Blackall Street
BARTON ACT 2600</t>
  </si>
  <si>
    <t>http://www.foodstandards.gov.au</t>
  </si>
  <si>
    <t>http://www.foodstandards.gov.au/publications/pages/corporateplan/corporateplan20122015/Default.aspx</t>
  </si>
  <si>
    <t>http://www.foodstandards.gov.au/publications/Pages/Default.aspx?k=Annual+report</t>
  </si>
  <si>
    <t>Independent Hospital Pricing Authority</t>
  </si>
  <si>
    <t xml:space="preserve">The Independent Hospital Pricing Authority (IHPA) was established to oversee significant reforms to improve Australian public hospitals. One of these significant reforms is the implementation of National Activity Based Funding (ABF) for Australian public hospitals. The implementation of ABF provides incentives for efficiency, and increases transparency in the delivery and funding of public hospital services across Australia.
The IHPA's primary function is to calculate and deliver an annual National Efficient Price (NEP). The NEP is a major determinant of the level of Australian Government funding for public hospital services, and provides a price signal or benchmark for the efficient cost of providing public hospital services. The Authority undertakes several major areas of work designed to inform the annual determination of the NEP, including ongoing consultation with all Australian health departments, expert advisory committees, and key stakeholders. 
The IHPA works in partnership with the National Health Performance Authority (NHPA) and the Australian Commission on Safety and Quality in Health Care to ensure that pricing, quality, and performance measures for public hospitals are complementary, and facilitate a strong national framework for the delivery of public hospital services. 
The 2014-15 Budget announced the Government's intention to consult with states and territories with a view to creating a Health Productivity and Performance Commission (HPPC) by merging the following agencies within the Health portfolio:
- The Australian Commission on Safety and Quality in Health Care (ACSQHC);
- The Australian Institute of Health and Welfare (AIHW);
- The Independent Hospital Pricing Authority (IHPA);
- The National Health Performance Authority (NHPA);
- The National Health Funding Body (NHFB); and
- The National Health Funding Pool Administrator (The Administrator).
</t>
  </si>
  <si>
    <t>27 598 959 960</t>
  </si>
  <si>
    <t xml:space="preserve">Level 6, 1 Oxford Street Sydney, NSW 2000 </t>
  </si>
  <si>
    <t>http://www.ihpa.gov.au</t>
  </si>
  <si>
    <t>http://www.ihpa.gov.au/internet/ihpa/publishing.nsf/Content/publications-Strategic%20plan</t>
  </si>
  <si>
    <t>http://www.ihpa.gov.au/internet/ihpa/publishing.nsf/Content/publications-Annual%20report</t>
  </si>
  <si>
    <t>National Blood Authority</t>
  </si>
  <si>
    <t>The National Blood Authority (NBA) is a statutory agency that manages and coordinates arrangements for the supply of blood and blood products and services on behalf of the Australian Government and state and territory governments. 
The NBA was to be merged with the Organ and Tissue Authority (OTA), however, as announced at the 2015-16 MYEFO, the Australian Government did not proceed with the proposed merger of the two agencies.</t>
  </si>
  <si>
    <t>National Blood Authority Act 2003</t>
  </si>
  <si>
    <t>87 361 602 478</t>
  </si>
  <si>
    <t>Level 2, 243 Northbourne Avenue, Lyneham ACT 2602</t>
  </si>
  <si>
    <t>www.blood.gov.au</t>
  </si>
  <si>
    <t>http://www.blood.gov.au/about-nba</t>
  </si>
  <si>
    <t>The National Health and Medical Research Council (NHMRC) is Australia's peak body for supporting health and medical research, for developing health advice for the Australian community, health professionals, and governments, and for providing advice on ethical behaviour in health care and in the conduct of health and medical research.  
The NHMRC brings together the functions of research funding and the development of advice. One of its strengths is that it draws upon the resources of all components of the health system, including governments, medical practitioners, nurses and allied health professionals, researchers, teaching and research institutions, public and private program managers, service administrators, community health organisations, social health researchers, and consumers. NHMRC also has responsibilities under the Research Involving Human Embryos Act 2002, and the Prohibition of Human Cloning for Reproduction Act 2002.</t>
  </si>
  <si>
    <t>National Health and Medical Research Council Act 1992; and, additional responsibilities under the Research Involving Human Embryos Act 2002 and the Prohibition of Human Cloning for Reproduction Act 2002</t>
  </si>
  <si>
    <t>http://www.nhmrc.gov.au</t>
  </si>
  <si>
    <t>https://www.nhmrc.gov.au/guidelines/publications/nh160</t>
  </si>
  <si>
    <t>https://www.nhmrc.gov.au/guidelines/publications/nh162</t>
  </si>
  <si>
    <t>National Health Funding Body</t>
  </si>
  <si>
    <t xml:space="preserve">The primary function of the National Health Funding Body (NHFB) is to assist the Administrator of the National Health Funding Pool in the performance of his/her functions. The role of the Administrator is to calculate and advise the Treasurer of the Commonwealth of the amounts required to be paid by the Commonwealth under the National Health Reform Agreement into each State Pool Account of the National Health Funding Pool, to monitor payments into and out of the state pool account for each state and territory, and to report on various funding and service delivery matters.   
</t>
  </si>
  <si>
    <t>15 337 761 242</t>
  </si>
  <si>
    <t>Level 3, 44 Sydney Avenue, Barton, ACT 2600</t>
  </si>
  <si>
    <t>http://www.nhfb.gov.au</t>
  </si>
  <si>
    <t>http://www.nhfb.gov.au/publications/</t>
  </si>
  <si>
    <t>National Mental Health Commission</t>
  </si>
  <si>
    <t>The National Mental Health Commission (NMHC) contributes to delivering the Australian Government's commitment to the delivery of efficient and effective mental health services and research. The NMHC, through cross-sectoral leadership and collaboration, provides independent, system-wide advice and reports to improve accountability, transparency, and outcomes for people with mental health problems, as well as their families and other supporters.</t>
  </si>
  <si>
    <t>Public Service Act 1999</t>
  </si>
  <si>
    <t>83 537 016 476</t>
  </si>
  <si>
    <t>Level 12, 6 O'Connell Street, Sydney NSW 2000</t>
  </si>
  <si>
    <t>http://www.mentalhealthcommission.gov.au</t>
  </si>
  <si>
    <t>http://www.mentalhealthcommission.gov.au/about-us/our-documents.aspx</t>
  </si>
  <si>
    <t>Professional Services Review</t>
  </si>
  <si>
    <t xml:space="preserve">The Professional Services Review (PSR) protects patients and the community from the risks associated with inappropriate practice, and protects the Commonwealth from having to meet the cost of medical / health services provided as a result of inappropriate practice.
The PSR is responsible for reviewing and examining possible inappropriate practice by practitioners when they provide Medicare services, or prescribe Government subsidised medicines under the PBS. PSR examines suspected cases of inappropriate practice that have been referred by the Secretary of the Department of Human Services. PSR cannot initiate its own reviews of practitioners.
</t>
  </si>
  <si>
    <t>Health Insurance Act 1973</t>
  </si>
  <si>
    <t>45 307 308 260</t>
  </si>
  <si>
    <t>Level One, 20 Brindabella Circuit, Brindabella Business Park, Canberra Airport ACT 2609</t>
  </si>
  <si>
    <t>http://www.psr.gov.au</t>
  </si>
  <si>
    <t>http://www.psr.gov.au/publications-and-resources/governance-and-corporate-documents</t>
  </si>
  <si>
    <t>http://www.psr.gov.au/publications-and-resources/annual-reports</t>
  </si>
  <si>
    <t>Advisory Committee on Biologicals</t>
  </si>
  <si>
    <t>The Advisory Committee on Biologicals (ACB) provides independent medical and scientific advice to the Minister for Health and the Therapeutic Goods Administration (TGA) in relation to cell and tissue therapy products ("biological").</t>
  </si>
  <si>
    <t>Therapeutic Goods Regulations 1990</t>
  </si>
  <si>
    <t>Advisory Committee on Biologicals
Therapeutic Goods Administration
PO Box 100 (MDP 122)
Woden ACT 2606</t>
  </si>
  <si>
    <t>https://www.tga.gov.au/committee/advisory-committee-biologicals-acb</t>
  </si>
  <si>
    <t>Advisory Committee on Chemicals Scheduling</t>
  </si>
  <si>
    <t xml:space="preserve">The Advisory Committee on Chemicals Scheduling replaces the National Drugs and Poisons Schedule Committee.  It was established under the Therapeutic Goods Act 1989 (the Act) to advise and make recommendations to the Secretary of the Department of Health (or delegate) on the level of access required for medicines and chemicals.
</t>
  </si>
  <si>
    <t>Therapeutic Goods Act 1989 &amp;                                                                                                      Therapeutic Goods Regulations 1990</t>
  </si>
  <si>
    <t>Advisory Committee on Chemicals Scheduling, Therapeutic Goods Administration, PO Box 100 (MDP 122), Woden ACT 2606</t>
  </si>
  <si>
    <t>https://www.tga.gov.au/committee/advisory-committee-chemicals-scheduling-accs</t>
  </si>
  <si>
    <t>Advisory Committee on Complementary Medicines</t>
  </si>
  <si>
    <t xml:space="preserve">The Advisory Committee on Complementary Medicines (ACCM) was established in January 2010 to advise and make recommendations to the Therapeutic Goods Administration (TGA) on the inclusion, variation, or retention of a complementary medicine in the Australian Register of Therapeutic Goods. It replaces the Complementary Medicines Evaluation Committee (CMEC). The Committee advises the Therapeutic Goods Administration on the scientific and policy aspects of the control, supply, and use of complementary medicines with a particular focus on the safety, efficacy (including the efficacy claims made for products), and quality of products.
</t>
  </si>
  <si>
    <t>Advisory Committee on Complementary Medicines
Therapeutic Goods Administration
PO Box 100 (MDP 122), Woden ACT 2606</t>
  </si>
  <si>
    <t>http://www.tga.gov.au/committee/advisory-committee-complementary-medicines-accm</t>
  </si>
  <si>
    <t>Advisory Committee on Medical Devices</t>
  </si>
  <si>
    <t xml:space="preserve">The Advisory Committee on Medical Devices (ACMD) provides independent medical and scientific advice to the Minister and the Therapeutic Goods Administration (TGA) on the safety, quality, and performance of medical devices supplied in Australia, including issues relating to pre-market conformity assessment and post-market monitoring.
</t>
  </si>
  <si>
    <t>Advisory Committee on Medical Devices
Therapeutic Goods Administration
PO Box 100 (MDP 122), Woden ACT 2606</t>
  </si>
  <si>
    <t>http://www.tga.gov.au/committee/advisory-committee-medical-devices-acmd</t>
  </si>
  <si>
    <t>Advisory Committee on Medicines Scheduling</t>
  </si>
  <si>
    <t xml:space="preserve">The Advisory Committee on Medicines Scheduling (ACMS) replaces the National Drugs and Poisons Schedule Committee. It was established under the Therapeutic Goods Act 1989 (the Act) to advise and make recommendations to the Secretary of the Department of Health (or delegate) on the level of access required for medicines and chemicals. 
</t>
  </si>
  <si>
    <t>Advisory Committee on Medicines Scheduling
Therapeutic Goods Administration
PO Box 100 (MDP 122), Woden ACT 2606</t>
  </si>
  <si>
    <t>http://www.tga.gov.au/committee/advisory-committee-medicines-scheduling-acms</t>
  </si>
  <si>
    <t>Aged Care Financing Authority</t>
  </si>
  <si>
    <t xml:space="preserve">The Aged Care Financing Authority (ACFA) provides independent advice to the Government on funding and financing issues, informed by consultation with consumers, and the aged care and finance sectors. Members are appointed by the Assistant Minister for Social Services.
</t>
  </si>
  <si>
    <t>Committee Principles 2014 under the Aged Care Act 1997, section 96-3(1)(a)</t>
  </si>
  <si>
    <t>ACFA Secretariat
Department of Social Services
Level 6 Sirius Building, Worgan Street, Woden ACT 2606</t>
  </si>
  <si>
    <t>https://www.dss.gov.au/our-responsibilities/ageing-and-aged-care/aged-care-reform/aged-care-financing-authority</t>
  </si>
  <si>
    <t>Agency Management Committee</t>
  </si>
  <si>
    <t xml:space="preserve">The Agency Management Committee was appointed by the Australian Health Workforce Ministerial Council in September 2012.
The Committee consists of seven (7) people including: a Chair who is not a registered health practitioner and has not been a health practitioner in the last five (5) years, at least two (2) people with expertise in health and/or education and training, and at least two (2) people with business or administrative expertise who are not current or previous registered health practitioners.
</t>
  </si>
  <si>
    <t>Health Practitioner Regulation National Law Act as in force in each State and Territory</t>
  </si>
  <si>
    <t xml:space="preserve">Australian Health Workforce Ministerial Council </t>
  </si>
  <si>
    <t>Anti-Doping Rule Violation Panel</t>
  </si>
  <si>
    <t xml:space="preserve">The Anti Doping Rule Violation Panel is established as a separate body to decide whether a possible anti-doping rule violation has been committed based on evidence presented by the Australian Sports Anti-Doping Authority (ASADA). The agreement of the Panel that a possible violation has occurred is the trigger for referring the case to the responsible national sporting organisation for decision. Maximum 9 members (including Chair).
</t>
  </si>
  <si>
    <t>Australian Sports Anti-Doping Authority Act 2006</t>
  </si>
  <si>
    <t>https://www.asada.gov.au/about-asada/affiliate-bodies/anti-doping-rule-violation-panel</t>
  </si>
  <si>
    <t>ASADA Advisory Group</t>
  </si>
  <si>
    <t>The ASADA Advisory Group was managed by the ASADA CEO 
6/5 Tennant Street, Fyshwick ACT 2609</t>
  </si>
  <si>
    <t>The joint food regulation system is overseen by the Australia New Zealand Ministerial Forum on Food Regulation (Forum). The Forum is responsible for developing domestic food regulation policy in the form of policy guidelines. The Forum also promotes a consistent approach to the implementation and enforcement of domestic food standards.</t>
  </si>
  <si>
    <t xml:space="preserve">First Ministers in each jurisdiction </t>
  </si>
  <si>
    <t>http://www.health.gov.au/internet/main/publishing.nsf/Content/foodsecretariat-system1.htm</t>
  </si>
  <si>
    <t>Australian Bleeding Disorders Registry Steering Committee</t>
  </si>
  <si>
    <t xml:space="preserve">The ABDR Steering Committee has the following roles and responsibilities as part of the governance framework for the ABDR by:
- providing independent oversight of the ABDR;
- providing a forum for stakeholder views in relation to the ABDR to be canvassed and advised to the NBA;
- providing advice to the NBA General Manager in relation to the overall governance framework for the ABDR; and
- providing recommendations and advice to the NBA for the implementation and operation of the ABDR, including in the following areas outlined further below: 
    - planning, development, and implementation; 
    - monitoring and management of system performance;
    - identification and management of risk;
    - compliance with legislative and other governance obligations, including data privacy and security arrangements; and 
    - other operational parameters relevant to the ABDR.
The ABDR Steering Committee comprises representatives from the Australian Haemophilia Centre Directors' Organisation, the Haemophilia Foundation Australia, a state/territory health department, and the NBA.
</t>
  </si>
  <si>
    <t>NBA General Manager</t>
  </si>
  <si>
    <t>Australian Commission on Safety and Quality in Health Care's Inter-Jurisdictional Committee</t>
  </si>
  <si>
    <t>The IJC is a meeting of safety and quality officials of the Commonwealth, States, and Territories supported by the Commission, but created by the AHMC in 2006. It is responsible for providing advice on the process of policy development and facilitating jurisdictional engagement in the work of the Commission.</t>
  </si>
  <si>
    <t>Nominated by the Commonwealth and each state and territory and appointed by the Australian Health Ministers Advisory Council (AHMAC)</t>
  </si>
  <si>
    <t>Australian Commission on Safety and Quality in Health Care's Primary Care Committee</t>
  </si>
  <si>
    <t xml:space="preserve">The PCC is responsible for facilitating the engagement and uptake of Commission programs in the primary health care sector.  </t>
  </si>
  <si>
    <t>The Chair and members are appointed by the ACSQHC Board</t>
  </si>
  <si>
    <t>Australian Commission on Safety and Quality in Health Care's Private Hospital Committee</t>
  </si>
  <si>
    <t>The PHSC is responsible for advising the Commission on key safety and quality initiatives from the perspective of the private hospital sector.</t>
  </si>
  <si>
    <t>Australian Community Pharmacy Authority</t>
  </si>
  <si>
    <t>The Authority considers applications for approval to supply pharmaceutical benefits under the requirements of the Pharmacy Location Rules determined by the Minister for Health. The Authority makes recommendations to the Secretary of the Department of Health (delegated officers within the Department of Human Services) as to whether or not the applicant should be approved  in relation to of particular premises. The National Health Act specifies the membership of the Authority who are appointed by the Minister for Health, with the exception of the Departmental representative who is appointed by the Secretary.</t>
  </si>
  <si>
    <t>Minister (with the exception of the Department of Health representative)</t>
  </si>
  <si>
    <t>www.health.gov.au/acpa</t>
  </si>
  <si>
    <t>Australian Health Ministers' Advisory Council</t>
  </si>
  <si>
    <t>The Australian Health Ministers' Advisory Council (AHMAC) is the  advisory and support body to the COAG Health Council (CHC). It seeks to facilitate improvements in the efficiency and effectiveness of the delivery of health services through a coordinated or joint approach on matters of mutual interest.</t>
  </si>
  <si>
    <t>Representative based membership</t>
  </si>
  <si>
    <t xml:space="preserve">http://www.coaghealthcouncil.gov.au/#
</t>
  </si>
  <si>
    <t>Australian Health Protection Principal Committee</t>
  </si>
  <si>
    <t xml:space="preserve">The Australian Health Protection Principal Committee (AHPPC) provides advice and recommendations to the Health Ministerial Advisory Council on:
- health protection matters to mitigate emerging health threats related to infectious diseases, the environment, natural disasters, and disasters related to human endeavour in a context of prevention;
- national health protection priorities and are coordination of resources to address these priorities;
- coordination of emergency operational activity in health responses to disasters, and health protection issues of national significance;
- enabling the development and adoption by states and territories of national health protection policies, guidelines, and  standards;
- providing strategic  direction to, and supporting the work of the Public Health Laboratory Network (PHLN), the Communicable Disease Network Australia (CDNA), Environmental Health sub-committees (enHealth), the National Health Emergency Management Standing Committee (NHEMS), and the Blood Borne Virus and Sexually Transmissible Infections Standing Committee (BBVSS);
- consulting and negotiating with other relevant agencies and committees, including the Community Care and Population Health Principal Committee and other Principal Committees, on the development of national public health emergency planning, coordination and control, antimicrobial resistance, communicable disease, environmental health and other health protection priorities and strategies;
- promoting the alignment of jurisdictional strategic plans and activities with agreed national priorities;
- considering the of the AHPPC in the context of Aboriginal and Torres Strait Islander health outcomes; and
- overseeing national activities that strengthen health protection infrastructure and capacity nationally.
Secretariat support is provide by the Department of Health (Australian Government).
</t>
  </si>
  <si>
    <t xml:space="preserve">Commonwealth members are ex afficio. State and Territory health departments choose their representatives. </t>
  </si>
  <si>
    <t>Australian Organ and Tissue Donation and Transplantation Advisory Council</t>
  </si>
  <si>
    <t>The Advisory Council advises the Chief Executive Officer about organ or tissue donation and transplantation matters.</t>
  </si>
  <si>
    <t>Australian Sports Drug Medical Advisory Committee</t>
  </si>
  <si>
    <t>ASDMAC is a specialist medical advisory committee authorised to consider and, where appropriate, approve applications by athletes for the therapeutic use of substances that are normally prohibited under the World Anti-Doping Agency's List of Prohibited Substances and Methods.  The issuing of Therapeutic Use Exemptions (TUE) allows athletes to obtain legitimate access to appropriate medical treatment when they have an illness or medical condition.   With the passage  of legislative amendments, ASDMAC's membership has been expanded to include three review members.</t>
  </si>
  <si>
    <t>Australian Sports Drug Agency Act 1990
Australian Sports Anti-Doping Authority Act 2006</t>
  </si>
  <si>
    <t xml:space="preserve">The Secretariat for ASDMAC operates out of ASADA 
</t>
  </si>
  <si>
    <t>http://www.asdmac.gov.au</t>
  </si>
  <si>
    <t>Australian Technical Advisory Group on Immunisation</t>
  </si>
  <si>
    <t>The Australian Technical Advisory Group on Immunisation (ATAGI) advises the Minister for health on the National Immunisation Program and related matters, The ATAGI provides advice to the Pharmaceutical Benefits Advisory Committee on matters relating to the ongoing strength of evidence pertaining to existing, new, and emerging vaccines in relation to their effectiveness and use in Australian populations, and produces the Australian Immunisation Handbook. 17 members are appointed by the Minister for Health, five of whom are not paid.</t>
  </si>
  <si>
    <t>ATAGI Secretariat
Office of Health Protection
Level 5 Scarborough House, Woden, ACT, 2601</t>
  </si>
  <si>
    <t>http://www.immunise.health.gov.au/internet/immunise/publishing.nsf/Content/atagi</t>
  </si>
  <si>
    <t>Charter Signatories Committee</t>
  </si>
  <si>
    <t>The Charter Signatories Committee is the main mechanism for engaging the sector (state and territory governments, non-government organisations, eye and tissue banks, and peak bodies) to promote nationally consistent communications about organ and tissue donation.</t>
  </si>
  <si>
    <t>Australian Organ and Tissue Donation and Transplantation Authority's Chief Executive Officer</t>
  </si>
  <si>
    <t>Membership is via agreement to signing up to the DonateLife national communications charter</t>
  </si>
  <si>
    <t>Clinical Governance Committee</t>
  </si>
  <si>
    <t>The Clinical Governance Committee is  the peak clinical committee for the DonateLife Network; it makes recommendations relating to the clinical aspects of the national reform program for consideration by the Jurisdictional Advisory Group.</t>
  </si>
  <si>
    <t>Membership is by invitation from the OTA CEO based on the position occupied by the invitee e.g. State Medical Director, President of the Australasian Biotherapeutics Association</t>
  </si>
  <si>
    <t>Communicable Diseases Network Australia</t>
  </si>
  <si>
    <t>The Communicable Diseases Network Australia (CDNA) will provide national public health coordination and leadership, and support best practice for the prevention and control of communicable disease in Australia.</t>
  </si>
  <si>
    <t xml:space="preserve">CDNA was formed under the auspices of the Council of Australian Governments (COAG) framework and reports to the Australian Health Protection Principal Committee (AHPPC). </t>
  </si>
  <si>
    <t xml:space="preserve">CDNA Executive Group members are appointed by  individual jurisdictions. Expert members from a number of organisations are appointed by CDNA with the approval of AHPPC.  </t>
  </si>
  <si>
    <t>CDNA Secretariat
Mail Drop Point 14
GPO Box 9848
CANBERRA ACT 2601
Telephone: 02 6289 1400</t>
  </si>
  <si>
    <t>http://www.health.gov.au/internet/main/publishing.nsf/Content/cda-cdna-cdna.htm</t>
  </si>
  <si>
    <t>Complaints Resolution Panel</t>
  </si>
  <si>
    <t xml:space="preserve">The Panel's functions are to:
- receive and consider complaints about advertisements and generic information about therapeutic goods under Subdivision 2 of Division 3 Part 6 of the Therapeutic Goods Regulations 1990; and
- take action and make recommendations to the Secretary of the Department of Health on the complaints in accordance with that Subdivision.
</t>
  </si>
  <si>
    <t>Therapeutic Goods Regulations 1991 42R</t>
  </si>
  <si>
    <t>Chair is nominated by the Therapeutic Goods Advertising Code Council, other members are nominated by their representative bodies, as set out in the legislation (the Chair is also able to select additional members for complaints about specific devices)</t>
  </si>
  <si>
    <t>Complaints Resolution Panel
Level 13 Macquarie House 
167 Macquarie Street 
Sydney NSW 2000</t>
  </si>
  <si>
    <t>www.tgacrp.com.au</t>
  </si>
  <si>
    <t>Embryo Research Licensing Committee</t>
  </si>
  <si>
    <t>The Embryo Research Licensing Committee of the NHMRC (the Licensing Committee), a Principal Committee of the NHMRC, was established by the Research Involving Human Embryos Act 2002. The Licensing Committee oversees the Research Involving Human Embryos Act 2002 and the Prohibition of Human Cloning for Reproduction Act 2002. It regulates research activities that involve the use of human embryos created by assisted reproductive technology, or by other means. There are strong penalties for non-compliance with the legislation. The legislation also prohibits human cloning for reproductive purposes, and a range of other practices relating to reproductive technology.
The 2015 - 2018 triennium of the Licensing Committee was established by the Minister for Health on 13 August 2015.</t>
  </si>
  <si>
    <t>https://www.nhmrc.gov.au/about/nhmrc-committees/embryo-research-licensing-committee</t>
  </si>
  <si>
    <t>Gene Technology Ethics and Community Consultative Committee</t>
  </si>
  <si>
    <t xml:space="preserve">Gene Technology Ethics and Community Consultative Committee's (GTECCC) function is to provide advice on request of the Gene Technology Regulator or the Legislative Governance Forum on Gene Technology on ethical issues, community consultation and matters of general concern to the community relating to gene technology and GMOs.  </t>
  </si>
  <si>
    <t>Gene Technology Act 2000</t>
  </si>
  <si>
    <t>Gene Technology Regulator</t>
  </si>
  <si>
    <t>Pharmacy Guild House, Level 1, 15 National Circuit, Barton ACT 2600</t>
  </si>
  <si>
    <t>http://www.ogtr.gov.au/internet/ogtr/publishing.nsf/Content/gteccc-2</t>
  </si>
  <si>
    <t>http://www.ogtr.gov.au/internet/ogtr/publishing.nsf/Content/reports-1</t>
  </si>
  <si>
    <t xml:space="preserve">The Regulator administers Australia's national gene technology regulatory scheme to protect human health and the environment by assessing and managing risks which may be posed by genetically modified organisms. The Regulator licences and monitors work with GMOs, certifies physical containment facilities and accredits organisations. The scheme is comprised of Commonwealth Gene Technology Act 2000 and corresponding state and territory legislation. The Regulator is a statutory office holder with significant independence - similar to the Auditor-General and the Tax Commissioner. The Regulator is appointed by the Governor-General only with the agreement of the majority of all jurisdictions. 
</t>
  </si>
  <si>
    <t>15 862 053 538</t>
  </si>
  <si>
    <t>www.ogtr.gov.au</t>
  </si>
  <si>
    <t>http://www.ogtr.gov.au/internet/ogtr/publishing.nsf/Content/section-about</t>
  </si>
  <si>
    <t>Gene Technology Standing Committee</t>
  </si>
  <si>
    <t xml:space="preserve">Membership of the Gene Technology Standing Committee (GTSC) reflects the membership of the GT Forum, and consists of a senior official from each jurisdiction (in addition to the Commonwealth Government) who shall provide that jurisdiction's views as a whole on the matters considered by the GTSC. The Gene Technology Regulator is not a member of the GTSC, but attends as a participant.
The GTSC provides high-level support to the GT Forum, is responsible for coordinating policy advice to the GT Forum, and for promoting a consultative national approach to gene technology (as defined in the Gene Technology Act 2000) policy development and implementation. It also supports the GT Forum in developing and issuing policy principles, policy guidelines, and codes of practice as defined in the GT Act.
The terms of reference of the GTSC are:
a.  to provide policy advice to Ministers who are members of the GT Forum on matters relating to gene technology that are within the scope of the national cooperative regulatory scheme for gene technology; 
b.  to support the GT Forum in developing and issuing:
   ◦policy principles
   ◦policy guidelines; and
   ◦codes of practice as defined in the Act;
c.  to provide effective support to the GT Forum and to facilitate implementation of its decisions; 
d.  to support the GT Forum in ensuring coordination between all jurisdictions on matters relating to gene technology that are within the scope of the national cooperative regulatory scheme for gene technology; 
e.  to promote a consultative and cooperative national approach to gene technology policy development and implementation; 
f.  to consider matters referred by the GT Forum, the Regulator/Office of the Gene Technology Regulator (OGTR), or the States/Territories; 
g.  to support the GT Forum in fulfilling its functions; 
h.  to provide advice to the GT Forum regarding the development (under the national scheme) by the Regulator  of:
   ◦regulations;
   ◦technical or procedural guidelines; and
   ◦codes of practice; and
i  .to consider matters referred by the Regulator in relation to applications received by the Regulator under the national scheme for licences to deal with GMOs. 
</t>
  </si>
  <si>
    <t>Terms of Reference for the Legislative and Governance Forum on Gene Technology</t>
  </si>
  <si>
    <t>Members of this committee are nominated from within the portfolios of the ministers sitting on the Legislative and Governance Forum on Gene Technology</t>
  </si>
  <si>
    <t>http://www.health.gov.au/internet/main/publishing.nsf/Content/gene-gtstandingcommittee.htm</t>
  </si>
  <si>
    <t>Gene Technology Technical Advisory Committee</t>
  </si>
  <si>
    <t xml:space="preserve">The Gene Technology Technical Advisory Committee (GTTAC) function is to provide scientific and technical advice at the request of the Gene Technology Regulator (the Regulator) or the Legislative Governance Forum on Gene Technology relating to genetically modified organisms (GMOs), gene technology, and biosafety. The Regulator must consult GTTAC on the risk assessment of all licence applications for the environmental release of GMOs.  </t>
  </si>
  <si>
    <t>http://www.ogtr.gov.au/internet/ogtr/publishing.nsf/Content/gttac-2</t>
  </si>
  <si>
    <t>General Practice Recognition Appeal Committee</t>
  </si>
  <si>
    <t xml:space="preserve">* * * * * * * * * * * *
On 15 December 2014, the Government announced in the Ministerial Paper Small Government - Towards a Sustainable Future that the repeal the Health Insurance (vocational registration of GPs) Regulation 1989 will eliminate the requirement for the General Practice Recognition Appeal Committee (GPRAC). Department of Human Services will utilise the data from the Australian Health Practitioner Regulation Agency for the purposes of Medicare determinations.
* * * * * * * * * * * *
The Committee considers appeals from medical practitioners who have been refused re-inclusion on the Vocational Register maintained by Medicare Australia, or who have been removed from the Vocational Register. The Committee operates in conjunction with the General Practice Recognition Eligibility Committee.
</t>
  </si>
  <si>
    <t>Health Insurance (Vocational Registration of General Practitioners) Regulations 1989</t>
  </si>
  <si>
    <t>General Practice Recognition Eligibility Committee</t>
  </si>
  <si>
    <t xml:space="preserve">* * * * * * * * * * * *
On 15 December 2014, the Government announced in the Ministerial Paper Small Government - Towards a Sustainable Future that the repeal the Health Insurance (vocational registration of GPs) Regulation 1989 will eliminate the requirement for the General Practice Recognition Eligibility Committee (GPREC). DHS to utilise data from the Australian Health Practitioner Regulation Agency for the purposes of Medicare determinations.
* * * * * * * * * * * *
The Committee considers applications from medical practitioners requesting re-inclusion on the Vocational Register maintained by Medicare Australia.  Inclusion on the Vocational Register enables a medical practitioner to access specific items on the Medicare Benefits Schedule which provide a higher Medicare rebate.
</t>
  </si>
  <si>
    <t>Haemovigilance Advisory Committee</t>
  </si>
  <si>
    <t>The Haemovigilance Advisory Committee (HAC) is an advisory committee for Governments, with advice provided to the Jurisdictional Blood Committee (JBC) and Health Ministers as required through the National Blood Authority (NBA). The HAC comprises experts in transfusion medicine, science, nursing, and epidemiology from both the private and public health care sectors. This group provides advice to governments on adverse event reporting originating from health service organisations and on national transfusion safety priorities. The committee also oversees the national reporting and governance frameworks.</t>
  </si>
  <si>
    <t>Healthdirect Australia Board</t>
  </si>
  <si>
    <t xml:space="preserve">Directors are appointed by Commonwealth, NSW, SA, Tas, WA, ACT and NT governments.
</t>
  </si>
  <si>
    <t>Company constitution</t>
  </si>
  <si>
    <t>Jurisdictional Committee</t>
  </si>
  <si>
    <t>133 Castlereagh Street 
Sydney  NSW  2000</t>
  </si>
  <si>
    <t>www.healthdirect.gov.au</t>
  </si>
  <si>
    <t>Jurisdictional Advisory Group</t>
  </si>
  <si>
    <t>The Jurisdictional Advisory Group is the peak governance committee for the DonateLife Network. It considers and makes recommendations with respect to strategic directions, clinical and data governance, and program planning for the DonateLife Network.</t>
  </si>
  <si>
    <t xml:space="preserve">Membership is by invitation from the OTA CEO based on the position occupied by the invitee e.g. State Medical Director or jurisdictional nomination </t>
  </si>
  <si>
    <t>The Jurisdictional Blood Committee (JBC) is responsible for all jurisdictional issues relating to the national blood supply, including planning, production, supply, and budgeting. It provides national policy leadership on these matters, advising Health Ministers through the  Council of Australian Governments (COAG) Health Council (formerly the  Standing Council on Health (SCoH)), and settling less significant issues as authorised by the Council.  Advice and support to the COAG Health Council is provided through the Hospitals Principal Committee and the Australian Health Ministers' Advisory Council. 
JBC is also responsible for considering advice from, and providing advice to, the National Blood Authority (NBA) on matters related to the national blood supply, overseeing the NBA's role in relation to contracts, and referring proposed changes to the national blood supply for evidence-based evaluation.</t>
  </si>
  <si>
    <t>JBC Secretariat
243 Northbourne Ave, Lyneham ACT 2602</t>
  </si>
  <si>
    <t>Legislative and Governance Forum on Gene Technology</t>
  </si>
  <si>
    <t xml:space="preserve">The Legislative and Governance Forum on Gene Technology (GT Forum) comprises ministers from each jurisdiction (the Commonwealth and the States and Territories) nominated as the minister responsible for Gene Technology in their jurisdiction by their Head of Government.  The GT Forum is established under the intergovernmental Gene Technology Agreement 2001 (the Agreement).
The GT Forum's functions are to:
a.  issue policy principles, policy guidelines, and codes of practice to govern the activities of the Gene Technology Regulator (the Regulator), and the operation of the Scheme (the "Scheme" refers to the national legislative scheme to protect the health and safety of people, to protect the environment by identifying risks posed by, or as a result of, gene technology, and by managing those risks through regulating certain dealings with genetically modified organisms); 
b.  approve proposed regulations for the purpose of the Scheme; 
c.  approve by special majority any extension of an emergency dealing determination; 
d.  approve the appointment (and, if necessary, the dismissal) of the Regulator, and of the chairpersons of the Gene Technology Technical Advisory Committee (GTTAC), and the Gene Technology Ethics and Community Consultative Committee (GTECCC), and advise the responsible Commonwealth Minister on the appointment of the members of those bodies; 
e.  ensure coordination with other forums on matters relating to gene technology and, in particular, harmonisation of regulatory processes relating to GM products; 
f.  oversee generally the implementation of the Scheme; 
g.  consider/agree on proposed changes to the Scheme; 
h.  initiate a review of the Scheme in accordance with the specifications of the Gene Technology Agreement; and 
i.  perform any other function conferred on the GT Forum by the Gene Technology Agreement. 
</t>
  </si>
  <si>
    <t>The intergovernmental Gene Technology Agreement</t>
  </si>
  <si>
    <t>Heads of all Australian Governments</t>
  </si>
  <si>
    <t>http://www.health.gov.au/internet/main/publishing.nsf/Content/gene-gtmc.htm</t>
  </si>
  <si>
    <t>Medical Services Advisory Committee</t>
  </si>
  <si>
    <t>The Committee advises the Minister for Health on whether new medical services should be publicly funded with reference to an evidence-based assessment of their safety, effectiveness, and cost-effectiveness.
The maximum no. of board / committee members is determined at the discretion of the Minister.</t>
  </si>
  <si>
    <t>Will Miller
Director - MSAC Secretariat
Furzer Street, 
Woden
ACT 2605</t>
  </si>
  <si>
    <t>http://www.msac.gov.au</t>
  </si>
  <si>
    <t>http://msac.gov.au/internet/msac/publishing.nsf/Content/about-us-lp-1</t>
  </si>
  <si>
    <t>Medical Training Review Panel</t>
  </si>
  <si>
    <t xml:space="preserve">* * * * * * * * * * * *
On 15 December 2015, as part of the 2015-16 MYEFO, the Government announced the Medical Training Review Panel will be ceased.
* * * * * * * * * * * *
The Panel examines the demand for, and supply of, medical training opportunities, and monitors the implementation of particular measures in accordance with the Act.
Existing measures require medical practitioners to complete a recognised postgraduate medical training program to be eligible to provide services that attract Medicare benefits. </t>
  </si>
  <si>
    <t>Medicare Participation Review Committee</t>
  </si>
  <si>
    <t xml:space="preserve">The Committee hears matters relating to participation in the Medicare Scheme.
Individual Committees are established by Chairs with members required to be a practitioner in the profession associated with the matter for hearing.
</t>
  </si>
  <si>
    <t>Ministerial Advisory Committee on Blood Borne Viruses and Sexually Transmissible Infections</t>
  </si>
  <si>
    <t xml:space="preserve">Ministerial Advisory Committee on Blood Borne Viruses and Sexually Transmissible Infections (MACBBVS) is the Australian Government's key advisory body on the national response and management of blood borne viruses (BBVs) and sexually transmissible infections (STIs). It is responsible for providing independent and expert advice to the Minister for Health on BBVs and STIs. MACBBVS works as an advisory structure and its key role is to provide specialist advice to inform the Australian government's response to BBVs and STIs, identify emerging issues, and ways these may be addressed. 
</t>
  </si>
  <si>
    <t>Minister (23 Ministerially appointed members, 3 ex officio members)</t>
  </si>
  <si>
    <t>MACBBVS Secretariat (MDP 5), Blood Borne Viruses and Sexually Transmissible Infections Section, Department of Health, Level 5, Scarborough House, Atlantic Street, WODEN ACT 2606</t>
  </si>
  <si>
    <t>http://www.health.gov.au/internet/main/publishing.nsf/Content/ohp-bbvs-1</t>
  </si>
  <si>
    <t>My Health Record Independent Advisory Council (IAC)</t>
  </si>
  <si>
    <t>The My Health Record Independent Advisory Council (IAC) was established to advise on the operations of, and participation in, the My Health Record system, and clinical, privacy and security matters relating to the My Health Record system operations.  The IAC meets at least four times per year.  The IAC will consider and advise the System Operator on matters relating to the implementation and operation of the My Health Record system</t>
  </si>
  <si>
    <t>My Health Records Act 2012</t>
  </si>
  <si>
    <t>My Health Record Jurisdictional Advisory Committee  (JAC)</t>
  </si>
  <si>
    <t>The My Health Record Jurisdictional Advisory Committee (JAC) was established to advise the System Operator on matters relating to the interests of the Commonwealth, States, and Territories in the My Health Record system. The JAC meets at least four times per year, or more frequently as agreed between the System Operator and the Chair.</t>
  </si>
  <si>
    <t xml:space="preserve"> My Health Records Act 2012</t>
  </si>
  <si>
    <t>Minister appoints Commonwealth representative, and jurisdictional representatives are appointed by the State and Territories</t>
  </si>
  <si>
    <t>My Health Record Operations Management Committee</t>
  </si>
  <si>
    <t xml:space="preserve">The My Health Record Operations Management Committee (OMC) for the My Health Record system provides oversight for the My Health Record programme and the core functions of the System Operator.  The Chair of the OMC reports to the Secretary.
The OMC is responsible for:   providing strategic advice and guidance on new system functionality and enhancements to the System Operator; Overseeing management of the delivery partners; Monitoring My Health Record system performance; Reviewing uptake and benefits tracking; Managing operational risks and approve mitigation strategies; and Liaising with the My Health Record Jurisdictional Advisory Committee and the My Health Record Independent Advisory Council.
</t>
  </si>
  <si>
    <t>National Blood Authority Board</t>
  </si>
  <si>
    <t>The National Blood Authority (NBA) Board provides advice to the General Manager about the performance of the NBA's functions.  The Board is not a decision making body and has no formal or direct role in the governance or management of the NBA.  The Board does, however, considers key strategic issues facing the NBA.</t>
  </si>
  <si>
    <t>http://www.blood.gov.au/nba-board</t>
  </si>
  <si>
    <t>National Health and Medical Research Council - Australian Health Ethics Committee</t>
  </si>
  <si>
    <t>National Health and Medical Research Council - Australian Health Ethics Committee (AHEC) is a Principal Committee of the NHMRC providing advice to Council. 
The functions of AHEC are:
- to advise the Council on the ethical issues relating to health; 
- to develop and give the Council human research guidelines under subsection 10(2) of the NHMRC Act; 
- any other functions conferred on the Committee in writing by the Minister after consulting the CEO; and
- any other functions conferred on the Committee by the NHMRC Act, the regulations, or any other law.
The 2015 - 2018 triennium of AHEC was established by the Minister for Health on 17 August 2015</t>
  </si>
  <si>
    <t>https://www.nhmrc.gov.au/about/nhmrc-committees/australian-health-ethics-committee-ahec</t>
  </si>
  <si>
    <t>National Health and Medical Research Council - Human Genetics Advisory Committee</t>
  </si>
  <si>
    <t>National Health and Medical Research Council - Human Genetics Advisory Committee is a working committee of NHMRC provides advice to Council.  The working committee comprises of members appointed by the CEO.</t>
  </si>
  <si>
    <t>CEO under National Health and Medical Research Council Act 1992</t>
  </si>
  <si>
    <t>National Health and Medical Research Council - Research Committee</t>
  </si>
  <si>
    <t>National Health and Medical Research Council - Research Committee (RC) is a Principal Committee of NHMRC providing advice to Council. The functions of the RC are:
- to advise and make recommendations to the Council on the application and monitoring of the Medical Research Endowment Account (MREA); and
- to monitor the use of assistance provided from the MREA; 
- to advise the Council on matters relating to medical research and public health research, including the quality and scope of such research in Australia; 
- such other functions as the Minister from time to time determines in writing after consulting the CEO; and
- any other functions conferred on the Committee by the NHMRC Act, the regulations, or any other law..
The 2015 - 2018 triennium of RC was established by the Minister for Health on 8 July 2015.</t>
  </si>
  <si>
    <t>https://www.nhmrc.gov.au/about/nhmrc-committees/research-committee</t>
  </si>
  <si>
    <t>National Health Funding Pool Administrator</t>
  </si>
  <si>
    <t xml:space="preserve">The Administrator of the National Health Funding Pool is an independent statutory office holder, as distinct from Commonwealth and state and territory government departments. The Administrator is not subject to the control or direction of any Commonwealth Minister. 
</t>
  </si>
  <si>
    <t>National Medical Training Advisory Network</t>
  </si>
  <si>
    <t xml:space="preserve">National Medical Training Advisory Network (NMTAN) was established in February 2014 following the agreement of Health Ministers in November 2012 to develop a nationally consistent approach to improve medical training. It provides advice to Health Ministers on issues relating to the planning, distribution and coordination of medical training and medical training plans across the medical training pipeline from university through to vocational training. 
NMTAN consists of representatives of national medical accreditation and registration agencies, medical associations, medical schools, rural health organisations, medical student bodies, the specialist colleges, states and territories, the private sector and the Australian Indigenous Doctors' Association.
The Committee has three subcommittees with a focus on policy development for: 
- capacity for and distribution of the vocational training in medical specialties; 
- changing clinical work with projected changing burden of disease to enable workforce modelling; and
- employment patterns and intentions of prevocational doctors to better inform career planning for junior doctors. 
 NMTAN is also responsible for producing an annual report on medical education and training, supported by a data subcommittee.
</t>
  </si>
  <si>
    <t>Standing Council on Health (SCOH) under the former Health Workforce Australia (HWA)</t>
  </si>
  <si>
    <t>http://www.health.gov.au/internet/main/publishing.nsf/Content/nmtan</t>
  </si>
  <si>
    <t>Nuclear Safety Committee</t>
  </si>
  <si>
    <t xml:space="preserve">The Nuclear Safety Committee has the following functions:
• to advise the CEO and the Council on matters relating to nuclear safety and the safety of controlled facilities;
• to review and assess the effectiveness of standards, codes, practices and procedures in relation to the safety of controlled facilities;
• to develop detailed policies and to prepare draft publications for the promotion of uniform national standards in relation to the safety of controlled facilities;
• to report to the CEO on matters relating to nuclear safety and the safety of controlled facilities.
The Committee’s functions are to be performed only on the request of the CEO.
</t>
  </si>
  <si>
    <t>Australian Radiation Protection and Nuclear Safety Act 1998</t>
  </si>
  <si>
    <t>Each member, other than the CEO, is appointed by the CEO</t>
  </si>
  <si>
    <t>http://www.arpansa.gov.au/aboutus/committees/nsc.cfm</t>
  </si>
  <si>
    <t>Patient Blood Management Steering Committee</t>
  </si>
  <si>
    <t xml:space="preserve">The purpose of establishing the PBMSC is to provide high-level advice and assistance to the NBA General Manager and other staff to assist in achieving the following goals:
Successful strategies are deployed to assist:
- health care professionals to practice in accordance with the PBM and other best practice guidelines 
- hospitals to gain accreditation against the NSQHS Standard for Blood and Blood Products.
- PBM and other best practice initiatives lead to genuine changes in clinical practice and improvements in patient outcomes.
- Collaboration between governments and organisations leads to better practice and improved patient outcomes.  
- PBM and other Guidelines are delivered to a high quality, at an efficient price, in accordance with their stated objectives. 
</t>
  </si>
  <si>
    <t xml:space="preserve">NBA General Manager on behalf of JBC </t>
  </si>
  <si>
    <t>Professional Services Review - Determining Authority</t>
  </si>
  <si>
    <t xml:space="preserve">The Professional Service Review (PSR) Determining Authority considers agreements between the PSR Director and practitioners referred to PSR by Chief Executive Medicare and, if appropriate, ratifies them. The Determining Authority also determines the sanctions to apply when a PSR Committee has decided that a practitioner has engaged in inappropriate practice, as defined in the Act.
</t>
  </si>
  <si>
    <t>Level 1, 20 Brindabella Circuit, Brindabella Business Park, CANBERRA AIRPORT  ACT  2609</t>
  </si>
  <si>
    <t>http://www.psr.gov.au/psr-agency-corporate-information/statutory-appointments</t>
  </si>
  <si>
    <t>Professional Services Review Panel</t>
  </si>
  <si>
    <t>The Professional Services Review Panel provides a body of clinical professionals from which Committees can be drawn to undertake investigations. The Director can also draw on panel members, any consultant or learned professional body that the Director considers appropriate as required to assist in decision making.
Committees comprise a selection of panel members to investigate whether a practitioner under review referred by the Director has engaged in inappropriate practice. Committee meetings are held in private and can be undertaken as the Committee sees fit, subject to timeframes and other requirements included in the Act.</t>
  </si>
  <si>
    <t>Prostheses List Advisory Committee</t>
  </si>
  <si>
    <t xml:space="preserve">Its primary role is to advise the Minister about the listing of prostheses and their appropriate benefits in the Prostheses List. The List is made under the Private Health Insurance Act 2007 and the Private Health Insurance (Prostheses) Rules which require private health insurers to pay benefits for those prostheses.
The Prostheses List arrangements, the PLAC and its predecessor, the PDC, were established to control inflation in private health insurance benefits paid for prostheses. The Prostheses List plays an important role in ensuring the sustainability of the Australian private health insurance system, and helps to achieve the Government's policy objective of ensuring private health insurance remains affordable and accessible to all Australians.
The committee is comprised of an independent Chair, with members having expertise in current clinical practice, health insurance, consumer health, health economics, health policy, private hospitals, and the medical device industry. 
</t>
  </si>
  <si>
    <t>http://www.health.gov.au/internet/main/publishing.nsf/Content/health-privatehealth-PLAC</t>
  </si>
  <si>
    <t>Quality Use of Pathology Committee</t>
  </si>
  <si>
    <t>The QUPC provides advice to the department in relation to the strategic direction of the Quality Use of Pathology Program, including  identification of the priorities for improvement and/ or pathology initiatives.</t>
  </si>
  <si>
    <t>http://www.health.gov.au/qupc</t>
  </si>
  <si>
    <t>Radiation Health and Safety Advisory Council</t>
  </si>
  <si>
    <t xml:space="preserve">The Council has the following functions:
• to identify emerging issues relating to radiation protection and nuclear safety and to advise the CEO on them
• to examine matters of major concern to the community in relation to radiation protection and nuclear safety and to advise the CEO on them
• to advise the CEO on the adoption of recommendations, policies, codes and standards in relation to radiation protection and nuclear safety
• to advise the CEO, at the CEO's request, on other matters relating to radiation protection and nuclear safety
• to advise the CEO on such other matters relating to radiation protection and nuclear safety as the Council considers appropriate
• to report to the CEO on matters relating to radiation protection and nuclear safety.
</t>
  </si>
  <si>
    <t>Each member, other than the CEO, is appointed by the Minister</t>
  </si>
  <si>
    <t>http://www.arpansa.gov.au/aboutus/committees/rhsac.cfm</t>
  </si>
  <si>
    <t>Radiation Health Committee</t>
  </si>
  <si>
    <t xml:space="preserve">The Radiation Health Committee has the following functions:
• to advise the CEO and the Council on matters relating to radiation protection;
• to develop policies and to prepare draft publications for the promotion of uniform national standards of radiation protection;
• to formulate draft national policies, codes and standards in relation to radiation protection for consideration by the Commonwealth, the States and the Territories;
• from time to time, to review national policies, codes and standards in relation to radiation protection to ensure that they continue to substantially reflect world best practice; and
• to consult publicly in the development and review of policies, codes and standards in relation to radiation protection.
The Committee’s functions are to be performed only on the request of the CEO.
</t>
  </si>
  <si>
    <t>http://www.arpansa.gov.au/aboutus/committees/rhc.cfm</t>
  </si>
  <si>
    <t>Therapeutic Goods (Codes of Conduct) Implementation Advisory Group</t>
  </si>
  <si>
    <t xml:space="preserve">The purpose of the Advisory Group is to oversee and guide the implementation of the Working Group's recommendations relating to self regulation including:
- implementation of the Working Group's high-level principles, and alignment of the industry's codes of conduct;
- establishment of communication mechanisms to support better access to information for health consumers, industry, and health care professionals;
- improved training for health care professionals and industry participants in relation to ethical behaviour;
- alignment of ethical standards and requirements for health care professionals with the standards required for industry; and 
- development of shared complaints reporting and handling processes. 
</t>
  </si>
  <si>
    <t>Therapeutic Goods Act 1989</t>
  </si>
  <si>
    <t>Therapeutic Goods Administration</t>
  </si>
  <si>
    <t xml:space="preserve">The TGA carries out a range of assessment and monitoring activities to ensure therapeutic goods available in Australia are of an acceptable standard with the aim of ensuring that the Australian community has access to therapeutic advances.
The TGA is a division of the Department of Health and is responsible for administering  the activities prescribed under the Therapeutic Goods Act 1989; Therapeutic Goods Regulations 1990; Therapeutic Goods (Medical Device) Regulations 2002; and Therapeutic Goods (Charges) Act 1989; and, Therapeutic Goods (Charges) Regulations 1990.
</t>
  </si>
  <si>
    <t>A non-statutory body that administers the activities prescribed under the Therapeutic Goods Act 1989</t>
  </si>
  <si>
    <t>http://www.tga.gov.au/</t>
  </si>
  <si>
    <t>Therapeutic Goods Advertising Code council</t>
  </si>
  <si>
    <t>The Council's functions are:
- to consider requirements for the advertising of therapeutic goods and changes to the Therapeutic Goods Advertising Code, to accept submissions for this purpose, and to advise the Minister accordingly; 
- to make recommendations to the Minister for achieving greater uniformity in approval processes and standards for advertising therapeutic goods in specified media and broadcast media; 
- to make recommendations to the Minister about requests for review of a decision of the Secretary under Therapeutic Goods Regulation 5G; 
- to consider matters raised at Council meetings by Council members or observers to the Council and advise the Minister accordingly; 
- to advise the Minister on any matter referred to the Council by the Minister or Secretary of the Department of Health; and
- any other function conferred on the Council by the Therapeutic Goods Regulations 1990.</t>
  </si>
  <si>
    <t>Therapeutic Goods Regulations 1990 42A</t>
  </si>
  <si>
    <t>Members, including the Chair, are nominated to Council by their representative bodies as set out in the legislation.</t>
  </si>
  <si>
    <t>Therapeutic Goods Advertising Code Council
Level 13 Macquarie House 
167 Macquarie Street 
Sydney NSW 2000</t>
  </si>
  <si>
    <t>www.tgacc.com.au</t>
  </si>
  <si>
    <t>Therapeutic Goods Committee</t>
  </si>
  <si>
    <t>The Therapeutic Goods Committee (TGC) was established to provide advice and to make recommendations to the Minister for Health on the adoption of standards for therapeutic goods, matters relating to standards for therapeutic goods, including requirements for labelling and packaging and standards for manufacture of therapeutic goods, and matters relating to medical device standards, conformity assessment standards and standards for biologicals.</t>
  </si>
  <si>
    <t>Therapeutic Goods Committee
Therapeutic Goods Administration
PO Box 100 (MDP 122), Woden ACT 2606</t>
  </si>
  <si>
    <t>http://www.tga.gov.au/committee/therapeutic-goods-committee-tgc</t>
  </si>
  <si>
    <t>Transplant Liaison Reference Group</t>
  </si>
  <si>
    <t>The Transplant Liaison Reference Group provides advice to the Australian Organ and Tissue Donation and Transplantation Authority's Chief Executive Officer and facilitates engagement with the transplant sector on matters relevant to the implementation of the national reform program.</t>
  </si>
  <si>
    <t>Membership is by invitation from the OTA CEO based on the position occupied by the invitee e.g. Transplantation Society of Australia and New Zealand Chair Advisory Committee and Working Groups</t>
  </si>
  <si>
    <t>Aboriginal and Torres Strait Islander Health Practice Board of Australia</t>
  </si>
  <si>
    <t xml:space="preserve">Members of the inaugural Aboriginal and Torres Strait Islander Health Practice Board of Australia were appointed for three years by the Australian Health Workforce Ministerial Council.
The functions of the Aboriginal and Torres Strait Islander Health Practice Board of Australia include:
- developing standards, codes and guidelines for Aboriginal and Torres Strait Islander Health Practice ;
- approving accreditation standards and accredited courses of study;
- registering Aboriginal and Torres Strait Islander Health practitioners and students; and
- handling notifications, complaints, investigations and disciplinary hearings.
</t>
  </si>
  <si>
    <t>http://www.atsihealthpracticeboard.gov.au/</t>
  </si>
  <si>
    <t>Australian Health Practitioner Regulation Agency</t>
  </si>
  <si>
    <t xml:space="preserve">Australian Health Practitioner Regulation Agency's (AHPRA) operations are governed by the Health Practitioner Regulation National Law, as in force in each state and territory (the National Law), which came into effect on 1 July 2010. This law means that for the first time in Australia, 14 health professions are regulated by nationally consistent legislation under the National Registration and Accreditation Scheme. AHPRA supports the 14 National Boards that are responsible for regulating the health professions. The primary role of the National Boards is to protect the public and they set standards and policies that all registered health practitioners must meet. Each National Board has entered into a health profession agreement with AHPRA which sets out the fees payable by health practitioners, the annual budget of the National Board and the services provided by AHPRA. The Agency Management Committee is appointed by the Australian Health Workforce Ministerial Council in accordance with National Law. The Committee consists of at least 5 people including:
A Chair who is not a registered health practitioner and has not been a health practitioner in the last 5 years ; at least 2 people with expertise in health and/or education and training ; at least 2 people with business or administrative expertise who are not current or previous registered health practitioners .  
</t>
  </si>
  <si>
    <t>https://www.ahpra.gov.au/</t>
  </si>
  <si>
    <t>Chinese Medicine Board of Australia</t>
  </si>
  <si>
    <t xml:space="preserve">Members of the Chinese Medicine  Board of Australia are appointed by the Australian Health Workforce Ministerial Council.
The functions of the Chinese Medicine Board of Australia include:
- developing standards, codes and guidelines for the Chinese Medicine profession;
- approving accreditation standards and accredited courses of study;
- registering Chinese Medicine practitioners and students;
- handling notifications, complaints, investigations and disciplinary hearings; and
- assessing overseas trained practitioners who wish to practise in Australia.
</t>
  </si>
  <si>
    <t>http://www.chinesemedicineboard.gov.au/</t>
  </si>
  <si>
    <t>Chiropractic Board of Australia</t>
  </si>
  <si>
    <t xml:space="preserve">Members of the Chiropractic Board of Australia are appointed by the Australian Health Workforce Ministerial Council. 
The functions of the Chiropractic Board of Australia include:
- registering chiropractors and students;
- developing standards, codes and guidelines for the chiropractic profession;
- handling notifications, complaints, investigations and disciplinary hearings;
- assessing overseas trained practitioners who wish to practise in Australia; and
- approving accreditation standards and accredited programs of study.
</t>
  </si>
  <si>
    <t>http://www.chiropracticboard.gov.au/</t>
  </si>
  <si>
    <t>Dental Board of Australia</t>
  </si>
  <si>
    <t xml:space="preserve">Members of the Dental Board of Australia are appointed by the Australian Health Workforce Ministerial Council.
The functions of the Dental Board of Australia include:
- registering dentists, students, dental specialists, dental therapists, dental hygienists, oral health therapists and dental prosthetists; 
- developing standards, codes and guidelines for the dental profession;
- handling notifications, complaints, investigations and disciplinary hearings;
- assessing overseas trained practitioners who wish to practise in Australia; and
- approving accreditation standards and accredited courses of study.
</t>
  </si>
  <si>
    <t>http://www.dentalboard.gov.au/</t>
  </si>
  <si>
    <t>Healthdirect Australia</t>
  </si>
  <si>
    <t xml:space="preserve">Healthdirect Australia is a public company limited by shares. It delivers health services by contracting with service providers, managing ongoing operations, and implementing governance structures so that its health services are provided safely and efficiently.
All of the company's services are wholly or jointly funded by federal, state and territory governments.
Healthdirect Australia manages the following health care services:
- Healthdirect nurse helpline and health information
- after hours GP helpline
- Pregnancy, Birth and Baby helpline and website
- Mindhealthconnect website
- National Health Services Directory
- My Aged Care phone and online service
                                                                        </t>
  </si>
  <si>
    <t>28 118 291 044</t>
  </si>
  <si>
    <t>http://www.healthdirect.gov.au/reports</t>
  </si>
  <si>
    <t>Medical Board of Australia</t>
  </si>
  <si>
    <t xml:space="preserve">Members of the Medical Board of Australia are appointed by the Australian Health Workforce Ministerial Council.
The role of the Medical Board of Australia is to:
- register medical practitioners and medical students;
- develop standards, codes and guidelines for the medical profession;
- investigate notifications and complaints;
- where necessary, conduct panel hearings and refer serious matters to Tribunal hearings;
- assess International Medical Graduates who wish to practise in Australia; and
- approve accreditation standards and accredited courses of study.
</t>
  </si>
  <si>
    <t>http://www.medicalboard.gov.au/</t>
  </si>
  <si>
    <t>Medical Radiation Practice Board of Australia</t>
  </si>
  <si>
    <t xml:space="preserve">Members of the Medical Radiation Practice Board of Australia are appointed by the Australian Health Workforce Ministerial Council.
The functions of the Medical Radiation Practice Board of Australia include:
- developing standards, codes and guidelines for the Medical Radiation profession 
-  approving accreditation standards and accredited courses of study. 
- registering Medical Radiation practitioners and students 
- handling notifications, complaints, investigations and disciplinary hearings 
- assessing overseas trained practitioners who wish to practise in Australia
</t>
  </si>
  <si>
    <t>http://www.medicalradiationpracticeboard.gov.au/</t>
  </si>
  <si>
    <t>National Health Practitioner Ombudsman and Privacy Commissioner</t>
  </si>
  <si>
    <t xml:space="preserve">The National Health Practitioner Ombudsman and Privacy Commissioner is appointed by the Australian Health Workforce Ministerial Council
The National Health Practitioner Ombudsman and Privacy Commissioner has two functions. The first is to receive and resolve complaints from people who believe they may have been treated unfairly in administrative processes by an agency within the National Scheme and to review the handling of freedom of information processes and actions undertaken by the agencies. 
The second key role is to receive and resolve complaints from people who believe their personal information has not been handled appropriately under the National Scheme. 
</t>
  </si>
  <si>
    <t>http://www.nhpopc.gov.au</t>
  </si>
  <si>
    <t>Nursing and Midwifery Board of Australia</t>
  </si>
  <si>
    <t xml:space="preserve">Members of the Nursing and Midwifery Board of Australia  are appointed by the Australian Health Workforce Ministerial Council.
The functions of the Nursing and Midwifery Board of Australia include:
- registering nursing and midwifery practitioners and students;
- developing standards, codes, and guidelines for the nursing and midwifery profession;
- handling notifications, complaints, investigations, and disciplinary hearings;
- assessing overseas trained practitioners who wish to practise in Australia; and
- approving accreditation standards and accredited courses of study.
</t>
  </si>
  <si>
    <t>http://www.nursingmidwiferyboard.gov.au/</t>
  </si>
  <si>
    <t>Occupational Therapy Board of Australia</t>
  </si>
  <si>
    <t xml:space="preserve">Members of the Occupational Therapy Board of Australia are appointed by the Australian Health Workforce Ministerial Council.
The functions of the Occupational Therapy Board of Australia include:
- developing standards, codes, and guidelines for the Occupational Therapy profession;
- approving accreditation standards and accredited courses of study;
- registering Occupational Therapy practitioners and students;
- handling notifications, complaints, investigations, and disciplinary hearings; and
- assessing overseas trained practitioners who wish to practise in Australia.
</t>
  </si>
  <si>
    <t>http://www.occupationaltherapyboard.gov.au/</t>
  </si>
  <si>
    <t>Optometry Board of Australia</t>
  </si>
  <si>
    <t xml:space="preserve">Members of the Optometry Board of Australia are appointed by the Australian Health Workforce Ministerial Council.
The functions of the Optometry Board of Australia include:
- registering optometrists and students;
- developing standards, codes, and guidelines for the optometry profession;
- handling notifications, complaints, investigations, and disciplinary hearings;
- assessing overseas trained practitioners who wish to practise in Australia;
- approving accreditation standards and accredited courses of study.
</t>
  </si>
  <si>
    <t>http://www.optometryboard.gov.au/</t>
  </si>
  <si>
    <t>Osteopathy Board of Australia</t>
  </si>
  <si>
    <t xml:space="preserve">Members of the Osteopathy Board of Australia are appointed by the Australian Health Workforce Ministerial Council.
The functions of the Osteopathy Board of Australia include:
- registering osteopaths and students;
- developing standards, codes, and guidelines for the osteopathy profession ;handling notifications, complaints, investigations, and disciplinary hearings;
- assessing overseas trained practitioners who wish to practise in Australia; and
- approving accreditation standards and accredited courses of study. 
</t>
  </si>
  <si>
    <t>http://www.osteopathyboard.gov.au/</t>
  </si>
  <si>
    <t>Pharmacy Board of Australia</t>
  </si>
  <si>
    <t xml:space="preserve">Members of the Pharmacy Board of Australia are appointed by the Australian Health Workforce Ministerial Council.
The functions of the Pharmacy Board of Australia include:
- registering pharmacists and students;
- developing standards, codes, and guidelines for the pharmacy profession;
- handling notifications, complaints, investigations, and disciplinary hearings; and
- assessing overseas trained practitioners who wish to practise in Australia approving accreditation standards and accredited courses of study.
</t>
  </si>
  <si>
    <t>http://www.pharmacyboard.gov.au/</t>
  </si>
  <si>
    <t>Physiotherapy Board of Australia</t>
  </si>
  <si>
    <t xml:space="preserve">Members of the Physiotherapy Board of Australia are appointed by the Australian Health Workforce Ministerial Council.
The functions of the Physiotherapy Board of Australia include:
- registering physiotherapists and students;
- developing standards, codes and guidelines for the physiotherapy profession;
- handling notifications, complaints, investigations and disciplinary hearings; and
- assessing overseas trained practitioners who wish to practise in Australia; approving accreditation standards and accredited courses of study.
</t>
  </si>
  <si>
    <t>http://www.physiotherapyboard.gov.au/</t>
  </si>
  <si>
    <t>Podiatry Board of Australia</t>
  </si>
  <si>
    <t xml:space="preserve">Members of the Podiatry Board of Australia are appointed by the Australian Health Workforce Ministerial Council.
The functions of the Podiatry Board of Australia include:
- registering podiatrists and students;
- developing standards, codes and guidelines for the podiatry profession;
- handling notifications, complaints, investigations and disciplinary hearings;
- assessing overseas trained practitioners who wish to practise in Australia; and
- approving accreditation standards and accredited courses of study.
</t>
  </si>
  <si>
    <t>http://www.podiatryboard.gov.au/</t>
  </si>
  <si>
    <t>Psychology Board of Australia</t>
  </si>
  <si>
    <t xml:space="preserve">Members of the Psychology Board of Australia are appointed by the Australian Health Workforce Ministerial Council.
The functions of the Psychology Board of Australia include:
- registering psychologists and provisional psychologists;
- developing standards, codes and guidelines for the psychology profession;
- handling notifications, complaints, investigations and disciplinary hearings;
- assessing overseas trained practitioners who wish to practise in Australia; and
- approving accreditation standards and accredited courses of study.
</t>
  </si>
  <si>
    <t>http://www.psychologyboard.gov.au/</t>
  </si>
  <si>
    <t>Australian Hearing Services</t>
  </si>
  <si>
    <t>Australian Hearing Services (Australian Hearing) is the nation's leading hearing specialist and largest provider of Government funded hearing services. Australian Hearing provides hearing services to clients eligible under the Australian Government Hearing Services Programme. Its services include assessing hearing, fitting hearing devices and providing counselling and rehabilitative programs to help eligible clients manage their hearing impairment.</t>
  </si>
  <si>
    <t>Australian Hearing Services Act 1991</t>
  </si>
  <si>
    <t>Other Health Services</t>
  </si>
  <si>
    <t>80 308 797 003</t>
  </si>
  <si>
    <t>Australian Hearing Hub, Level 5, 16 University Avenue, Macquarie University, NSW 2109</t>
  </si>
  <si>
    <t>http://www.hearing.com.au</t>
  </si>
  <si>
    <t>Child Support Registrar</t>
  </si>
  <si>
    <t xml:space="preserve">The Child Support (Registration and Collection) Act 1988 establishes the Child Support Registrar who can register liabilities arising under administrative assessments, child support agreements and court orders.  Registration allows the Child Support Registrar to collect and transfer payments of child support and take enforcement action where necessary, through administrative means or application to the court.
This is ensure compliance with the principal objects of the Act identified as regular and timely financial support of Children.  Furthermore, it enables Australia to give effect to its obligations under international agreements and arrangements relating to maintenance obligations arising from a family relationship, parentage or marriage.
An Administrative Arrangement Order has allocated the Child Support (Registration and Collection) Act 1988 to the Department of Social Services.  However, s10(2) of the Act specifies:
     The Child Support Registrar is to be a person who is:
     (a)  an SES employee in the Human Services Department; and
     (b)  specified in a written instrument made by the Human Services Secretary
The Department of Social Services is responsible for the policy whilst, the Department of Human Services undertakes the activity as specified under legislation.
</t>
  </si>
  <si>
    <t>Child Support (Registration and Collection) Act 1988</t>
  </si>
  <si>
    <t>Secretary</t>
  </si>
  <si>
    <t>Department of Human Services</t>
  </si>
  <si>
    <t>Welfare Payment Infrastructure Transformation Programme Expert Advisory Group</t>
  </si>
  <si>
    <t xml:space="preserve">The Welfare Payment Infrastructure Transformation Programme Expert Advisory Group provides guidance and advice to the Minister for Human Services and the Minister for Finance on the implementation of the Welfare Payment Infrastructure Transformation Programme. The Group draws on its collective experience in large scale business and ICT transformation and seeks input and information as needed from the Secretary and Executive of the Department of Human Services. </t>
  </si>
  <si>
    <t>Ministers</t>
  </si>
  <si>
    <t>18 Canberra Avenue, Forrest ACT 2603</t>
  </si>
  <si>
    <t xml:space="preserve">The Department of Human Services (the department) delivers social and health related services, through its Centrelink, Medicare and Child Support programmes. Through close collaboration with the community and partner agencies, the department plays an active role in developing new approaches to social and health related policy and service delivery.
</t>
  </si>
  <si>
    <t>Health;
Social Security and Welfare</t>
  </si>
  <si>
    <t>90 794 605 008</t>
  </si>
  <si>
    <t>http://www.humanservices.gov.au</t>
  </si>
  <si>
    <t>http://www.humanservices.gov.au/corporate/publications-and-resources/annual-report/</t>
  </si>
  <si>
    <t>http://www.humanservices.gov.au/corporate/publications-and-resources/budget/</t>
  </si>
  <si>
    <t>Chief Executive Centrelink</t>
  </si>
  <si>
    <t>The Human Services (Centrelink) Act 1997(previously the Commonwealth Services Agency Delivery Act 1997) creates the statutory office of the Chief Executive Centrelink within the Department of Human Services (s 7).
The Act determines the Chief Executive Centrelink's functions including service delivery functions, functions conferred by other Acts and functions prescribed by the Human Services (Centrelink) Regulations 2011 (s 8).
The service delivery functions are to provide services, benefits, programs or facilities that are provided for by the Commonwealth or a person other than the Commonwealth for a purpose for which the Parliament has the power to make laws (s 8A). The Chief Executive Centrelink can delegate his or her functions to departmental employees (s 12).</t>
  </si>
  <si>
    <t>Human Services (Centrelink) Act 1997</t>
  </si>
  <si>
    <t>Chief Executive Medicare</t>
  </si>
  <si>
    <t>The Human Services (Medicare) Act 1973 (previously the Medicare Australia Act 1973) creates the statutory office of the Chief Executive Medicare within the Department of Human Services (s 4).
The Act determines the Chief Executive Medicare's functions including service delivery functions, functions conferred by other Acts and Medicare functions (s 5). Medicare functions are the functions conferred on the Chief Executive Medicare by or under the Health Insurance Act 1973 (s 6).
The Chief Executive Medicare can delegate his or her functions to departmental employees (s 8AC). This Act also sets out investigative powers that may be exercised in connection with an investigation that the Chief Executive Medicare is conducting in the performance of his or her functions (Part IID).</t>
  </si>
  <si>
    <t>Human Services (Medicare) Act 1973</t>
  </si>
  <si>
    <t>Child Support National Stakeholder Engagement Group</t>
  </si>
  <si>
    <t xml:space="preserve">The Group advises on child support policy and the development of a coordinated approach to service delivery.
29 members, comprising representatives from parents' organisations and research institutions, experts in child protection, family violence, social services, family relationships, legal aid, family law, and representatives of the Department of Social Services, Department of Human Services, Attorney-General's Department and the Commonwealth Ombudsman.
</t>
  </si>
  <si>
    <t>The establishment of the group arose from recommendation (29.3) of the Ministerial Taskforce report into child support, In the Best Interests of Children - Reforming the Child Support Scheme</t>
  </si>
  <si>
    <t>http://www.humanservices.gov.au/community/family-organisations/</t>
  </si>
  <si>
    <t>Compliance Working Group</t>
  </si>
  <si>
    <t xml:space="preserve">The Group advises on compliance activities undertaken by the Department of Human Services to ensure the protection of the integrity of its service delivery and government outlays. The  Group provides a channel for health, medical and pharmaceutical peak bodies to engage with the Department of Human Services on identifying compliance risks and developing practical and appropriate mitigation strategies relating to Medicare Benefits Schedule (MBS) benefits and subsidies under the Pharmaceutical Benefits Scheme (PBS) and health related incentives.
</t>
  </si>
  <si>
    <t>An advisory body created to help administer the Health Insurance Amendment (Compliance) Act 2011, more commonly referred to as the Increased Medicare Compliance Audits (IMCA) initiative</t>
  </si>
  <si>
    <t>Health Professionals Online Services Sub-Committee</t>
  </si>
  <si>
    <t xml:space="preserve">The HPOS Sub-committee provides strategic advice on service delivery matters impacting health professionals and health administrators, as they relate to the department, with a focus on the provisioning of services through HPOS.
The HPOS Sub-committee participates in co-design of initiatives impacting health professionals, including advice on ease of use, navigation, functionality and practicality for health professionals and health administrators. It assists in identifying information and educational needs for health professionals, and packaging communication material to health professionals and health administrators through members' respective representational groups.
</t>
  </si>
  <si>
    <t>Sub-committee, Stakeholder Consultative Group (SCG)</t>
  </si>
  <si>
    <t>National Multicultural Advisory Group</t>
  </si>
  <si>
    <t xml:space="preserve">The National Multicultural Advisory Group (NMAG) includes members from peak bodies representing communities from diverse cultural and linguistic backgrounds (CALD). The Group provides advice and feedback about the quality and effectiveness of service delivery to customers from CALD backgrounds. Meetings are held face to face annually.
</t>
  </si>
  <si>
    <t>Older Australians Working Group</t>
  </si>
  <si>
    <t xml:space="preserve">The Group offers feedback on the current and potential impacts of service delivery on older Australians. It has representatives of peak organisations and customer groups, and allows the department to showcase service delivery developments.
</t>
  </si>
  <si>
    <t>Stakeholder Consultative Group</t>
  </si>
  <si>
    <t xml:space="preserve">The Stakeholder Consultative Group is the department's peak stakeholder consultation forum on health and aged care issues. It includes representatives and professionals from consumer, medical, allied health, pharmaceutical and aged care fields. The group engages with the department on business priorities and programmes at a strategic level.
</t>
  </si>
  <si>
    <t>Department of Immigration and Border Protection</t>
  </si>
  <si>
    <t>Immigration and Border Protection</t>
  </si>
  <si>
    <t>The Department of Immigration and Border Protection (DIBP) is responsible for immigration and customs border policy. DIBP aspire to be Australia's trusted global gateway. DIBP is the conduit through which legitimate travellers, migrants, potential citizens and goods can pass, and is able to close the gate against those who intend to circumvent Australia's border controls.
DIBP's mission is to protect Australia's border and manage the movement of people and goods across it.
DIBP manage the Migration Programme, the Humanitarian Programme, Australian citizenship, trade and customs, offshore maritime security and revenue collection. DIBP's work supports the Australian Government to achieve:
- strong national security
- a strong economy
- a prosperous and cohesive society.
DIBP's work touches every part of Australian life-industry and commerce, trade and travel, our national security, protecting our community and enforcing our laws, the security of our offshore maritime resources and environment, and collecting revenue for the Australian Government.</t>
  </si>
  <si>
    <t>General Public Services;
Education;
Social Security and Welfare;
Other Economic Affairs</t>
  </si>
  <si>
    <t>33 380 054 835</t>
  </si>
  <si>
    <t>6 Chan Street, Belconnen ACT 2617</t>
  </si>
  <si>
    <t>http://www.border.gov.au</t>
  </si>
  <si>
    <t>http://www.border.gov.au/about/reports-publications/reports/corporate-plan</t>
  </si>
  <si>
    <t>www.border.gov.au/about/reports/annual/2014–15</t>
  </si>
  <si>
    <t>http://www.border.gov.au/about/reports-publications/reports/portfolio-budgets</t>
  </si>
  <si>
    <t>Australian Border Force</t>
  </si>
  <si>
    <t xml:space="preserve">The Australian Border Force is the operational enforcement arm of the Department of Immigration and Border Protection (DIBP), responsible for investigations, compliance and immigration detention operations, across Australia's air and seaports and land and maritime domains. It brings together the people, capability and systems from across the Department that protect the border and facilitate the lawful passage of people and goods. The ABF is led by the ABF Commissioner, who is Australia's most senior border law enforcement officer. </t>
  </si>
  <si>
    <t>The Coalition Government</t>
  </si>
  <si>
    <t>Australian Border Force Commissioner</t>
  </si>
  <si>
    <t>The Australian Border Force Commissioner is a statutory officer with control of the operations of the Australian Border Force (ABF). The ABF Commissioner is Australia's most senior border law enforcement officer and reports to the Minister for Immigration and Border Protection. The Australian Border Force Act 2015 and the Customs and Other Legislation Amendment (ABF) Act 2015 confer powers and functions on the ABF Commissioner under the Customs Act 1901, the Migration Act 1958 and other Commonwealth laws. The ABF Commissioner is also designated "Comptroller-General of Customs" and in that capacity has responsibility for enforcement of customs law and collection of border-related revenue.</t>
  </si>
  <si>
    <t>Australian Border Force Act 2015</t>
  </si>
  <si>
    <t>http://www.border.gov.au/australian-border-force-abf/who-we-are</t>
  </si>
  <si>
    <t>Child Protection Panel</t>
  </si>
  <si>
    <t xml:space="preserve">The Child Protection Panel has been established to provide independent advice on child protection in immigration detention and regional processing centres (RPCs). The establishment of the Panel is partly in response to the recent Moss Review into allegations at the Nauru Regional Processing Centre.
The purpose of this Panel is to ensure that a comprehensive and contemporary framework for the Department relating to the protection of children is in place. This will be done by assessing the adequacy of Departmental and service provider policy and practice around the management of incidents of abuse, neglect or exploitation involving children. Based on this assessment, the Panel will provide recommendations for ongoing improvement.
</t>
  </si>
  <si>
    <t>Secretary, as part of the Moss Review</t>
  </si>
  <si>
    <t>http://www.border.gov.au/about/reports-publications/reviews-inquiries/child-protection-panel-terms-of-reference</t>
  </si>
  <si>
    <t>Independent Health Advice Panel</t>
  </si>
  <si>
    <t>The Independent Health Advice Panel (IHAP) is appointed by the Chief Medical Officer/Surgeon General to provide expert independent advice to the Department of Immigration and Border Protection as requested in relation to detention health issues, both onshore and offshore and may include advice on systemic issues, individual cases or specific incidents. The IHAP will also provide independent expert advice on non-detention health matters concerning the Department, namely visa and staff health. 
The IHAP consists a range of health experts to be used by the CMO, if and when required. The CMO can provide advice on the expertise and composition of the panel.
The Department will provide secretariat and administrative support to the IHAP.</t>
  </si>
  <si>
    <t>Chief Medical Officer / Surgeon General - to provide expert advice to the CMO/SG so that he may in turn advise the Secretary and ABF Commissioner on Portfolio Health matters.</t>
  </si>
  <si>
    <t>Chief Medical Officer / Surgeon General</t>
  </si>
  <si>
    <t>5 Chan Street, Belconnen ACT 2617</t>
  </si>
  <si>
    <t>Independent Health Advisor</t>
  </si>
  <si>
    <t>The Independent Health Advisor (the Advisor) is appointed by the Secretary to provide expert independent advice to the Department of Immigration and Border Protection as requested in relation to detention health issues, both onshore and offshore and may include advice on systemic issues, individual cases or specific incidents.
The Advisor will be able to draw on the professional and clinical advice of the Department's Chief Medical Officer and contracted detention health service providers.
A panel of health experts was established to be used by the Advisor, if and when required. The Advisor was able to provide advice on the expertise and composition of the panel. The Department provides secretariat and administrative support to the Advisor.
Following the establishment of the CMO/Surgeon General role within DIBP, and on the advice of the Advisor, a new Independent Health Advice Panel (IHAP) was established in 2016 to provide advice to the CMO/SG.
The Advisor is contracted to the Department until 30 June 2016, after which the role will cease.</t>
  </si>
  <si>
    <t>Joint Advisory Committee for asylum seeker management under the Regional Resettlement Arrangement in Papua New Guinea</t>
  </si>
  <si>
    <t>The Joint Advisory Committee for asylum seeker management under the Regional Resettlement Arrangement in Papua New Guinea is a bilateral committee with the Government of Papua New Guinea overseeing the implementation of the Memorandum of Understanding between the Government of the Independent State of Papua New Guinea and the Government of Australia relating to the transfer to, and assessment and settlement in, Papua New Guinea of certain persons, and related issues.</t>
  </si>
  <si>
    <t>Memorandum of Understanding between the Government of the Independent State of Papua New Guinea and the Government of Australia relating to the transfer to, and assessment and settlement in, Papua New Guinea of certain persons, and related issues</t>
  </si>
  <si>
    <t>Government of Papua New Guinea; Department of Immigration and Border Protection; an independent member from the Minister's Council on Asylum Seekers and Detention, and an observer from the Commonwealth Ombudsman’s office.</t>
  </si>
  <si>
    <t>Secretariat is located at 6 Chan Street, Belconnen ACT 2617</t>
  </si>
  <si>
    <t>National Border Targeting Centre</t>
  </si>
  <si>
    <t>The National Border Targeting Centre (NBTC) brings together nine government agencies targeting high-risk individuals and cargo in conjunction with international partners.
The Canberra-based centre, which opened on 3 July 2014, collaborates with similar targeting centres in the United States, Canada, Britain and New Zealand.</t>
  </si>
  <si>
    <t>Minister for Home Affairs (former Minister Jason Clare March 2013)</t>
  </si>
  <si>
    <t>National Committee on Trade Facilitation</t>
  </si>
  <si>
    <t xml:space="preserve">The National Committee on Trade Facilitation (NCTF) provides a forum for the discussion of strategic issues affecting Australian Industry stakeholders in the international trade environment. The NCTF will discuss opportunities for reform and improvements to the international trade environment. The NCTF will fulfil the obligations required by the World Trade Organization's Agreement on Trade Facilitation, and serve as the Department of Immigration and Border Protection's Ministerial Advisory Committee on Deregulation for trade facilitation issues. </t>
  </si>
  <si>
    <t>As part of Australia’s obligation under Article 13.2 of the World Trade Organization’s Agreement on Trade Facilitation (ATF), which all members of the World Trade Organization (WTO) agreed to adopt on 27 November 2014</t>
  </si>
  <si>
    <t>Chair of the NCTF, the Deputy Comptroller-General (or delegate) of the Department of Immigration and Border Protection</t>
  </si>
  <si>
    <t>National Customs Brokers Licensing Advisory Committee</t>
  </si>
  <si>
    <t xml:space="preserve">This Committee is established under the Customs Act 1901.
The functions of the Committee are:
(a) to investigate and report on applications referred to it by the Comptroller-General of Customs under section 183CB;
(b) to investigate and report on questions referred to it by the Comptroller-General of Customs under section 183CQ;
(c) to advise the Comptroller-General of Customs in relation to the approval of courses of study under section 183CC; and
(d) where the Comptroller-General of Customs requests the Committee to advise him or her on the standards that customs brokers should meet in the performance of their duties and obligations as customs brokers—to advise the Comptroller-General of Customs accordingly.
</t>
  </si>
  <si>
    <t>Customs Act 1901</t>
  </si>
  <si>
    <t>Comptroller-General of Customs</t>
  </si>
  <si>
    <t>Broker Licensing
5 Chan Street, Belconnen  ACT  2617</t>
  </si>
  <si>
    <t>Nauru Joint Advisory Committee - Safety and Security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</si>
  <si>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Safety and Security Sub-Committee sits underneath the Nauru Joint Advisory Committee construct.</t>
  </si>
  <si>
    <t>Memorandum of Understanding between the Republic of Nauru and the Commonwealth of Australia, relating to the transfer to and assessment of persons in Nauru, and related issues</t>
  </si>
  <si>
    <t>Joint Advisory Committee for Regional Processing Arrangements in Nauru</t>
  </si>
  <si>
    <t>Secretariat is located at 5 Chan Street, Belconnen ACT 2617</t>
  </si>
  <si>
    <t>Operation Sovereign Borders (Joint Agency Task Force)</t>
  </si>
  <si>
    <t>Operation Sovereign Borders (OSB) is a military-led, border security operation supported and assisted by a wide range of federal government agencies. 
The OSB Joint Agency Task Force (JATF) has been established to ensure a whole-of-government effort to combat people smuggling and protect Australia's borders.
The JATF is supported by three operational task groups: 
- Disruption and Deterrence Task Group - led by the Australian Federal Police
- Detection, Interception and Transfer Task Group - led by the Australian Border Force (ABF), which includes Maritime Border Command (MBC) 
- Offshore Detention and Returns Task Group - led by the Department of Immigration and Border Protection (DIBP).</t>
  </si>
  <si>
    <t>Prime Ministerial directive to Minister for Immigration and Border Protection</t>
  </si>
  <si>
    <t>http://www.border.gov.au/about/operation-sovereign-borders</t>
  </si>
  <si>
    <t>Translation and Interpreting Service</t>
  </si>
  <si>
    <t xml:space="preserve">The Translating and Interpreting Service (TIS National) is an interpreting service provided by the Department of Immigration and Border Protection for people who do not speak English and for agencies and businesses that need to communicate with their non-English speaking clients.
TIS National provides interpreting assistance to enable non-English speakers to access government agencies and services, police and legal services, education, healthcare and community groups, as well as services offered by private businesses.
English speakers are increasingly seeking to engage interpreters to communicate with non-English speakers. Services provided by TIS National are to individuals and agencies who recognise the importance of reaching out to non-English speakers to further business opportunities, satisfy community needs and provide accessible and equitable government and other services.
In 2014 TIS National provided: 
- Over 1.3 million phone interpreting services.
- Over 80,000 on-site interpreting services.
- Almost 2 million hours of interpreting.
TIS National has:
- more than 40 years experience in the interpreting industry
- access to over 2900 contracted interpreters across Australia
- access to interpreters speaking more than 160 languages and dialects. 
TIS National provides the following interpreting services:
- Immediate phone interpreting.
- ATIS Voice automated voice-prompted immediate phone interpreting.
- Pre-booked phone interpreting.
- On-site interpreting.
- Illegal Maritime Arrival (IMA) interpreting. 
The TIS National immediate phone interpreting service is available 24 hours a day, every day of the year for the cost of a local call for any person or organisation in Australia who needs an interpreter. 
</t>
  </si>
  <si>
    <t>Casselden Place.                           Level 6, 2 Lonsdale Street Melbourne Vic 3000.</t>
  </si>
  <si>
    <t>www.tisnational.gov.au</t>
  </si>
  <si>
    <t>Education Visa Consultative Committee</t>
  </si>
  <si>
    <t xml:space="preserve">The Education Visa Consultative Committee (EVCC) facilitates consultation between the Department of Immigration and Border Protection and key international education sector stakeholders, including key non-government peak bodies, states and territories, representatives of business and unions, and other Australian Government agencies.  
The EVCC provides a forum for members to:
- provide input and feedback on policy matters involving student visas;
- discuss emerging trends and issues in the international education sector that may impact on student visas; and
- share information on operational initiatives regarding student visas. 
The EVCC is chaired by the Department of Immigration and Border Protection and meetings are held quarterly.
</t>
  </si>
  <si>
    <t>Department, as a recommendation of the 2011 Strategic Review of the Student Visa Program conducted by Mr Michael Knight AO</t>
  </si>
  <si>
    <t>Invited by the Minister</t>
  </si>
  <si>
    <t>Secretariat located at 5 Chan Street, Belconnen ACT 2617</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</si>
  <si>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t>
  </si>
  <si>
    <t>Government of Nauru and Department of Immigration and Border Protection</t>
  </si>
  <si>
    <t>Ministerial Advisory Council on Skilled Migration</t>
  </si>
  <si>
    <t>The Ministerial Advisory Council on Skilled Migration (MACSM) is a tripartite body comprising industry, union and government representatives which will provide advice to the Minister and Assistant Minister for Immigration and Border Protection on Australia's temporary and permanent skilled migration programmes and associated matters.
The MACSM will advise the Ministers on:
- programme specific visa and policy settings to optimise the contribution of skilled migration to Australia's productivity and economy.
- the size and composition of Australia's temporary and permanent migration programmes, and the impacts of these programmes on Net Overseas Migration levels and population growth.
- The composition of the Consolidated Sponsored Occupations Lists, with a view to increasing the productivity contribution of sponsored migration.
- Skill shortages in the labour market which cannot be met from the domestic labour force and domestic training and education programmes.
- opportunities to reduce regulatory burdens and costs on Australian businesses seeking to access visa programmes to fill genuine skilled vacancies.
- policies to ensure that Australian workers are afforded priority in the labour market.
- the role of State and Territory governments in skilled and business migration.
- the adequateness of regulatory powers of the Department of Immigration and Border Protection to ensure integrity and detect and prevent practices which are inconsistent with the intent of the programme.
- the role and regulation of the migration advice industry.
- the impacts of migration to Australia, including social and settlement matters.
- potential changes to visa programmes to enhance productivity in the Australian economy, support economic growth, assist employers address genuine skill shortages, and better align Australia's visa programme with domestic training and education policies.
MACSM had its inaugural meeting on 19 June 2015 in Sydney where Assistant Minister Cash was in attendance.</t>
  </si>
  <si>
    <t>Minister's Council on Asylum Seekers and Detention</t>
  </si>
  <si>
    <t xml:space="preserve">The Minister's Council on Asylum Seekers and Detention (the Council) was established as an advisory council to the Minister for Immigration and Border Protection (the Minister). Members of the Council were appointed by the Minister for their expertise, demonstrated commitment to immigration and humanitarian issues and community representation.
The principal purpose of the Council is to provide independent advice to the Minister on policies, processes, services and programmes necessary to achieve the timely, fair and effective resolution of immigration status for people seeking migration outcomes in Australia. This includes people whose immigration status is unresolved residing either in the community or any form of immigration detention.
In particular, the Council provides advice on:
- policies, services and programmes designed to assist the management of asylum seeker issues
- policies, services and programmes designed to support the timely resolution of immigration status outcomes
- the appropriateness and adequacy of services available to assist people whose immigration status is unresolved 
- immigration detention matters including, but not limited to, the suitability of facilities, accommodation and  service arrangements.
In addressing these issues, the Council:
- develops work programme(s), agreed with by the Minister, identifying priority issues to be addressed 
- responds to specific issues identified as a priority by the Minister and  provide advice accordingly
- liaises with relevant non-government and inter-governmental organisations, statutory bodies and immigration detention service providers on a regular basis
- regularly visits the range of immigration detention facilities in operation to obtain information on the suitability, environment and operation of each facility
- contributes to and provides advice about areas of research, that would aid in the  improvement of policies,  programmes and services 
- reports on the activities of the Council to the Minister on a regular basis.
The Council is to provide a forum for the Minister to consult on issues relevant to its principal purpose.  
</t>
  </si>
  <si>
    <t>http://www.mcasd.gov.au/</t>
  </si>
  <si>
    <t>National Passengers Facilitation Committee</t>
  </si>
  <si>
    <t>Since its formation in December 2008, the Passenger Facilitation Taskforce (now the National Passengers Facilitation Committee) develops and delivers initiatives aimed at improving passenger facilitation though Australian international airports, while maintaining and enhancing border protection. A key feature of the Committee's whole-of-airport approach to this work has been the development and strengthening of positive and productive relationships with key aviation and tourism industry representatives.</t>
  </si>
  <si>
    <t>Prime Ministerial directive to Minister for Home Affairs</t>
  </si>
  <si>
    <t>National Sea Passenger Facilitation Committee</t>
  </si>
  <si>
    <t>The National Sea Passenger Facilitation Committee (NSPFC) explores ideas and options, and develops and implements relevant initiatives, with the objective of improving international sea passenger facilitation and other elements of international ocean going cruise vessel visits, while maintaining, or where possible enhancing, Australia's border protection capability, from a border agencies perspective.</t>
  </si>
  <si>
    <t>All border agencies - a directive from Chief Executive Officer, Australian Customs and Border Protection Service</t>
  </si>
  <si>
    <t>Nauru Joint Advisory Committee - Children and Community Services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</si>
  <si>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Children and Community Services Sub-Committee sits underneath the Nauru Joint Advisory Committee construct.</t>
  </si>
  <si>
    <t>Nauru Joint Advisory Committee - Health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</si>
  <si>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Health Sub-Committee sits underneath the Nauru Joint Advisory Committee construct.</t>
  </si>
  <si>
    <t>Nauru Joint Advisory Committee - Legal Sub-Committee</t>
  </si>
  <si>
    <t>The Joint Advisory Committee for Nauru Regional Processing Arrangements is a bilateral governance committee between the Republic of Nauru and the Commonwealth of Australia established under the terms of the Memorandum of Understanding to oversee the implementation and operation of regional processing arrangements in Nauru.  The Legal Sub-Committee sits underneath the Nauru Joint Advisory Committee construct.</t>
  </si>
  <si>
    <t>Skilled Migration Officials Group</t>
  </si>
  <si>
    <t>On 9 May 2012, the Hon Chris Bowen MP signed a submission agreeing to the implementation of the SMOG</t>
  </si>
  <si>
    <t>Chaired by a senior official nominated by the Department of Immigration and Border Protection
Each State/Territory nominates their senior representatives</t>
  </si>
  <si>
    <t>Tourism Visa Advisory Group</t>
  </si>
  <si>
    <t>The Tourism Visa Advisory Group (TVAG) was established in 2002 and is a key consultative mechanism for communication between the department and tourism Peak Bodies, held quarterly.  The department shares information on visa initiatives, seeks feedback and input on performance and policy developments and discusses emerging issues.  
As it is not a formal decision making body it operates under a statement of intent, rather than terms of reference.  Travel of TVAG participants is the responsibility of their organisation and not funded by the department.
Statement of Intent: 
TVAG aims to provide a forum for participants to discuss:
- matters relating to tourist visas and broader immigration and tourism policy 
- emerging issues and trends in the tourism market 
- developments in tourism and immigration policy and operational initiatives</t>
  </si>
  <si>
    <t>Invited by the Department of Immigration and Border Protection</t>
  </si>
  <si>
    <t>Australian Institute of Marine Science</t>
  </si>
  <si>
    <t xml:space="preserve">The Australian Institute of Marine Science (AIMS), Australia's tropical marine research agency, is recognised internationally for its leadership in research into tropical marine environments and their living aquatic resources. Its mission is to generate and transfer knowledge to support the protection and sustainable use of the marine environment through innovative, world-class scientific and technological research.
AIMS:
 - conducts strategic and applied research into marine life, from microbes to whole-of-ecosystems, and the processes that sustain them
 - monitors condition and trends in health of the marine environment
 - builds models and decision support tools to assist interpretation of the data collected
 - develops a broad spectrum of enabling technologies, from molecular sciences to ocean technologies.
AIMS' research is targeted towards priorities of Commonwealth and State Governments and industry. </t>
  </si>
  <si>
    <t>Australian Institute of Marine Science Act 1972</t>
  </si>
  <si>
    <t>78 961 616 230</t>
  </si>
  <si>
    <t>Cape Ferguson, Townsville Qld 4810</t>
  </si>
  <si>
    <t>http://www.aims.gov.au/</t>
  </si>
  <si>
    <t>http://www.aims.gov.au/publications.html</t>
  </si>
  <si>
    <t>http://www.aims.gov.au/docs/publications/annual-reports.html</t>
  </si>
  <si>
    <t>Australian Nuclear Science and Technology Organisation</t>
  </si>
  <si>
    <t>The Australian Nuclear Science and Technology Organisation (ANSTO) is Australia's national nuclear research and development organisation, and the centre of Australian nuclear expertise. Its unique expertise is applied to radiopharmaceutical production, research into areas of national priority including health, materials engineering and water resource management and helping Australian industries solve complex problems. It also provides expert advice to Government on all matters relating to nuclear science, technology and engineering. ANSTO operates landmark national scientific facilities, including OPAL, Australia's only nuclear research reactor, and more recently the Australian Synchrotron, for the benefit of industry, the Australian research community and all Australians.</t>
  </si>
  <si>
    <t>Australian Nuclear Science and Technology Organisation Act 1987</t>
  </si>
  <si>
    <t>47 956 969 590</t>
  </si>
  <si>
    <t>New Illawarra Road, Lucas Heights, NSW 2234</t>
  </si>
  <si>
    <t>http://www.ansto.gov.au/</t>
  </si>
  <si>
    <t>http://www.ansto.gov.au/Resources/Publications/CorporatePlan/index.htm</t>
  </si>
  <si>
    <t>http://www.ansto.gov.au/Resources/Publications/AnnualReports/index.htm</t>
  </si>
  <si>
    <t>Commonwealth Scientific and Industrial Research Organisation</t>
  </si>
  <si>
    <t>CSIRO is an Australian Government statutory authority constituted and operating under the provisions of the Science and Industry Research Act 1949. CSIRO's primary functions under the Act are to carry out scientific research to benefit Australian industry and the community, and to contribute to the achievement of national objectives.</t>
  </si>
  <si>
    <t>Science and Industrial Research Act 1949</t>
  </si>
  <si>
    <t>41 687 119 230</t>
  </si>
  <si>
    <t>Limestone Avenue, Campbell, ACT 2612</t>
  </si>
  <si>
    <t>http://www.csiro.au</t>
  </si>
  <si>
    <t>http://www.csiro.au/en/About/Strategy-structure</t>
  </si>
  <si>
    <t>http://www.csiro.au/en/About/Our-impact/Reporting-our-impact/Annual-reports</t>
  </si>
  <si>
    <t>The department's vision is to enable growth and productivity for globally competitive industries by supporting innovation, science and commercialisation; growing business investment and improving business capability; streamlining regulations; and building a high performance organisation.</t>
  </si>
  <si>
    <t>General Public Services;
Education;
Housing and Community Amenities;
Fuel and Energy;
Mining and Mineral Resources (other than fuels) Manufacturing and Construction;
Other Economic Affairs</t>
  </si>
  <si>
    <t>http://www.industry.gov.au</t>
  </si>
  <si>
    <t>http://www.industry.gov.au/AboutUs/CorporatePublications/Pages/StrategicPlan.aspx</t>
  </si>
  <si>
    <t>http://www.industry.gov.au/AboutUs/CorporatePublications/AnnualReports/Pages/default.aspx</t>
  </si>
  <si>
    <t>Geoscience Australia is Australia's national geoscience agency and exists to apply geoscience to Australia's most important challenges. Geoscience Australia provides geoscientific advice and information to the Australian Government to support it to deliver its priorities. Geoscientific information is also provided to industry and other stakeholders where it supports achievement of Australian Government objectives.</t>
  </si>
  <si>
    <t>Public Governance, Performance and Accountability Act 2013</t>
  </si>
  <si>
    <t>Mining and Mineral Resources (other than fuels) Manufacturing and Construction</t>
  </si>
  <si>
    <t>80 091 799 039</t>
  </si>
  <si>
    <t>Cnr Jerrabomberra Ave and Hindmarsh Drive, Symonston ACT 2609</t>
  </si>
  <si>
    <t>http://www.ga.gov.au</t>
  </si>
  <si>
    <t>IP Australia is the Australian Government agency that administers intellectual property (IP) rights and legislation relating to patents, trade marks, designs and plant breeder's rights. IP Australia is a listed entity within the Department of Industry, Innovation and Science, but operates independently of the Department on financial matters and with some degree of autonomy on other matters.
IP Australia includes office holders as specified under the Designs Act 2003, the Plant Breeder's Rights Act 1994, the Patents Act 1990 and the Trade Marks Act 1995.</t>
  </si>
  <si>
    <t>Listed entity under the Public Governance, Performance and Accountability Act 2013</t>
  </si>
  <si>
    <t>38 113 072 755</t>
  </si>
  <si>
    <t>Ground Floor, Discovery House, 47 Bowes Street, Phillip ACT 2606</t>
  </si>
  <si>
    <t>http://www.ipaustralia.gov.au</t>
  </si>
  <si>
    <t>http://www.ipaustralia.gov.au/about-us/what-we-do/strategic-plan/</t>
  </si>
  <si>
    <t>http://www.industry.gov.au/AboutUs/Budget/Pages/default.aspx</t>
  </si>
  <si>
    <t>Northern Australia Infrastructure Facility</t>
  </si>
  <si>
    <t>The Northern Australia Infrastructure Facility (NAIF) offers up to $5 billion over 5 years in concessional finance to encourage and complement private sector investment in infrastructure that benefits Northern Australia. This may include developments in airports, communications, energy, ports, rail and water.</t>
  </si>
  <si>
    <t>Northern Australia Infrastructure Facility Act 2016</t>
  </si>
  <si>
    <t>Other economic affairs</t>
  </si>
  <si>
    <t xml:space="preserve">Minister by written instrument in  accordance with the Northern Australia Infrastructure Facility Act 2016 </t>
  </si>
  <si>
    <t>83 960 779 392</t>
  </si>
  <si>
    <t xml:space="preserve">The NAIF will be headquartered in Cairns </t>
  </si>
  <si>
    <t>http://www.industry.gov.au/naif</t>
  </si>
  <si>
    <t>Astronomy Governance Working Group</t>
  </si>
  <si>
    <t>The Department of Industry, Innovation and Science has reconvened the Astronomy Governance Working Group with an expanded membership to provide advice on the possible implementation of options for consolidation of astronomy governance.
The Government is working closely with the sector to ensure that it can carefully consider key governance arrangements that enable Australian astronomers to maintain our international standing, continue their excellent research and have access to the necessary tools in infrastructure to achieve this.</t>
  </si>
  <si>
    <t>Chair</t>
  </si>
  <si>
    <t>Australia - China Science and Research Fund Advisory Panel</t>
  </si>
  <si>
    <t>Australia-China Science and Research Fund Advisory Panel assesses grant applications and recommends to the Department of Industry, Innovation and Science the final set of projects to be supported under each round of the Australia-China Science and Research Fund (ACSRF).  This is a part-time body that is appointed annually.  Its membership and size varies depending on the priority areas of each ACSRF funding round.</t>
  </si>
  <si>
    <t>Australia Telescope National Facility Steering Committee</t>
  </si>
  <si>
    <t>The Australia Telescope National Facility (ATNF) Steering Committee (ATSC) is an advisory committee to the CSIRO Board and provides advice to the ATNF Director on the scientific and technical operations of the ATNF.</t>
  </si>
  <si>
    <t>Science and Industry Research Act 1949, section 24</t>
  </si>
  <si>
    <t>CSIRO Board</t>
  </si>
  <si>
    <t>Australia Telescope National Facility, CSIRO Cnr Vimiera &amp; Pembroke Roads,
Marsfield NSW 2122
Australia</t>
  </si>
  <si>
    <t>http://www.atnf.csiro.au/management/steering/index.html</t>
  </si>
  <si>
    <t>http://www.atnf.csiro.au/the_atnf/annual_reports/index.html</t>
  </si>
  <si>
    <t>Australia Telescope Time Assignment Committee</t>
  </si>
  <si>
    <t>The Australia Telescope Time Assignment Committee (TAC) is advisory to the ATNF Director and is a sub-committee to the Australia Telescope Steering Committee.
The TAC assesses proposals submitted for observing time with the Australia Telescope Compact Array (ATCA), the Parkes radio telescope, the Mopra radio telescopes and the Long Baseline Array. Service proposals for the Tidbinbilla 70-m antenna are also assessed. Time is allocated on the basis of scientific merit. 
The TAC members are appointed by the Australia Telescope National Facility (ATNF) Steering Committee.</t>
  </si>
  <si>
    <t>Sub-committee created as an advisory committee of the CSIRO Board in accordance with section 24 of the Science and Industry Research Act 1949</t>
  </si>
  <si>
    <t xml:space="preserve"> Australia Telescope National Facility Steering Committee (ATNF)</t>
  </si>
  <si>
    <t>http://www.atnf.csiro.au/management/tac/</t>
  </si>
  <si>
    <t>Australia Telescope User Committee</t>
  </si>
  <si>
    <t xml:space="preserve">The Australia Telescope Users Committee (ATUC) is a sub-committee to the Australia Telescope Steering Committee.
ATUC is a group of ten to fifteen scientists (the number varies from year to year) who represent the users of the Australia Telescope National Facility (ATNF). This committee is appointed by the ATNF Steering Committee and meets twice a year, usually around May and October.  
ATUC meetings are a forum for the ATNF users to raise any problems they have experienced with the operation of the facilities and to suggest changes to their operation; this discussion provides feedback for the ATNF management. ATUC also discusses and recommends priorities for ATNF future development plans. 
</t>
  </si>
  <si>
    <t>Australia Telescope National Facility (ATNF) Steering Committee (ATSC)</t>
  </si>
  <si>
    <t>http://www.atnf.csiro.au/management/atuc/</t>
  </si>
  <si>
    <t>Australian Animal Health Laboratory Network</t>
  </si>
  <si>
    <t xml:space="preserve">Australia's animal health laboratory network seeks to sustain and improve the quality of livestock and livestock products, and to assure domestic and international market access through the application of best practice to veterinary laboratory services.
The aim of the network is to development and delivery of a national animal health laboratory service capability for the effective control of animal diseases of major importance to Australia.
</t>
  </si>
  <si>
    <t>http://www.agriculture.gov.au/animal-plant-health/animal/system/lab-network</t>
  </si>
  <si>
    <t>Australian Industry Participation Authority</t>
  </si>
  <si>
    <t>Australian Jobs Act 2013</t>
  </si>
  <si>
    <t>www.industry.gov.au/aip</t>
  </si>
  <si>
    <t>Australia-New Zealand Square Kilometre Array Coordination Committee</t>
  </si>
  <si>
    <t>The Australian and New Zealand SKA Coordination Committee's (ANZSCC) purpose is to support and advise the Australian, West Australian and New Zealand governments' involvement in the development and construction of the Square Kilometre Array (SKA), proposed to be the world's largest radio telescope.</t>
  </si>
  <si>
    <t>Responsible departments in each jurisdiction (Department of Industry and Science for the Commonwealth)</t>
  </si>
  <si>
    <t>Individual jurisdictions to determine representation on the advisory group</t>
  </si>
  <si>
    <t>10 Binara Street, Canberra City, ACT, 2601</t>
  </si>
  <si>
    <t>http://www.ska.gov.au/About/Pages/ANZSCC.aspx</t>
  </si>
  <si>
    <t>Automotive Diversification Programme Advisory Committee</t>
  </si>
  <si>
    <t>The Automotive Diversification Programme (ADP) Advisory Committee is a $20 million programme which includes $18 million for competitive merit-based grants and is one of the five elements within The Growth Fund initiative, which was established  after Holden and Toyota announced they would close their car manufacturing operations in Australia by the end of 2017. Specifically, the ADP aims to help automotive supply chain companies to diversify out of the domestic automotive manufacturing sector to help retain manufacturing capability in Australia. The Advisory Committee assesses eligible applications and make recommendations to the Minister on projects to be supported under the ADP.</t>
  </si>
  <si>
    <t xml:space="preserve">http://www.industry.gov.au
</t>
  </si>
  <si>
    <t>http://www.business.gov.au/</t>
  </si>
  <si>
    <t>Business Design Reference Group</t>
  </si>
  <si>
    <t xml:space="preserve">The Business Design Reference Group (BDRG) is a group of technical officials who look at technical issues relating to the Business Online Service (BOS) and provides advice to the BOS Management Committee. </t>
  </si>
  <si>
    <t>Business Online Service Management Committee</t>
  </si>
  <si>
    <t>The Business Online Service (BOS) Management Committee is a committee of officials which allows states and territories to have input into the business.gov.au website content and development.</t>
  </si>
  <si>
    <t>The Clinical Trials Advisory Committee (CTAC) provides advice to the Department of Health and the Department of Industry on various measures under the clinical trials reform initiative.
Secretariat support is provided by the Department of Industry.  Department of Health and Industry co-Chair the committee.</t>
  </si>
  <si>
    <t>Terms of Reference</t>
  </si>
  <si>
    <t>Commonwealth, Health and Industry and Science Departments in consultation</t>
  </si>
  <si>
    <t>http://www.industry.gov.au/industry/IndustrySectors/PharmaceuticalsandHealthTechnologies/Clinical-Trials-Reform/Pages/Clinical-Trials-Advisory-Committee.aspx</t>
  </si>
  <si>
    <t>COAG Industry and Skills Council</t>
  </si>
  <si>
    <t xml:space="preserve">The COAG Industry and Skills Council (CISC) was announced by COAG on 13 December 2013 and replaces the former Standing Council on Tertiary Education, Skills and Employment (SCOTESE).  
CISC is part of the Council System supporting COAG. Membership of CISC comprises Commonwealth, State, Territory and New Zealand Ministers with responsibility for industry and/or skills.  CISC is chaired by the member who represents the Commonwealth. The inaugural meeting of CISC was held on 3 April 2014.
</t>
  </si>
  <si>
    <t>Commonwealth Science Council</t>
  </si>
  <si>
    <t xml:space="preserve">Australia's Chief Scientist provides high-level independent advice to the Prime Minister and other Ministers on matters relating to science, technology and innovation. They also hold the position of Executive Officer of the Commonwealth Science Council to identify challenges and opportunities for Australia that can be addressed, in part, through science.
The Chief Scientist also holds a number of ex-officio roles at the discretion of the government and include the role of chair in the National Science, Technology and Research Committee, the Research Infrastructure Road mapping panel, and deputy chair of Innovation and Science Australia.
</t>
  </si>
  <si>
    <t>http://www.chiefscientist.gov.au/category/advice-to-government/commonwealth-science-council/</t>
  </si>
  <si>
    <t>Cooperative Research Centres Advisory Committee</t>
  </si>
  <si>
    <t xml:space="preserve">The CRC Advisory Committee was established under the Innovation Australia Board to implement the recommendations of the CRC Programme review and provide advice to the Minister on the CRC Programme. 
The Cooperative Research Centres (CRC) Advisory Committee may consists of up to seven members:- an independent Chair, three other independent members appointed by the Minister of Industry and Science for a period of up to five years and an ex-officio member. Committee Members are drawn from industry, research and Australian Government departments and agencies responsible for innovation and research. Committee members are selected to ensure the CRC Advisory Committee has a broad range of expertise relevant to the needs of the programme in research, education, utilisation, research management, industry and other end users.
</t>
  </si>
  <si>
    <t>Innovation Australia</t>
  </si>
  <si>
    <t>Innovation and Science Australia</t>
  </si>
  <si>
    <t xml:space="preserve">http://www.business.gov.au/grants-and-assistance/Collaboration/CRC/about-the-program/Pages/crc-committee.aspx </t>
  </si>
  <si>
    <t>Greenhouse and Energy Minimum Regulator</t>
  </si>
  <si>
    <t>The Greenhouse and Energy Minimum (GEMS) Regulator is based in the Australian Government's Department of Industry, Innovation and Science and is responsible for administering the GEMS Act, maintaining the GEMS register, and monitoring and enforcing compliance with the Act.</t>
  </si>
  <si>
    <t>Greenhouse and Energy Minimum Standards Act 2012, the GEMS Regulator is established as a statutory position under s70</t>
  </si>
  <si>
    <t>10 Binara St, Canberra, ACT 2601
GPO Box 9839, Canberra ACT 2601</t>
  </si>
  <si>
    <t>http://www.energyrating.gov.au</t>
  </si>
  <si>
    <t>Growth Centres Advisory Committee</t>
  </si>
  <si>
    <t>The Industry Growth Centres Advisory Committee will provide advice to the Minister on the Industry Growth Centres Initiative. It will draw on the direct experience from the Industry Growth Centres to provide advice on lifting business productivity, commercialisation and reducing regulation. 
It forms part of the Minster's consultation mechanism on deregulation matters relating to the Industry portfolio.</t>
  </si>
  <si>
    <t>Innovation Australia - Entrepreneurs' Programme Committee</t>
  </si>
  <si>
    <t xml:space="preserve">The committee operates under delegation from Innovation Australia. It is responsible for providing advice to the Innovation Australia Board about the operations of the Entrepreneurs' Programme - Accelerating Commercialisation, in particular helping Australian entrepreneur, inventors, start-ups, commercialisation offices and small and medium businesses address the challenges associated with commercialising novel intellectual property and providing technical merit assessment for grants under this programme. </t>
  </si>
  <si>
    <t>http://www.business.gov.au/advice-and-support/EIP/Pages/default.aspx</t>
  </si>
  <si>
    <t>http://www.business.gov.au/grants-and-assistance/innovation-rd/InnovationAustralia/Pages/InnovationAustralia-AnnualReports.aspx#</t>
  </si>
  <si>
    <t>Major Projects Approval Agency Advisory Board</t>
  </si>
  <si>
    <t>The Major Projects Approval Agency's Advisory Board comprises four members including a Chair and additional members from industry in Tasmania. Two ex-officio members drawn from the Australian and Tasmanian Governments make up the rest of the Advisory Board. The Advisory Board's role is to help to determine the eligibility of major projects requesting assistance. It also provides specialist advice on how approvals are impacting on business investment.
The Advisory Board will soon have its membership extended to include northern Australia representatives. This will include industry members from northern Australia and a Northern Territory Government representative.
The Chair of the Advisory Board in Tasmania also serves on the Joint Commonwealth and Tasmanian Economic Council, and informs it about the Agency's progress and its insights into the impact of regulatory requirements on business.</t>
  </si>
  <si>
    <t>http://www.mpaa.gov.au/</t>
  </si>
  <si>
    <t>Marine National Facility Scientific Advisory Committee</t>
  </si>
  <si>
    <t xml:space="preserve">The Scientific Advisory Committee (SAC) was established as an expert advisory body for the Marine National Facility Steering Committee (MNFSC).   The purpose of the Scientific Advisory Committee is to provide advice to the Marine National Facility Steering Committee:
"on scientific operations, equipment needs, assessment of proposals and any other research matters as required concerning annual research voyage schedules and proposed research projects to be undertaken on those voyages".
</t>
  </si>
  <si>
    <t>Marine National Facility Steering Committee</t>
  </si>
  <si>
    <t>http://www.marine.csiro.au/nationalfacility/about/scientific-advisory-committee.htm</t>
  </si>
  <si>
    <t>National Marine Science Committee</t>
  </si>
  <si>
    <t xml:space="preserve">The National Marine Science Committee (NMSC), formally referred to as the 'Oceans Policy Science Advisory Group', is an advisory body promoting co-ordination and information sharing between Australian Government marine science agencies and across the broader Australian marine science community. NMSC is made up of representatives of Australian Government agencies and additional members who assist the group to access stakeholder, industry and research views and state/territory government considerations. </t>
  </si>
  <si>
    <t>Changed from the Ocean Policy Science Advisory Group (OPSAG) to the National Marine Science Committee (NMSC) on 1 July 2014</t>
  </si>
  <si>
    <t>Appointment is by invitation from the NMSC Chair</t>
  </si>
  <si>
    <t>National Radioactive Waste Management Facility - Independent Advisory Panel</t>
  </si>
  <si>
    <t>The purpose of the Independent Advisory Panel is to provide the Department of Industry and Science with a broader understanding of technical and community issues associated with managing Australia's radioactive waste. Two groups will support the process: a technical subgroup and a socio-economic subgroup</t>
  </si>
  <si>
    <t>National Science, Technology  and Research Committee</t>
  </si>
  <si>
    <t xml:space="preserve">The National Science, Technology and Research Committee is an officials level body with responsibility for supporting the work of the Commonwealth Science Council by:
- ensuring that a strategic and whole-of-government approach is taken towards all aspects of science, technology, engineering, mathematics and innovation
-identifying areas of national strength in science, research and innovation and current and future capability need
- identifying opportunities to improve the impact, focus, prioritisation and quality of Australia's investment in science and research
- identifying opportunities to improved connections between government, research organisations, universities and business
-coordinating responses to other matters referred to it by the  Commonwealth Science Council.
</t>
  </si>
  <si>
    <t>Questacon Advisory Council</t>
  </si>
  <si>
    <t xml:space="preserve">The National Science and Technology Centre, known as Questacon, promotes greater understanding and awareness of science and technology within the community. Questacon was in the Department of Communications, Information, Technology and the Arts until 1 July 2003, when it became a part of the Department of Education, Science and Training until
December 2007. Since then it has operated as a division within the Department of Industry and Science. Members are appointed by the Minister for Industry and Science.  The advisory council comprises a Chair, the Questacon director and 5 other members, there are currently 2 vacant positions.
</t>
  </si>
  <si>
    <t>ANSTO Nuclear Medicine Pty Ltd</t>
  </si>
  <si>
    <t>To operate facilities constructed as part of the ANSTO Nuclear Medicine project, including:
- an export scale nuclear medicine manufacturing plant which will secure Australia's ability to produce one of the world's most important nuclear medicines, Molybdenum-99 (Mo-99); and,
- a collocated Synroc waste treatment plant which will deliver a permanent, safe and economical way of treating the necessary by-products from past, current and future manufacture of nuclear medicines. 
The subsidiary will also participate and invest in nuclear medicine and related activities, including applied research and development aligned and complementary to its core facilities and competencies.</t>
  </si>
  <si>
    <t>Corporations Act 2001, registered in Victoria</t>
  </si>
  <si>
    <t>Principal entity</t>
  </si>
  <si>
    <t>84 165 322 752</t>
  </si>
  <si>
    <t>www.ansto.gov.au</t>
  </si>
  <si>
    <t>CSIRO Financial Services Pty Ltd</t>
  </si>
  <si>
    <t>The company has been formed for the primary purpose of managing the CSIRO Innovation Fund announced by the Prime Minister on 7 December 2015 as an element of the National Innovation and Science Agenda.</t>
  </si>
  <si>
    <t>Data61</t>
  </si>
  <si>
    <t xml:space="preserve">NICTA and DP were the two major ICT research organisations in Australia. On 28 August 2015, it was announced that National ICT Australia Limited (NICTA) and CSIRO's Digital Productivity Business Unit (DP) would merge to form a new entity called 'Data61'. 
Data61 is building the world's leading data-focused research, development and digital powerhouse that will benefit Australian industry as it reaches into new global markets and seizes new opportunities for jobs and growth.
Data61 will continue to operate as two legal entities until 30th  June 2016. Structurally however Data61 is managed as a single business under the leadership of Mr Adrian Turner.
From 1 July 2016, Data61 will comprise a single entity controlled by CSIRO. 
</t>
  </si>
  <si>
    <t>Australian Technology Park
Level 5, 13 Garden Street
Eveleigh NSW 2015
Australia</t>
  </si>
  <si>
    <t>http://www.csiro.au/en/Research/D61</t>
  </si>
  <si>
    <t>Science and Industry Endowment Fund</t>
  </si>
  <si>
    <t xml:space="preserve">The Science and Industry Endowment Fund was founded by statute in 1926 at the same time as the predecessor organisation to CSIRO - the CSIR.  It was seeded with an appropriation by Parliament of £100,000 from consolidated revenue.  Until the 2009 rejuvenation of the SIEF, its investment priorities, as reflected in the Act, were to provide assistance to people engaged in scientific research and for the training of students in scientific research.
On 20 October 2009 the then Minister for Innovation, Industry, Science and Research, Senator the Hon. Kim Carr, announced the rejuvenation of the SIEF through an initial gift to the SIEF by CSIRO.  CSIRO has subsequently made an additional two gifts. All three gifts were made from the proceeds of licences granted by CSIRO in 2009 for its wireless local area network (WLAN) technology.  The injection of monies into the SIEF, made pursuant to a Deed of Gift dated 15 October 2009, provides the opportunity to extend the reach of the SIEF and diversify its support for a range of research activities which fall outside the mainstream and address present and future major challenges.
</t>
  </si>
  <si>
    <t>Science and Industry Endowment Act 1926</t>
  </si>
  <si>
    <t>Legislation</t>
  </si>
  <si>
    <t>30 996 538 219</t>
  </si>
  <si>
    <t>CSIRO Corporate Centre
Limestone Avenue, . Campbell, ACT 2612</t>
  </si>
  <si>
    <t>http://www.sief.org.au/index.html</t>
  </si>
  <si>
    <t>http://www.sief.org.au/AboutSIEF/Strategy.html</t>
  </si>
  <si>
    <t>http://www.sief.org.au/AboutSIEF/Reports.html</t>
  </si>
  <si>
    <t>Biomedical Translation Fund Committee</t>
  </si>
  <si>
    <t>The role of the Biomedical Translation Fund Committee is to assist the Innovation Australia Board administer the Biomedical Translation Fund programme and provide guidance to the department throughout the lifecycle of the programme.</t>
  </si>
  <si>
    <t>Industry Research and Development Act 1986</t>
  </si>
  <si>
    <t>http://industry.gov.au/innovation/Innovation-Australia/Pages/Committees.aspx#</t>
  </si>
  <si>
    <t>Innovation Investment Committee</t>
  </si>
  <si>
    <t>The role of the Innovation Investment Committee is to assist Innovation Australia administer the suite of venture capital programmes, and provide guidance to the Department throughout the lifecycles of the various programmes. For the venture capital tax concession programmes Venture Capital Limited Partnerships (VCLP), Early Stage Venture Capital Limited Partnerships (ESVCLP) and Pooled Development Funds (PDF), this include decisions on registration, and decisions relating to compliance and interpretation of provisions in the relevant Acts.</t>
  </si>
  <si>
    <t>Minister
(Note: 6 members are remunerated; 1 Ex-Officio member is not remunerated)</t>
  </si>
  <si>
    <t>National Offshore Petroleum Safety and Environmental Management Authority</t>
  </si>
  <si>
    <t>The National Offshore Petroleum Safety and Environmental Management Authority is a Commonwealth Statutory Agency regulating the health and safety, structural integrity and environmental management of all offshore petroleum activities in Commonwealth waters, and in coastal waters where state and territory powers and functions have been conferred.</t>
  </si>
  <si>
    <t>Offshore Petroleum and Greenhouse Gas Storage Act 2006</t>
  </si>
  <si>
    <t>22 385 178 289</t>
  </si>
  <si>
    <t>Level 8, 58 Mounts Bay Road, Perth WA 6000</t>
  </si>
  <si>
    <t>http://www.nopsema.gov.au</t>
  </si>
  <si>
    <t>http://www.nopsema.gov.au/about/annual-report-corporate-plan-and-budget/</t>
  </si>
  <si>
    <t>Anti-Dumping Commission</t>
  </si>
  <si>
    <t xml:space="preserve">The Anti-Dumping Commission is responsible for undertaking investigations into the alleged dumping and subsidisation of goods exported to Australia, and assessing the level of duties to be imposed to address material injury to Australian industry.
</t>
  </si>
  <si>
    <t>Customs Act 1901 (Part XVB)</t>
  </si>
  <si>
    <t>Level 35
55 Collins Street Melbourne VIC 3000</t>
  </si>
  <si>
    <t>http://www.adcommission.gov.au</t>
  </si>
  <si>
    <t>Anti-Dumping Review Panel</t>
  </si>
  <si>
    <t>The Anti-Dumping Review Panel (ADRP), on application, reviews  certain decisions made by the Minister and the Anti-Dumping Commissioner under Part XVB of the Customs Act 1901 relating to the imposition of anti-dumping and countervailing measures.  The ADRP makes recommendations to the responsible Minister about whether the original decision should be affirmed or revoked/and or a new decision substituted.</t>
  </si>
  <si>
    <t>CUSTOMS ACT 1901 (Part XVB)</t>
  </si>
  <si>
    <t>Responsible Minister - currently the Minister for Industry, Innovation and Science</t>
  </si>
  <si>
    <t>http://adreviewpanel.gov.au/Pages/default.aspx</t>
  </si>
  <si>
    <t>Australia - India Strategic Research Fund Advisory Panel</t>
  </si>
  <si>
    <t>Australia-India Strategic Research Fund Advisory Panel assesses grant applications and recommends to the Department of Industry, Innovation and Science the final set of projects to be supported under each round of the Australia-India Strategic Research Fund (AISRF).  This is a part-time body that is appointed annually.  Its membership and size varies depending on the priority areas of each AISRF funding round.</t>
  </si>
  <si>
    <t>Australian Astronomical Observatory</t>
  </si>
  <si>
    <t xml:space="preserve">The Australian Astronomical Observatory, a division of the Department of Industry and Science, operates the Anglo-Australian and UK Schmidt telescopes on behalf of the astronomical community of Australia. To this end the Observatory is part of and is funded by the Australian Government. Its function is to provide world-class observing facilities for Australian optical astronomers.
Statement of Purpose:
The Australian Astronomical Observatory (AAO) provides world-class optical and infrared observing facilities enabling Australian astronomers to do excellent science. The AAO is a world leader in astronomical research and in the development of innovative telescope instrumentation. It also takes a leading role in the formulation of long-term plans for astronomy in Australia. 
</t>
  </si>
  <si>
    <t>Australian Astronomical Observatory Act 2010</t>
  </si>
  <si>
    <t>105 Delhi Rd North Ryde NSW 2113</t>
  </si>
  <si>
    <t>www.aao.gov.au</t>
  </si>
  <si>
    <t>Australian Astronomical Observatory Advisory Committee</t>
  </si>
  <si>
    <t xml:space="preserve">The AAO Advisory Committee is mandated by the Australian Astronomical Observatory Act 2010 and advises the Secretary and Director about the performance of the astronomical functions of the AAO.
Members are appointed by the Secretary of Industry.
</t>
  </si>
  <si>
    <t>Australian Building Codes Board</t>
  </si>
  <si>
    <t xml:space="preserve">Intergovernmental Agreement as a joint initiative of Commonwealth, State and Territory Governments </t>
  </si>
  <si>
    <t>Minister appoints Chair and industry members, government members ex-officio</t>
  </si>
  <si>
    <t>Level 12, SAP House, Canberra ACT 2600</t>
  </si>
  <si>
    <t>http://www.abcb.gov.au/</t>
  </si>
  <si>
    <t>Building Ministers' Forum</t>
  </si>
  <si>
    <t xml:space="preserve">The Building Ministers' Forum (BMF) is comprised of the group of Commonwealth, State and Territory Ministers with responsibility for building and plumbing regulation. The BMF members are the Parties to the Australian Building Codes Board Intergovernmental Agreement (ABCB IGA) which recognises the role of the BMF and establishes the ABCB. The role of the BMF is to meet periodically to review the outcomes and progress of the ABCB. Secretariat support for the BMF is provided by the Department of Industry and Science.
</t>
  </si>
  <si>
    <t>Australian Building Codes Board Intergovernmental Agreement</t>
  </si>
  <si>
    <t>Members are appointed ex-officio</t>
  </si>
  <si>
    <t>Carbon Net Intergovernmental Steering Committee</t>
  </si>
  <si>
    <t>Review critical project stages and provide high level project direction.</t>
  </si>
  <si>
    <t>Chief Scientist</t>
  </si>
  <si>
    <t>Minister, with approval of the Prime Minister</t>
  </si>
  <si>
    <t>http://www.chiefscientist.gov.au/</t>
  </si>
  <si>
    <t>Commonwealth State and Territory Advisory Council on Innovation</t>
  </si>
  <si>
    <t xml:space="preserve">This is a council of high level officials (which meets twice a year) from the Australian Government, the State and Territory governments, and the New Zealand Government who advise and coordinate comment on their innovation policy, activities and programs. With a targeted and strategic approach to innovation issues, the Council aims to improve the effectiveness, integration and coordination of the national innovation system."
</t>
  </si>
  <si>
    <t>Minister and State and Territory Industry Ministers</t>
  </si>
  <si>
    <t>Jurisdictions send an appropriate official</t>
  </si>
  <si>
    <t>www.science.gov.au/scienceGov/CouncilsCommitteesWorkingGroups/CouncilsAndCommittees/Pages/default.aspx</t>
  </si>
  <si>
    <t xml:space="preserve">The Department of Industry, Innovation and Science, in partnership with the Department of Defence (Defence), provides administrative and secretariat support to the DFCTC Committee under a Memorandum of Understanding with Defence. The role of the DFCTC Committee is to advise on selection and oversight the operation of the successful Defence Future Capability and Technology Centre. 
</t>
  </si>
  <si>
    <t>Defence Industry Policy Statement 2007 - 2010</t>
  </si>
  <si>
    <t xml:space="preserve">Innovation and Science Australia assists in the administration of the Australian Government's innovation and venture capital programs, which are designed to support industry innovation. 5-15 Board members, appointed by the Governor-General, including a public servant nominated by the Minister for Industry. 
</t>
  </si>
  <si>
    <t>Industry Research and Development Act, 1986</t>
  </si>
  <si>
    <t>http://www.business.gov.au/grants-and-assistance/innovation-rd/InnovationAustralia/Pages/default.aspx</t>
  </si>
  <si>
    <t>Innovation Australia - R&amp;D Incentives Committee</t>
  </si>
  <si>
    <t>The committee operates under delegation from Innovation Australia. It is responsible for providing advice to the Innovation Australia Board about the operations of the RandD Tax Concession Program for income years commencing before 1 July 2011 and the RandD Tax Incentive for income years commencing on or after 1 July 2011. In particular, it is responsible for assessing activities registered across all sectors including providing certificates to the Commissioner for Taxation about the eligibility of activities registered for the Concession and the Incentive. The Committee also provides advice about operational policy aspects of the RandD Tax Concession Program and the RandD Tax Incentive.</t>
  </si>
  <si>
    <t>2 Phillip Law St, Acton, ACT, 2601</t>
  </si>
  <si>
    <t>International Trade Remedies Forum</t>
  </si>
  <si>
    <t>The International Trade Remedies Forum (ITRF) brings together representatives from Australian manufacturers and producers, importers, unions, and relevant Government agencies. The ITRF provides an opportunity for key users of the anti-dumping system to advise the Government on the operation and improvements to Australia's anti-dumping legislation.</t>
  </si>
  <si>
    <t>Customs Act 1901 (Part XVC)</t>
  </si>
  <si>
    <t>http://adcommission.gov.au/adsystem/referencematerial/Pages/ITRF.aspx</t>
  </si>
  <si>
    <t>Joint Accreditation System of Australia/New Zealand Governing Board</t>
  </si>
  <si>
    <t xml:space="preserve">Joint Accreditation System of Australia/New Zealand (JAS - ANZ) accredits conformity assessment bodies in the fields of certification and inspection.
JAS-ANZ operations are overseen by a governing board comprising of ten members, six of whom are appointed by the Australian Government, and three by the New Zealand Government. The Chief Executive of JAS-ANZ is the tenth member.
The Treaty between Australia and New Zealand concerning the Establishment of the Governing Board, Technical Advisory Council and Accreditation Review Board of the Joint Accreditation System of Australia and New Zealand (the Treaty) signed on 25 March 1998. Declared an International Organisation under the Joint Accreditation System of Australia and New Zealand (Privileges and Immunities) Regulations 1998.
</t>
  </si>
  <si>
    <t>Six positions are appointed by the Australian Government (through the Minister for Industry), three appointed by the NZ Government</t>
  </si>
  <si>
    <t>52 780 433 757</t>
  </si>
  <si>
    <t>FECCA House, 4 Phipps Close, Deakin, ACT 2600</t>
  </si>
  <si>
    <t>http://www.jas-anz.org/index.php</t>
  </si>
  <si>
    <t>http://www.jas-anz.org/governance</t>
  </si>
  <si>
    <t>Maralinga Land and Environment Management Committee</t>
  </si>
  <si>
    <t xml:space="preserve">Maralinga  Nuclear Test Site Hand Back Deed signed by Commonwealth Government, SA Government and Maralinga Tjarutja </t>
  </si>
  <si>
    <t>National Measurement Institute</t>
  </si>
  <si>
    <t xml:space="preserve">The National Measurement Institute (NMI), is a division of the Department of Industry, Innovation and Science, and was established in that form through the National Measurement Act 1960.  NMI is Australia's peak measurement body, providing Australia's core metrology (measurement science) infrastructure and expertise across biological, chemical, legal, physical and trade measurement.
NMI maintains, develops and disseminates measurement standards including reference materials and methods; maintains the legislation and associated regulatory functions and processes that enable measurement to be used and accepted for legal purposes in Australia; and provides a range of measurement services, capabilities and expertise to assist in the good use of measurement throughout the economy and society. Since 2010, NMI's legal metrology work has been extended to include administration of the national trade measurement (NTM) system, which is aimed at assuring that transactions based on measurement are fair and accurate, whether they be business-to-business or business-to-consumer transactions.  </t>
  </si>
  <si>
    <t>National Measurement Act 1960; section 51 (xv) of the Constitution explicitly makes weights and measures a Commonwealth responsibility</t>
  </si>
  <si>
    <t>36 Bradfield Road, West Lindfield, NSW 2070</t>
  </si>
  <si>
    <t>www.measurement.gov.au</t>
  </si>
  <si>
    <t>National Offshore Petroleum Titles Administrator</t>
  </si>
  <si>
    <t xml:space="preserve">National Offshore Petroleum Titles Administrator (NOPTA) has responsibilities to:
- provide information, assessments, analysis, reports, advice and recommendations to members of the Joint Authorities and the responsible Commonwealth Minister;
- manage titles administration as well as the collection, management and release of data;
- ensure effective resource management; and
- maintain the registers of petroleum and greenhouse gas storage titles.
</t>
  </si>
  <si>
    <t xml:space="preserve">74 599 608 295 </t>
  </si>
  <si>
    <t>http://www.nopta.gov.au</t>
  </si>
  <si>
    <t>NOPSEMA Advisory Board</t>
  </si>
  <si>
    <t>The NOPSEMA Board provides advice and makes recommendations to the Commonwealth Minister, State and Northern Territory Ministers and the body known as the COAG Energy Council on the performance by NOPSEMA of its functions and policy and strategic matters relating to: - occupational health and safety of persons engaged in offshore petroleum operations; - structural integrity of facilities, wells or well-related equipment in NOPSEMA waters; and - offshore petroleum environmental management. The Board also gives advice and recommendations to the Chief Executive Officer (CEO) of NOPSEMA about operational policies and strategies to be followed by NOPSEMA in the performance of its functions.</t>
  </si>
  <si>
    <t>http://www.nopsema.gov.au/about/nopsema-board/</t>
  </si>
  <si>
    <t>Plant Breeder's Rights Advisory Committee</t>
  </si>
  <si>
    <t xml:space="preserve">* * * * * * * * * * * *
On 15 December 2014, the Government announced in the Ministerial Paper Small Government - Towards a Sustainable Future that the Plant Breeder's Rights Advisory Committee will be merged into IP Australia.
* * * * * * * * * * * *
The Committee advises the Minister on technical aspects of the plant breeder's rights (PBR) system. Administrative and financial support for the Committee is provided by IP Australia.
Established by the Plant Breeder's Rights Act 1994, sections 63 to 67. Eight members plus the Registrar of Plant Breeder's Rights as the ex officio Chair.
</t>
  </si>
  <si>
    <t>Plant Breeders Rights Act 1994</t>
  </si>
  <si>
    <t>PBRAC, Discovery House 47 Bowes Street, Phillip, Woden ACT 2606</t>
  </si>
  <si>
    <t>http://www.ipaustralia.gov.au/about-us/contact-us/regulatory-and-advisory-bodies/pbrac/</t>
  </si>
  <si>
    <t>Professional Standards Board for Patent and Trade Marks Attorneys</t>
  </si>
  <si>
    <t xml:space="preserve">The Professional Standards Board (PSB) administers the regulatory and disciplinary regimes for patent and trade marks attorneys in Australia.
PSB is established under section 227A of the Patents Act 1990 and Patent Regulations 1991 regulation 20.54.
Its role is to determine:
- the academic qualifications required to become patent and trade mark attorneys;
- knowledge requirements;
- accreditation of courses that satisfy subject requirements under the regulations;
- exemptions from requirements of a topic group or groups based on prior study;
- professional conduct of patent and trade mark attorneys; and
- disciplinary matters including complaints procedure and the role of the Board in complaints proceedings.
IP Australia provides secretariat services to the Board. The Director General of IP Australia (or his/her nominee) is a member of the Professional Standards Board for as long as he or she holds this position. Other members are appointed on three year terms by the Minister for Industry, Innovation and Science and are chosen for their relevant expertise.
</t>
  </si>
  <si>
    <t>Patents Act 1990</t>
  </si>
  <si>
    <t>http://www.psb.gov.au/</t>
  </si>
  <si>
    <t>Science and Industry Endowment Fund Advisory Council</t>
  </si>
  <si>
    <t>The Science and Industry Endowment Fund (SIEF) Advisory Council was established in October 2009 by the CSIRO Board Endowment Committee, at the request of the SIEF Trustee as a result of the gift of monies to SIEF by CSIRO to rejuvenation of the fund.  The primary role of the Advisory Council is to assist the Trustee in the determination of application of SIEF monies which aligns with the SIEF's objectives.
The Advisory Council must have no fewer than five members, with a majority of members who are not employed by CSIRO.  The Trustee is not a member of the Council but has a right to attend any meeting and to be heard at such meetings.  Meetings of the Advisory Council are held three times per year, or as required, to provide advice to the Trustee on the application of the SIEF to specific research projects, to develop and consider research initiatives and direction of the SIEF and associated issues.</t>
  </si>
  <si>
    <t>Deed of Gift (2009) Between CSIRO (Donor) and SIEF Trustee</t>
  </si>
  <si>
    <t>Ian Wark Laboratory, Bayview Avenue, Clayton VIC 3168
(SIEF Secretariat)</t>
  </si>
  <si>
    <t>http://www.sief.org.au/AboutSIEF/management.html</t>
  </si>
  <si>
    <t>ANSTO Inc</t>
  </si>
  <si>
    <t>Is engaged in the nuclear science and technology consulting business, however is a largely dormant company.
The number of board members is 2 or more.</t>
  </si>
  <si>
    <t>General Corporation Law of the State of Delaware registered in the State of Delaware, USA</t>
  </si>
  <si>
    <t>850 Energy Drive, Suite 400 Idaho Falls</t>
  </si>
  <si>
    <t>Fundación CSIRO Chile Research</t>
  </si>
  <si>
    <t>The Fundación was established to promote Australian-Chilean cooperation in applied scientific research including the operation of an International Centre of Excellence in the field of Mining and Mineral Processing.</t>
  </si>
  <si>
    <t>Santiago Corporate Office, Avda. Apoquindo 2827, 12th Floor, Las Condes, Santiago Metropolitan Region, Chile</t>
  </si>
  <si>
    <t>http://www.csiro.au/Outcomes/Mineral-Resources/CSIRO-Chile-ES.aspx</t>
  </si>
  <si>
    <t>http://www.csiro.au/Portals/About-CSIRO/How-we-work/Budget--Performance/Annual-Report/Annual-Report-2013-14.aspx</t>
  </si>
  <si>
    <t>Gene Shears Pty Ltd</t>
  </si>
  <si>
    <t>22 008 651 410</t>
  </si>
  <si>
    <t xml:space="preserve">CSIRO, 1 Barry Drive
Canberra, ACT 2600, Australia </t>
  </si>
  <si>
    <t>GeoSLAM Ltd</t>
  </si>
  <si>
    <t>GeoSLAM Ltd is a spin-out company established by CSIRO and 3D Laser Mapping Limited UK (3DLM) to commercialise CSIRO -developed digital laser mapping technology.  Geo SLAM Ltd is registered in United Kingdom.</t>
  </si>
  <si>
    <t>1 Moorbridge Court, Moorbridge Road East, Bingham Nottingham, NOTTS NG13 8GG</t>
  </si>
  <si>
    <t>Industry Capability Network Limited</t>
  </si>
  <si>
    <t xml:space="preserve">ICN Limited was established as an independent company in 1995. ICNL is funded by the Department to:
- nationally coordinate state-based Industry Capability Network (ICN) offices including New Zealand;
- administer Supplier Access to Major Projects (SAMP) programme for the Australian Government; and
- manage the national database of Australian industry capabilities and project opportunities.
ICN Limited also develops and markets information on Australian industry capability.
</t>
  </si>
  <si>
    <t>Corporations Act 2001, registered in ACT</t>
  </si>
  <si>
    <t>Board is elected by the company members, the Australian Government is one of the ICN company members and the chair is elected by the Board</t>
  </si>
  <si>
    <t>85 068 571 513</t>
  </si>
  <si>
    <t xml:space="preserve">37 Geils Court, Deakin ACT 2600 </t>
  </si>
  <si>
    <t>www.icn.org.au</t>
  </si>
  <si>
    <t>http://www.icn.org.au/publications</t>
  </si>
  <si>
    <t>National ICT Australia (NICTA) is Australia's Information Communications Technology (ICT) Research Centre of Excellence and the nation's largest organisation dedicated to ICT research. NICTA's  primary goal is to pursue high-impact research excellence and, through application of this research, to create national benefit and wealth for Australia. 
NICTA is funded by the Australian Government through the Department of Communications until 30 June 2016 and the Australian Research Council through the ICT Centre of Excellence Program. NICTA is also funded and supported by the Australian Capital Territory, the New South Wales, Queensland and Victorian Governments, the Australian National University, the University of New South Wales, the University of Melbourne, the University of Queensland, the University of Sydney, Griffith University, Queensland University of Technology, Monash University and other university partners.</t>
  </si>
  <si>
    <t>Department and Australian Research Council</t>
  </si>
  <si>
    <t>6 members appointed by CSIRO Board and 5 members appointed by NICTA members since 28 August 2015 merger announcement</t>
  </si>
  <si>
    <t>62 102 206 173</t>
  </si>
  <si>
    <t>https://www.nicta.com.au/</t>
  </si>
  <si>
    <t xml:space="preserve">PETNET Australia Pty Ltd was established to manufacture FDG for use in Australian hospitals, clinics, and research facilities for PET imaging.
</t>
  </si>
  <si>
    <t>81 125 708 063</t>
  </si>
  <si>
    <t>http://www.petnetsolutions.com.au/</t>
  </si>
  <si>
    <t>Snowy Hydro Limited</t>
  </si>
  <si>
    <t xml:space="preserve">The company generates electricity and also provides financial hedge and insurance products to participants in the national electricity market.  It also undertakes water management according to the Snowy Water Licence by the New South Wales Government.  Snowy Hydro does not own the water but has the right to collect, divert, store and release water according to the Licence.  
The shareholding arrangements are New South Wales 58%, Victoria 29% and the Commonwealth holding the remaining 13% share.
</t>
  </si>
  <si>
    <t>Snowy Hydro Corporatisation Act 1997, section 55</t>
  </si>
  <si>
    <t>Commonwealth, New South Wales and Victorian Government ministers with relevant portfolio responsibility</t>
  </si>
  <si>
    <t>17 090 574 431</t>
  </si>
  <si>
    <t xml:space="preserve">www.snowyhydro.com.au </t>
  </si>
  <si>
    <t>Synchrotron Light Source Australia Pty Ltd</t>
  </si>
  <si>
    <t>To efficiently and effectively operate the Australian Synchrotron as a national synchrotron facility that facilitates the performance of scientific, medical and industrial research; and to promote and/or advance scientific knowledge, particularly in relation to synchrotron science, through the facilitation of scientific research and the development of innovation and technology. Registered as a charity under the Australian Charities and Not-For-Profit Commission Act 2012.</t>
  </si>
  <si>
    <t>18 159 468 256</t>
  </si>
  <si>
    <t>800 Blackburn Road, Clayton, Victoria 3168</t>
  </si>
  <si>
    <t>http://www.synchrotron.org.au/</t>
  </si>
  <si>
    <t>http://www.synchrotron.org.au/news/publications/annual-report</t>
  </si>
  <si>
    <t>WLAN Services Pty Ltd</t>
  </si>
  <si>
    <t xml:space="preserve">WLAN Services Pty Ltd was set up as a special purpose vehicle to provide specific services to CSIRO on the Wireless LAN project.  CSIRO is a sole shareholder of WLAN Services Pty Ltd. </t>
  </si>
  <si>
    <t>85 112 099 260</t>
  </si>
  <si>
    <t xml:space="preserve">Riverside Corporate Park, 5 Julius Avenue, North Ryde NSW </t>
  </si>
  <si>
    <t>Department of Infrastructure and Regional Development</t>
  </si>
  <si>
    <t xml:space="preserve">The Department provides policy advice, programmes and regulation across a wide range of areas including:
- infrastructure planning and coordination;
- transport safety, including investigations;
- land transport;
- civil aviation and airports;
- transport security;
- maritime transport including shipping;
- major projects facilitation, including facilitation and implementation of all non-Defence development projects 
- administration of the Jervis Bay Territory, the Territory of Cocos (Keeling) Islands, the Territory of Christmas Island, the Coral Sea Islands Territory, the Territory of Ashmore and Cartier Islands, and of Commonwealth responsibilities on Norfolk Island;
- constitutional development of the Northern Territory;
- constitutional development of the Australian Capital Territory;
- delivery of regional and territory specific services and programmes;
- planning and land management in the Australian Capital Territory;
- regional development;
- matters relating to local government;
- natural disaster reconstruction programmes, and 
- regional policy and coordination. 
</t>
  </si>
  <si>
    <t>Housing and Community Amenities;
Transport and Communication;
Other Purposes</t>
  </si>
  <si>
    <t>86 267 354 017</t>
  </si>
  <si>
    <t xml:space="preserve">111 Alinga Street, Canberra City, ACT 2601 </t>
  </si>
  <si>
    <t>www.infrastructure.gov.au</t>
  </si>
  <si>
    <t>https://infrastructure.gov.au/department/about/corporate-plan.aspx</t>
  </si>
  <si>
    <t>www.infrastructure.gov.au/department/annual_report/index.aspx</t>
  </si>
  <si>
    <t>www.infrastructure.gov.au/department/statements/index.aspx</t>
  </si>
  <si>
    <t>Infrastructure Australia</t>
  </si>
  <si>
    <t xml:space="preserve">On 1 September 2014, amendments to the Infrastructure Australia Act 2008 came into effect. The amendments re-establish Infrastructure Australia (IA) as a separate entity under the Public Governance, Performance and Accountability Act 2013, and provide for an independent governing entity that is both legally and financially separate from the Commonwealth, including a new Board.   
The amendments specifically created a Chief Executive Officer (CEO) position that reports to a newly created Board, effectively abolishing the existing Infrastructure Coordinator role and the IA Council.  In accordance with other Government boards, the CEO position will be responsible for implementing the Board's strategic objectives.  It requires IA to:
- develop a 15 year infrastructure plan for Australia based on national, state and local infrastructure priorities and revised every five years;
- undertake new evidence-based audit of Australia's current infrastructure asset base, in collaboration with State and Territory Governments that will be updated every five years and fed into the 15 year plan;
- develop top down priority lists at national and state levels;
- evaluate both economic and social infrastructure proposals and publish the justification for prioritisation, including benefit costs analysis;
- provide a quarterly publication summarising  all project proposals evaluated; and 
- promote public awareness of matters arising from its functions.
</t>
  </si>
  <si>
    <t>Infrastructure Australia Act 2008, part 2</t>
  </si>
  <si>
    <t>Other Transport and Communications</t>
  </si>
  <si>
    <t>49 150 585 136</t>
  </si>
  <si>
    <t>Level 21, 126 Phillip St
Sydney NSW 2000</t>
  </si>
  <si>
    <t>www.infrastructureaustralia.gov.au</t>
  </si>
  <si>
    <t>http://infrastructureaustralia.gov.au/about/accountability-reporting.aspx</t>
  </si>
  <si>
    <t>Acting Administrator of the Indian Ocean Territories (Christmas Island and Cocos (Keeling) Island)</t>
  </si>
  <si>
    <t>The Minister for Infrastructure and Regional Development may appoint a person to act as the Administrator of the Indian Ocean Territories (Christmas Island and Cocos (Keeling) Islands) during any period, or during all periods, when the Administrator is absent from duty or is unable, for any reason, to exercise and perform the powers and functions of his or her office.
The Administrator is the most senior Australian Government representative in the Territories and is responsible for the law, order and good governance of the Territories.</t>
  </si>
  <si>
    <t>Administration Ordinance 1968 (CI), section 7 and Administration Ordinance 1975 (CKI), subsection 6(1)</t>
  </si>
  <si>
    <t>Christmas Island Administration Building
Jalan Pantai
Christmas Island
Indian Ocean 6798</t>
  </si>
  <si>
    <t>Administrator of Norfolk Island</t>
  </si>
  <si>
    <t>The Administrator is the most senior Australian Government representative on Norfolk Island and is responsible for the law, order and good governance of the Territory.
In 1896 the first Administrator was sworn in.</t>
  </si>
  <si>
    <t>Norfolk Island Act 1979</t>
  </si>
  <si>
    <t>Office of the Administrator of Norfolk Island
New Military Barracks
Norfolk Island   2899</t>
  </si>
  <si>
    <t>http://www.regional.gov.au/territories/norfolk_island/administrator/index.aspx</t>
  </si>
  <si>
    <t>Administrator of the Indian Ocean Territories (Christmas Island and Cocos (Keeling) Islands)</t>
  </si>
  <si>
    <t>The Administrator is the most senior Australian Government representative in the Territories and is responsible for the law, order and good governance of the Territories.
Established by the Christmas Island Act 1958 and Administration Ordinance 1968 (CI); and Cocos (Keeling) Act 1955 and Administration Ordinance 1975 (CKI).</t>
  </si>
  <si>
    <t>Christmas Island Act 1958 and Administration Ordinance 1968 (CI) and Cocos (Keeling) Act 1955 and Administration Ordinance 1975 (CKI)</t>
  </si>
  <si>
    <t>Administrator of the Northern Territory</t>
  </si>
  <si>
    <t>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</si>
  <si>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32</t>
  </si>
  <si>
    <t>Government House, Darwin NT 0801</t>
  </si>
  <si>
    <t>http://www.govhouse.nt.gov.au/TheAdministrator/Pages/default.aspx</t>
  </si>
  <si>
    <t>Australian Motor Vehicle Certification Board</t>
  </si>
  <si>
    <t xml:space="preserve">The Australian Motor Vehicle Certification Board (AMVCB) members discuss issues relating to the Motor Vehicle Standards Act 1989, pertaining to the approval of new vehicles, and the interaction with the State and Territory function of vehicle registration. Prior to 1989 the States and Territories were responsible for both approval of new vehicles and the registration of new and used vehicles.
The Administrator of Motor Vehicle Standards is responsible for administering the Act. </t>
  </si>
  <si>
    <t>Commonwealth, state and territory road transport departments</t>
  </si>
  <si>
    <t>Members are executives of the relevant Federal and State departments</t>
  </si>
  <si>
    <t>Australian Road Research Board Group Limited</t>
  </si>
  <si>
    <t>Australian Road Research Board Group Limited (ARRB) provides research, consulting and information services to the road transport industry.
ARRB undertakes public interest research into roads and road transport on a cost recovery basis and operates Australia's largest transport reference library.  It also has a commercial arm which provides consulting and technology transfer services, collects data on roads and builds and sells high technology equipment.</t>
  </si>
  <si>
    <t xml:space="preserve">500 Burwood Hwy
Vermont South VIC 3133
</t>
  </si>
  <si>
    <t>www.arrb.com.au</t>
  </si>
  <si>
    <t>Aviation Access Forum</t>
  </si>
  <si>
    <t>The Aviation Access Forum provides advice to the Australian Government on policy, operational and administrative issues associated with disability access to airline and airport services.</t>
  </si>
  <si>
    <t>Department of Infrastructure and Regional Development
111 Alinga Street
CANBERRA   ACT   2601</t>
  </si>
  <si>
    <t xml:space="preserve">www.infrastructure.gov.au/aviation/aaf/index.aspx </t>
  </si>
  <si>
    <t>Aviation Industry Consultative Council</t>
  </si>
  <si>
    <t xml:space="preserve">The Aviation Industry Consultative Council (the Council) is established as an advisory body to the Minister for Infrastructure and Transport. 
The Council is a forum to raise high-level strategic issues relevant to the aviation industry and to provide advice to the Minister on these issues. The Council is not a decision-making body. </t>
  </si>
  <si>
    <t>Canberra National Memorials Committee</t>
  </si>
  <si>
    <t>The Canberra National Memorials Committee (CNMC) approves the location and character of national memorials and nomenclature of divisions of and public places in the ACT.</t>
  </si>
  <si>
    <t>National Memorials Ordinance 1928, section 3</t>
  </si>
  <si>
    <t>The Ordinance sets out: the Prime Minister; Commonwealth Min. for Territories; Govt Senate leader; Opp. Senate leader; Opp. leader House of Reps, Dep. Secretary; Min. appointed officer; and two members (ACT residents) appointed by the Governor-General</t>
  </si>
  <si>
    <t>C/O National Capital Authority (Secretariat)
Treasury Building
King Edward Terrace
Parkes ACT 2600</t>
  </si>
  <si>
    <t>www.nationalcapital.gov.au/index.php?option=com_content&amp;view=article&amp;id=2111&amp;Itemid=824</t>
  </si>
  <si>
    <t>Chief Justice of the Supreme Court of Norfolk Island</t>
  </si>
  <si>
    <t xml:space="preserve">Chief Justice of the Supreme Court of Norfolk Island under subsection 53(1A) of the Norfolk Island Act 1979 </t>
  </si>
  <si>
    <t>Registry Office
Supreme Court of Norfolk Island
Kingston
NORFOLK ISLAND   2899</t>
  </si>
  <si>
    <t>COAG Transport and Infrastructure Council</t>
  </si>
  <si>
    <t>In December 2013, the Council of Australian Governments (COAG) agreed to a new Council System to better enable COAG to focus on, and progress, nationally significant reforms. It replaced the operation and functions of the Standing Council on Transport and Infrastructure (established 4 December 2011).
The Transport and Infrastructure Council (the Council) brings together Commonwealth, state, territory and New Zealand Ministers with responsibility for transport and infrastructure issues, as well as the Australian Local Government Association.
The Council is advised and assisted by the Transport and Infrastructure Senior Officials' Committee (TISOC) on all non-infrastructure priorities, and the Infrastructure Working Group providing advice and guidance on the coordination of infrastructure planning and investment, across governments and the private sector.</t>
  </si>
  <si>
    <t>Representatives of relevant Commonwealth, State, Territory and New Zealand Ministers</t>
  </si>
  <si>
    <t>www.transportinfrastructurecouncil.gov.au</t>
  </si>
  <si>
    <t>Deputy Administrator of the Indian Ocean Territories (Christmas Island and Cocos (Keeling) Islands)</t>
  </si>
  <si>
    <t xml:space="preserve">The Deputy Administrator has, and may exercise and perform, all the powers and functions of the Administrator of the Indian Ocean Territories.
The Administrator is the most senior Australian Government representative in the Territories and is responsible for the law, order and good governance of the Territories.
</t>
  </si>
  <si>
    <t>Administration Ordinance 1968 (CI), subsection 8(1) and Administration Ordinance 1975 (CKI), subsection 7(1)</t>
  </si>
  <si>
    <t>First Dormant Commission Holder (Acting Administrator of the Northern Territory)</t>
  </si>
  <si>
    <t>The Governor-General, may appoint one or more persons to act in the office of the Administrator of the Northern Territory during any vacancy in the office of the Administrator and to administer the government of the Territory during any vacancy in the office of the Administrator or whenever the Administrator is absent from duty or from the Territory or is, for any other reason, unable to exercise and perform the powers and functions of his or her office.
The role of the Administrator is essentially the same as a State Governor and includes statutory duties (for example, providing assent to proposed laws of the Legislative Assembly of the Northern Territory), representational duties (for example, awarding honours) and ceremonial duties (for example, becoming a patron of public institutions).</t>
  </si>
  <si>
    <t>Northern Territory (Self-Government) Act 1978, section 40</t>
  </si>
  <si>
    <t>C/O Office of the Northern Territory Administrator, Government House, Darwin NT 0801</t>
  </si>
  <si>
    <t>Full Time Judge of the Supreme Court of Norfolk Island</t>
  </si>
  <si>
    <t>Judge appointed to the Supreme Court of Norfolk Island under subsection 53(1) of the Norfolk Island Act 1979.</t>
  </si>
  <si>
    <t>General Aviation Action Group</t>
  </si>
  <si>
    <t>The General Aviation Action Group (the Council) is established as an advisory body to the Aviation Industry Consultative Council. 
The Group is a forum of members from the general aviation industry.   It is not a decision making body.  The Group has been tasked by the Government to identifying opportunities to work collaboratively to respond to pressures facing the general aviation industry.  The Action Group may also provide advice on issues where a Government response is warranted and is not being addressed by current reform processes.</t>
  </si>
  <si>
    <t>International Air Services Commission</t>
  </si>
  <si>
    <t xml:space="preserve">International Air Services Commission's (IASC) role is to determine the outcomes of existing and prospective Australian airlines for capacity and route entitlements available under air services arrangements. </t>
  </si>
  <si>
    <t>International Air Services Commission Act 1992, section 6</t>
  </si>
  <si>
    <t>http://www.iasc.gov.au/</t>
  </si>
  <si>
    <t>www.iasc.gov.au/other_information/annual_report.aspx</t>
  </si>
  <si>
    <t>Jervis Bay Territory Emergency Management Committee</t>
  </si>
  <si>
    <t xml:space="preserve">The Jervis Bay Territory Emergency Management Committee is established under the Jervis Bay Territory Emergency Management Ordinance 2015.  The Committee consists of representatives of bodies involved in emergency management in the Jervis Bay Territory, including organisations from NSW which provide emergency services to the Jervis Bay Territory.  The Committee must prepare an emergency management plan for the Territory which must be approved by the Minister or his or her delegate.  The Committee must also give effect to emergency management policy and practice in the JBT, co-ordinate training, and report to the Minister in writing each year about the Committee's activities.  </t>
  </si>
  <si>
    <t>Jervis Bay Territory Emergency Management Ordinance 2015</t>
  </si>
  <si>
    <t>Minister or his or her delegate</t>
  </si>
  <si>
    <t>Jervis Bay Territory          JBT Administration Office
Village Road                                                Jervis Bay Village JBT  2540</t>
  </si>
  <si>
    <t>Jervis Bay Territory Fire Management Committee</t>
  </si>
  <si>
    <t xml:space="preserve">The Jervis Bay Territory Fire Management Committee is established under the Jervis Bay Territory Rural Fires Ordinance 2014.  The Committee consists of representatives of the organisations involved in fire management and control in the Jervis Bay Territory.  The Committee must prepare a draft bush fire management plan, and must report to the Minister each year on the implementation of that plan.  </t>
  </si>
  <si>
    <t>Jervis Bay Territory Rural Fires Ordinance 2014</t>
  </si>
  <si>
    <t>National Accessible Public Transport Advisory Committee</t>
  </si>
  <si>
    <t>The National Accessible Public Transport Advisory Committee (NAPTAC) provides a mechanism for governments, the public transport industry, the disability sector, and other relevant organisations, to discuss accessible public transport issues affecting people with disability. The committee has a particular focus on the Disability Standards for Accessible Public Transport 2002 (Transport Standards).
The previous Accessible Public Transport Jurisdictional Committee (APTJC) will continue as a sub-group to provide specific legislative functions.</t>
  </si>
  <si>
    <t>Relevant transport agency at state levels, relevant Federal Government agencies, public transport peak bodies, disability sector peak bodies and other associated peak bodies</t>
  </si>
  <si>
    <t>https://infrastructure.gov.au/transport/disabilities/review/2012.aspx</t>
  </si>
  <si>
    <t>Norfolk Island Advisory Council</t>
  </si>
  <si>
    <t>The Advisory Council has the following functions:
- to advise the Administrator on matters affecting the peace, order and good government of the Territory; and
- to do anything incidental to or conducive to the performance of the above function.</t>
  </si>
  <si>
    <t>Quality Row
Norfolk Island</t>
  </si>
  <si>
    <t>http://www.norfolkislandadvisorycouncil.nf/</t>
  </si>
  <si>
    <t>Northern Australia Transport Study business stakeholder group</t>
  </si>
  <si>
    <t>The business stakeholder group was established to assist the Government in preparing a plan for improving aviation and surface transport connections to northern Australia ('the Northern Australia Transport Study').
The business stakeholder group is comprised of representatives from the aviation, maritime and logistics industries, and the broader business community.</t>
  </si>
  <si>
    <t>Regional Development Australia Chairs Reference Group</t>
  </si>
  <si>
    <t xml:space="preserve">The Regional Development Australia Chairs Reference Group is a reference group of Regional Development Australia (RDA) Chairs comprising of one representative per state and territory who are nominated by the RDAs residing in each of the states or territories.
The reference group is an informal consultation group unlike the local RDA Committees established by a MoU, the Minister established the reference group.  The group provides information and advice to the Deputy Prime Minister on critical issues in their respective jurisdiction on regional and economic development matters. 
The Department agrees to these changes. </t>
  </si>
  <si>
    <t>The membership of the Reference Group is comprised of one Regional Development Australia (RDA) Chair from each state. Members are selected by state and territory RDA committee peers; and a Chair of the Reference Group selected by the Minister</t>
  </si>
  <si>
    <t>Second Dormant Commission Holder (Acting Administrator of the Northern Territory)</t>
  </si>
  <si>
    <t>Special Magistrate and Coroner of the Jervis Bay Territory</t>
  </si>
  <si>
    <t>In the ACT, Special Magistrates are appointed under the Magistrates Court Act 1930.  Although the Jervis Bay Territory (JBT) is not geographically a part of the ACT, the laws of the ACT apply to JBT by virtue of the Jervis Bay Territory Acceptance Act 1915. Each court of the ACT has jurisdiction in and in relation to JBT as if it formed part of the ACT.
Under the ACT's Coroners Act 1997, a person who is appointed as a magistrate is also a coroner. The Special Magistrate appointed for the JBT also performs the duties of a Coroner for the JBT.
The Commanding Officer of HMAS Creswell has traditionally been appointed as a Special Magistrate for the JBT.</t>
  </si>
  <si>
    <t>The Board was established  in 1989 under a Memorandum of Understanding between the Commonwealth and the Norfolk Island Government</t>
  </si>
  <si>
    <t>Jervis Bay Territory Courthouse
Village Road                                                Jervis Bay Village JBT  2540</t>
  </si>
  <si>
    <t>www.courts.act.gov.au/magistrates/courts/jervis_bay_court</t>
  </si>
  <si>
    <t>Technical Liaison Group</t>
  </si>
  <si>
    <t>The Technical Liaison Group (TLG) has two principal roles: to advise the Strategic Vehicle Safety and Environment Group (SVSEG) on detailed technical issues relating to the implementation and development of the Australian Design Rules for vehicles, and to advise SVSEG on detailed technical issues relating to regulatory and non-regulatory approaches to improving vehicle safety and environmental performance. 
The state and territory road or transport agency members are in common with the Australian Motor Vehicle Certification Board members.</t>
  </si>
  <si>
    <t>Motor Vehicle Standards Act 1989</t>
  </si>
  <si>
    <t>Representatives from Australian Government, state, territory and New Zealand transport agencies, the NTC, the NHVR and from automotive industry and road user bodies</t>
  </si>
  <si>
    <t>Moorebank Intermodal Development Investment Nominees Pty Ltd</t>
  </si>
  <si>
    <t xml:space="preserve">Moorebank Intermodal Development Investment Nominees Pty Ltd (MIDIT) was established as a 100% owned MIC subsidiary to enter into the Commonwealth Head Lease and in turn sub-lease the Commonwealth land into the precinct's Land Trust vehicle, and receive MIC's share of the distributions from Land Trust generated from the ground rent received.   MIDIT was also established to facilitate the Commonwealth's divestment of its financial interest in the precinct. </t>
  </si>
  <si>
    <t>Moorebank Intermodal Company Board with agreement from the shareholders Departments, the Department of Infrastructure and the Department of Finance (and noted by the shareholder Ministers)</t>
  </si>
  <si>
    <t>Moorebank Intermodal Company Board</t>
  </si>
  <si>
    <t>55 606 134 347</t>
  </si>
  <si>
    <t>Moorebank Intermodal Company Limited</t>
  </si>
  <si>
    <t>Suite 2, Level 27
1 O'Connell Street, Sydney</t>
  </si>
  <si>
    <t>Moorebank Intermodal Development Rail Nominees Pty Ltd</t>
  </si>
  <si>
    <t xml:space="preserve">Moorebank Intermodal Development Rail Nominees Pty Ltd (MIDRN) was established as a 100% owned MIC subsidiary to fund and own the rail infrastructure connecting the Moorebank terminal to the Southern Sydney Freight Line. In return, MIDRN will receive a rail access charge for the full term of the 99-year leases, the quantum of which is independent of the demand for freight services using the rail access.  MIDRN has, by design, no role in the operation and maintenance of the rail access (those being the responsibility of Precinct Developer Co). MIDRN was also established to facilitate the Commonwealth's divestment of its financial interest in the precinct.   </t>
  </si>
  <si>
    <t>86 606 134 918</t>
  </si>
  <si>
    <t>Moorebank Precinct Nominees Pty Ltd</t>
  </si>
  <si>
    <t xml:space="preserve">Precinct Land Trust has been formed to hold all the Commonwealth land and the SIMTA land that form the precinct, including land to be used for biodiversity offsets, and required for the delivery and operation of the Moorebank intermodal precinct as a whole.  With all the land being contributed to Precinct Land Trust via 99-year leases the structure is designed to remain in place for the duration of the 99 years. The unit holders are Moorebank Intermodal Development Investment Nominees Pty Ltd in its capacity as trustee of the Moorebank Intermodal Development Investment Trust and post financial close, Qube RE Services Pty Limited in its capacity as trustee of the Moorebank Industrial Investment Trust. </t>
  </si>
  <si>
    <t>Moorebank Intermodal Company Board as part of a transaction structure, with Shareholder Ministers approval</t>
  </si>
  <si>
    <t>Unit holders</t>
  </si>
  <si>
    <t>Not yet Appointed</t>
  </si>
  <si>
    <t>38 606 141 566</t>
  </si>
  <si>
    <t>National Heavy Vehicle Regulator</t>
  </si>
  <si>
    <t>The National Heavy Vehicle Regulator (NHVR) is Australia's first national, independent Regulator for all vehicles over 4.5 tonnes gross vehicle mass. The NHVR currently manages National Heavy Vehicle Accreditation Scheme accreditations and Performance-Based Standards Scheme design and vehicle approvals nationally. From 10 February 2014, the NHVR commenced administering a single set of laws for heavy vehicles under the Heavy Vehicle National Law (HVNL), delivering a comprehensive range of services under a consistent regulatory framework in participating jurisdictions (all states and territories except WA and NT).</t>
  </si>
  <si>
    <t>Floor 9
Green Square North Tower
515 St Pauls Terrace
Fortitude Valley Qld 4006</t>
  </si>
  <si>
    <t>www.nhvr.gov.au/</t>
  </si>
  <si>
    <t>www.nhvr.gov.au/about-us/what-we-do/corporate-plan</t>
  </si>
  <si>
    <t>www.nhvr.gov.au/about-us/what-we-do/annual-report</t>
  </si>
  <si>
    <t>Airservices Australia</t>
  </si>
  <si>
    <t xml:space="preserve">Airservices is a government-owned statutory authority providing safe, secure, efficient and environmentally responsible services to the aviation industry.
Airservices has responsibility for:
- airspace management;
- aeronautical information;
- aviation communications; 
- radio navigation aids, and
- aviation rescue fire fighting services. </t>
  </si>
  <si>
    <t>Air Services Act 1995, section 7</t>
  </si>
  <si>
    <t>59 698 720 886</t>
  </si>
  <si>
    <t>Alan Woods Building
25 Constitution Avenue
Canberra ACT 2600</t>
  </si>
  <si>
    <t>www.airservicesaustralia.com</t>
  </si>
  <si>
    <t>www.airservicesaustralia.com/publications/corporate-publications/strategic-planning</t>
  </si>
  <si>
    <t>www.airservicesaustralia.com/publications/corporate-publications/annual-reports</t>
  </si>
  <si>
    <t>Australian Maritime Safety Authority</t>
  </si>
  <si>
    <t xml:space="preserve">The Australian Maritime Safety Authority (AMSA) is a statutory authority established under the Australian Maritime Safety Authority Act 1990. It is governed by the Commonwealth Authorities and Companies Act 1997.
AMSA's primary role is in maritime safety, protection of the marine environment and maritime and aviation search and rescue services.
AMSA represents the Australian Government at the International Maritime Organization (IMO) and other international forums in the development, implementation and enforcement of international standards including those governing ship safety and marine environment protection.
</t>
  </si>
  <si>
    <t>Australian Maritime Safety Authority Act 1990, section 5</t>
  </si>
  <si>
    <t>65 377 938 320</t>
  </si>
  <si>
    <t>82 Northbourne Avenue
Braddon ACT 2612</t>
  </si>
  <si>
    <t>www.amsa.gov.au</t>
  </si>
  <si>
    <t>www.amsa.gov.au/forms-and-publications/about-amsa/publications/Corporate-Plans/index.asp</t>
  </si>
  <si>
    <t>www.amsa.gov.au/forms-and-publications/about-amsa/publications/Annual-Reports/index.asp</t>
  </si>
  <si>
    <t>Australian Rail Track Corporation Limited</t>
  </si>
  <si>
    <t>The Australian Rail Track Corporation Ltd (ARTC) was created after the Commonwealth and State Governments agreed in 1997 to the formation of a 'one-stop shop" for all rail operators seeking access to the National interstate rail network. ARTC currently has responsibility for the management of over 8,500 route kilometres of standard gauge interstate track in South Australia, Victoria, Western Australia, Queensland and New South Wales.
ARTC also manages the Hunter Valley coal rail network, and a range of regional rail links, in various state jurisdictions .  Over these corridors, ARTC is responsible for:
- selling access to train operators;
- the development of new business;
- capital investment in the corridors;
- management of the network, and
- the management of infrastructure maintenance.</t>
  </si>
  <si>
    <t>Commonwealth company under the Corporations Act 2001</t>
  </si>
  <si>
    <t>Rail Transport</t>
  </si>
  <si>
    <t>Minister and Minister for Finance</t>
  </si>
  <si>
    <t>75 081 455 754</t>
  </si>
  <si>
    <t>Sir Donald Bradman Drive Passenger Rail Terminal Road
Mile End SA 5031</t>
  </si>
  <si>
    <t>www.artc.com.au</t>
  </si>
  <si>
    <t>www.artc.com.au/Content.aspx?p=28</t>
  </si>
  <si>
    <t>Australian Transport Safety Bureau</t>
  </si>
  <si>
    <t xml:space="preserve">The Australian Transport Safety Bureau (ATSB) is Australia's national transport safety investigator. The ATSB's function is to improve transport safety by investigating and reporting on aviation, maritime and rail safety matters. 
</t>
  </si>
  <si>
    <t>Transport Safety Investigation Act 2003, section 12</t>
  </si>
  <si>
    <t>65 061 156 887</t>
  </si>
  <si>
    <t>62 Northbourne Avenue
Canberra ACT 2601</t>
  </si>
  <si>
    <t>www.atsb.gov.au</t>
  </si>
  <si>
    <t>http://www.atsb.gov.au/about_atsb/ministers-statement-of-expectations/</t>
  </si>
  <si>
    <t>http://www.atsb.gov.au/publications/2015/annual-report-2014-15/</t>
  </si>
  <si>
    <t>www.atsb.gov.au/about_atsb/portfolio-budget-statement.aspx</t>
  </si>
  <si>
    <t>Civil Aviation Safety Authority</t>
  </si>
  <si>
    <t>The Civil Aviation Safety Authority's primary function is to conduct the safety regulation of civil air operations in Australia and the operation of Australian aircraft overseas.  It also performs a number of safety-related functions including safety education and training.</t>
  </si>
  <si>
    <t>Civil Aviation Act 1988, section 8</t>
  </si>
  <si>
    <t>44 808 014 470</t>
  </si>
  <si>
    <t xml:space="preserve">16 Furzer Street, Phillip ACT 2606 </t>
  </si>
  <si>
    <t>www.casa.gov.au</t>
  </si>
  <si>
    <t>https://www.casa.gov.au/about-casa/standard-page/corporate-plan</t>
  </si>
  <si>
    <t>https://www.casa.gov.au/about-casa/publication/annual-report-2014-15</t>
  </si>
  <si>
    <t xml:space="preserve">The Moorebank Intermodal Company Limited (MIC) was established to facilitate the development of an intermodal terminal at Moorebank in Sydney's south-west.  MIC is a Government Business Enterprise (GBE), which is incorporated under the Commonwealth Corporations Act 2001, and operates under the Public Governance, Performance and Accountability Act 2013 (PGPA Act).  MIC is wholly owned by the Australian Government, which is represented by the Minister for Infrastructure and Regional Development and the Minister for Finance as MIC's two Shareholder Ministers.
MIC will oversee the development of the Moorebank Intermodal Terminal. MIC aims to optimise private sector expertise and investment, through a competitive process, to develop and operate the intermodal terminal and meet the project's objectives.
MIC's objectives for the project are to:
- boost national productivity over the long-term through improved freight network capacity and rail utilisation;
- create a flexible and commercially viable common user facility for rail operators and other terminal users;
- attract employment and investment to south-western Sydney;
- achieve sound environmental and social outcomes that are considerate of community views, and
- optimise value for money for MIC having regard to the other stated project objectives. 
</t>
  </si>
  <si>
    <t>64 161 635 105</t>
  </si>
  <si>
    <t>Suite 2, Level 27
1 O'Connell Street
Sydney NSW 2000</t>
  </si>
  <si>
    <t>www.micl.com.au</t>
  </si>
  <si>
    <t>www.micl.com.au/about-us/statement-of-corporate-intent.aspx</t>
  </si>
  <si>
    <t>www.micl.com.au/about-us/annual-report.aspx</t>
  </si>
  <si>
    <t>National Capital Authority</t>
  </si>
  <si>
    <t>The National Capital Authority (NCA) operates under the ACT Planning and Land Management Act 1988 (the PALM Act) and performs a range of functions in respect of protecting the Commonwealth's interest in the planning and management of the national capital.  It prepares and administers a National Capital Plan.
The functions of the NCA provide an enduring framework to secure the planning and development of Canberra as the capital; to accommodate the Seat of Government and associated national and cultural requirements; to provide national public places for all Australians to visit and enjoy; to enhance the unique character and symbolic meaning of the capital, and to develop appreciation of the capital as a reflection of our democracy and national life.</t>
  </si>
  <si>
    <t>Australian Capital Territory (Planning and Land Management) Act 1988, section 5</t>
  </si>
  <si>
    <t>Housing and Community Amenities;
Recreation and Culture</t>
  </si>
  <si>
    <t>75 149 374 427</t>
  </si>
  <si>
    <t>Treasury Building, King Edward Terrace
PARKES ACT 2600</t>
  </si>
  <si>
    <t>www.nationalcapital.gov.au</t>
  </si>
  <si>
    <t>www.nationalcapital.gov.au/index.php?option=com_content&amp;view=article&amp;id=2729&amp;Itemid=961</t>
  </si>
  <si>
    <t>www.nationalcapital.gov.au/index.php?option=com_content&amp;view=article&amp;id=176:h8s1&amp;catid=56:ql-menu-corporate&amp;Itemid=175</t>
  </si>
  <si>
    <t>National Transport Commission</t>
  </si>
  <si>
    <t>The NTC performs the role of an expert adviser to the Transport and Infrastructure Council on national regulatory reform development, implementation and evaluation in the Australian land transport sector, principally in respect of the national regulators for heavy vehicles and rail safety.  
The Council, a ministerial council formed by the Council of Australian Governments, is responsible for the NTC, as an inter-jurisdictional transport body covered by an IGA.  The Commonwealth is the host jurisdiction for the NTC.</t>
  </si>
  <si>
    <t>National Transport Commission Act 2003, section 5 pursuant to the Intergovernmental Agreement for Regulatory and Operational Reform in Road, Rail and Intermodal Transport 2003</t>
  </si>
  <si>
    <t>67 890 861 578</t>
  </si>
  <si>
    <t>Level 15
628 Bourke Street 
Melbourne  VIC  3000</t>
  </si>
  <si>
    <t>www.ntc.gov.au</t>
  </si>
  <si>
    <t>Administrator of Vehicle Standards</t>
  </si>
  <si>
    <t>The Administrator of Vehicle Standards acts on behalf of the Minister, making decisions under various provisions of the Motor Vehicle Standards Act 1989 and the Motor Vehicle Standards Regulations 1989.</t>
  </si>
  <si>
    <t xml:space="preserve">Motor Vehicle Standards Act 1989, section 22(2) </t>
  </si>
  <si>
    <t>Aircraft Noise Ombudsman</t>
  </si>
  <si>
    <t xml:space="preserve">The Aircraft Noise Ombudsman (ANO) conducts independent reviews of Airservices Australia's and Defence's management of aircraft noise-related activities, including:
-the handling of complaints or enquiries made to Airservices Australia or Defence about aircraft noise
-community consultation processes related to aircraft noise
-the presentation and distribution of aircraft noise-related information
</t>
  </si>
  <si>
    <t>Air Services Act 1995</t>
  </si>
  <si>
    <t>www.ano.gov.au/reportsstats</t>
  </si>
  <si>
    <t>Airport Environment Officers</t>
  </si>
  <si>
    <t>Airport Environment Officers (AEOs) are employed by the Department of Infrastructure and Regional Development to assist with the administration of the Airports (Environment Protection) Regulations 1997 (the Regulations). AEOs have a number of specific statutory functions under the Airports Act 1996 and the Regulations.</t>
  </si>
  <si>
    <t xml:space="preserve">Airports Act 1996 </t>
  </si>
  <si>
    <t>www.infrastructure.gov.au/aviation/airport/planning/aeo_contact.aspx</t>
  </si>
  <si>
    <t>Associate Administrators of Vehicle Standards</t>
  </si>
  <si>
    <t>Associate Administrators are able to make specified decisions under the Motor Vehicle Standards Act 1989 and Motor Vehicle Standards Regulations 1989.</t>
  </si>
  <si>
    <t>Motor Vehicle Standards Act 1989, section 22(3)</t>
  </si>
  <si>
    <t>Australian Bicycle Council</t>
  </si>
  <si>
    <t xml:space="preserve">The role of the Australian Bicycle Council (ABC) is to:
- oversee and coordinate the implementation of the Australian National Cycling Strategy;
- provide a forum for the sharing of information between stakeholders involved in the implementation of the strategy, and
- maintain a repository of information and resources to promote increased cycling in Australia.
</t>
  </si>
  <si>
    <t>Austroads</t>
  </si>
  <si>
    <t>Nominated by relevant government and private bodies</t>
  </si>
  <si>
    <t>Suite 2 Level 9
287 Elizabeth Street
Sydney  NSW  2000</t>
  </si>
  <si>
    <t>www.bicyclecouncil.com.au</t>
  </si>
  <si>
    <t>Austroads is the association of Australian and New Zealand road transport and traffic authorities.  Austroads promotes improved Australian and New Zealand transport outcomes by providing expert technical input to national policy development on road and road transport issues.</t>
  </si>
  <si>
    <t>Australian and New Zealand road transport and traffic authorities</t>
  </si>
  <si>
    <t>16 245 787 323</t>
  </si>
  <si>
    <t>Suite 2,
Level 9
287 Elizabeth Street
Sydney  NSW  2000</t>
  </si>
  <si>
    <t>www.austroads.com.au</t>
  </si>
  <si>
    <t>www.austroads.com.au/about-austroads/strategic-planning</t>
  </si>
  <si>
    <t>www.austroads.com.au/about-austroads/annual-reports</t>
  </si>
  <si>
    <t>Black Spot Consultative Panels</t>
  </si>
  <si>
    <t>The Black Spot Consultative Panels are managed by the relevant state road authority who assess nominations for projects and arrange meetings.  Each Panel agrees on a list of projects each year to be submitted for the consideration and approval of the Minister, through the Department of Infrastructure and Regional Development (the Department).  The Department then prepares the formal approval documentation and submits it to the Minister on behalf of the Panel.</t>
  </si>
  <si>
    <t>Infrastructure Working Group</t>
  </si>
  <si>
    <t>The Infrastructure Working Group (IWG) supports the Transport and Infrastructure Council by developing reforms to infrastructure investment, procurement and financing.</t>
  </si>
  <si>
    <t>Nominated by relevant jurisdiction (state, territory or Commonwealth)</t>
  </si>
  <si>
    <t>www.transportinfrastructurecouncil.gov.au/iwg</t>
  </si>
  <si>
    <t>Inspector of Transport Security</t>
  </si>
  <si>
    <t xml:space="preserve">The Inspector, when directed by the Minister, inquires into a major transport or offshore security incident, or a pattern or series of incidents that point to a systemic failure or possible weakness of aviation or maritime transport security regulatory systems. 
</t>
  </si>
  <si>
    <t>Inspector of Transport Security Act 2006, part 4</t>
  </si>
  <si>
    <t>Level 4
179 Turbot Street
Brisbane QLD 4000</t>
  </si>
  <si>
    <t>www.infrastructure.gov.au/transport/security/oits</t>
  </si>
  <si>
    <t>Kingston and Arthur's Vale Historic Area Board</t>
  </si>
  <si>
    <t xml:space="preserve">The Kingston and Arthur's Vale Historic Area (KAVHA) Board co-ordinates the interests of the Australian and Norfolk island governments with respect to a Memorandum of Understanding negotiated between the parties.
They advise the governments and the Norfolk Island Administrator on measures for the care and control of the site and the efficient management and use of heritage assets and compatible activities, and administer funds  directed to priority projects as agreed in an annual works plan agreed to by both parties. 
</t>
  </si>
  <si>
    <t>Norfolk Island Legislation Amendment Act 2015</t>
  </si>
  <si>
    <t xml:space="preserve">Senior Government Officials </t>
  </si>
  <si>
    <t>Motor Vehicle Standards Review Panel</t>
  </si>
  <si>
    <t xml:space="preserve">The Motor Vehicle Standards Review Panel (MVSRP) is convened on an as-needs basis to receive and consider any applications for reviews of ministerial decisions to refuse to enter a road vehicle on the Register of Specialist and Enthusiast Vehicles.  The Panel then makes recommendations to the Minister about the application.  A review panel has not been convened for a number of years.
</t>
  </si>
  <si>
    <t xml:space="preserve">Motor Vehicle Standards Regulations 1989, regulation 30 </t>
  </si>
  <si>
    <t>RDA ACT Australian Capital Territory</t>
  </si>
  <si>
    <t xml:space="preserve">One of 55 Regional Development Australia committees established Australia-wide.  Regional Development Australia (RDA) is a nationwide initiative of the Commonwealth Government. RDA aims to work with State and Local Government to boost the economic capability of their region, improving productivity and promoting activities and investments that unlock economic growth. Key functions include:
- maintain a regional plan and advise on priorities for economic development; 
- act as a two-way conduit providing advice to and from the Australian Government; 
- assist local community stakeholders to develop project proposals and help shepherd them to appropriate public and/or private funding sources; 
- promote Government programs, policies and initiatives; and 
- establish links and co-operative alliances by working with regional communities, other regional development organisations including neighbouring RDA committees, businesses, industry and local governments to promote regional development. 
</t>
  </si>
  <si>
    <t>Memorandums of Understanding between the Australian Government and each state and territory government</t>
  </si>
  <si>
    <t xml:space="preserve">78 439 379 275
</t>
  </si>
  <si>
    <t>Unit 6A, 97 Northbourne Ave (F1 Solutions Bldg) Turner, ACT, 2612</t>
  </si>
  <si>
    <t>www.rdaact.org.au</t>
  </si>
  <si>
    <t>RDA NSW Central Coast</t>
  </si>
  <si>
    <t xml:space="preserve">49 731 314 890
</t>
  </si>
  <si>
    <t xml:space="preserve">North Loop Road Central Coast Campus 10 Chittaway Road Ourimbah NSW 2258 </t>
  </si>
  <si>
    <t>www.rdacc.org.au</t>
  </si>
  <si>
    <t>RDA NSW Central West</t>
  </si>
  <si>
    <t xml:space="preserve">55 418 618 640
</t>
  </si>
  <si>
    <t>Suite 4
59 Hill Street
Orange NSW 2800</t>
  </si>
  <si>
    <t>www.rdacentralwest.org.au</t>
  </si>
  <si>
    <t>www.rdacentralwest.org.au/our-priorities/regional-plan/</t>
  </si>
  <si>
    <t>RDA NSW Far South Coast</t>
  </si>
  <si>
    <t xml:space="preserve">19 030 783 279
</t>
  </si>
  <si>
    <t>81a North Street 
Nowra NSW 2541</t>
  </si>
  <si>
    <t>www.rdafsc.com.au</t>
  </si>
  <si>
    <t>RDA NSW Far West</t>
  </si>
  <si>
    <t xml:space="preserve">39 391 813 076
</t>
  </si>
  <si>
    <t>353 Blende Street 
Broken Hill NSW 2880</t>
  </si>
  <si>
    <t>www.rdafarwestnsw.org.au</t>
  </si>
  <si>
    <t>RDA NSW Hunter</t>
  </si>
  <si>
    <t xml:space="preserve">65 229 482 135
</t>
  </si>
  <si>
    <t>Level 3
251 Wharf Road
Newcastle NSW 2300</t>
  </si>
  <si>
    <t>www.rdahunter.org.au</t>
  </si>
  <si>
    <t>RDA NSW Illawarra</t>
  </si>
  <si>
    <t xml:space="preserve">46 389 260 571
</t>
  </si>
  <si>
    <t>87-89 Market Street Wollongong NSW 2500</t>
  </si>
  <si>
    <t>www.rdaillawarra.com.au</t>
  </si>
  <si>
    <t>www.rdaillawarra.com.au/home/about-us/regional-plan/</t>
  </si>
  <si>
    <t>RDA NSW Mid North Coast</t>
  </si>
  <si>
    <t xml:space="preserve">94 866 952 886
</t>
  </si>
  <si>
    <t>Level 1
Suites 9 &amp; 10
111 William Street
Port Macquarie NSW 2444</t>
  </si>
  <si>
    <t>www.rdamidnorthcoast.org.au</t>
  </si>
  <si>
    <t>RDA NSW Murray</t>
  </si>
  <si>
    <t xml:space="preserve">14 980 981 822
</t>
  </si>
  <si>
    <t>440 Swift Street
Albury NSW 2640</t>
  </si>
  <si>
    <t>www.rdamurray.org.au</t>
  </si>
  <si>
    <t>RDA NSW Northern Inland</t>
  </si>
  <si>
    <t xml:space="preserve">67 306 109 661
</t>
  </si>
  <si>
    <t xml:space="preserve">Suite 6
Level 1
175 Rusden Street
Armidale NSW 2350 </t>
  </si>
  <si>
    <t>www.rdani.org.au</t>
  </si>
  <si>
    <t>RDA NSW Northern Rivers</t>
  </si>
  <si>
    <t xml:space="preserve">19 029 547 565
</t>
  </si>
  <si>
    <t xml:space="preserve">Level 3
Rous Water Building
218 Molesworth Street Lismore NSW 2480 </t>
  </si>
  <si>
    <t>RDA NSW Orana</t>
  </si>
  <si>
    <t xml:space="preserve">28 264 534 206
</t>
  </si>
  <si>
    <t xml:space="preserve">Suite 4
Level 1
47-59 Wingewarra Street Dubbo NSW 2830 </t>
  </si>
  <si>
    <t>www.rdaorana.org.au</t>
  </si>
  <si>
    <t>RDA NSW Riverina</t>
  </si>
  <si>
    <t xml:space="preserve">11 527 622 696
</t>
  </si>
  <si>
    <t>Suite 12A-13
Level  1                                          
130-140 Banna Ave                                              
Griffith NSW 2680</t>
  </si>
  <si>
    <t>www.rdariverina.org.au</t>
  </si>
  <si>
    <t>RDA NSW Southern Inland</t>
  </si>
  <si>
    <t xml:space="preserve">16 954 683 226
</t>
  </si>
  <si>
    <t>Level 1
114 Crawford Street Queanbeyan NSW 2620</t>
  </si>
  <si>
    <t>www.rdasi.org.au</t>
  </si>
  <si>
    <t>RDA NSW Sydney</t>
  </si>
  <si>
    <t xml:space="preserve">42 973 708 239
</t>
  </si>
  <si>
    <t>Suite 102
Level 1 460 Church Street North Parramatta, NSW 2151</t>
  </si>
  <si>
    <t>www.rdasydney.org.au</t>
  </si>
  <si>
    <t>RDA NT Northern Territory</t>
  </si>
  <si>
    <t xml:space="preserve">17 438 221 797
</t>
  </si>
  <si>
    <t>Suite 8B
Level 1
25 Parap Road
Parap NT 0820</t>
  </si>
  <si>
    <t>www.rdant.com.au</t>
  </si>
  <si>
    <t>RDA QLD Brisbane City</t>
  </si>
  <si>
    <t xml:space="preserve">32 789 512 585
</t>
  </si>
  <si>
    <t xml:space="preserve">Level 1
681 Fairfield Road Yeerongpilly Queensland 4105 </t>
  </si>
  <si>
    <t>www.rdabrisbane.org.au</t>
  </si>
  <si>
    <t>RDA QLD Darling Downs &amp; South West</t>
  </si>
  <si>
    <t xml:space="preserve">25 193 934 349
</t>
  </si>
  <si>
    <t>Suite D
162 Hume Street
Toowoomba QLD 4350</t>
  </si>
  <si>
    <t>www.rda-ddsw.org.au</t>
  </si>
  <si>
    <t>RDA QLD Far North Queensland &amp; Torres Strait</t>
  </si>
  <si>
    <t xml:space="preserve">30 438 376 695
</t>
  </si>
  <si>
    <t>Level 1
Cairns Port Authority Building Corner of Grafton &amp; Hartley Streets
Cairns QLD 4870</t>
  </si>
  <si>
    <t>www.rdafnqts.org.au</t>
  </si>
  <si>
    <t>RDA QLD Fitzroy &amp; Central West</t>
  </si>
  <si>
    <t>80 872 399 139</t>
  </si>
  <si>
    <t>25 Yeppoon Road
Parkhurst QLD 4702</t>
  </si>
  <si>
    <t>www.rdafcw.com.au</t>
  </si>
  <si>
    <t>www.rdafcw.com.au/regional-plans</t>
  </si>
  <si>
    <t>RDA QLD Gold Coast</t>
  </si>
  <si>
    <t xml:space="preserve">62 263 636 894
</t>
  </si>
  <si>
    <t>Level 1
AD62  
7 Short Street
Southport QLD 4215</t>
  </si>
  <si>
    <t>www.rdagoldcoast.org.au</t>
  </si>
  <si>
    <t>RDA QLD Ipswich &amp; West Moreton</t>
  </si>
  <si>
    <t xml:space="preserve">26 394 882 199
</t>
  </si>
  <si>
    <t>17 Lowry Street
North Ipswich QLD 4305</t>
  </si>
  <si>
    <t>www.rdaiwm.org.au</t>
  </si>
  <si>
    <t>RDA QLD Logan &amp; Redlands</t>
  </si>
  <si>
    <t xml:space="preserve">54 726 472 231
</t>
  </si>
  <si>
    <t>Level 1
6 Ewing Road
Woodridge QLD 4114</t>
  </si>
  <si>
    <t>www.rdaloganandredlands.org.au</t>
  </si>
  <si>
    <t>RDA QLD Mackay-Isaac-Whitsunday</t>
  </si>
  <si>
    <t xml:space="preserve">74 283 115 224
</t>
  </si>
  <si>
    <t>Suite 4 
Corner Gordon and Peel Streets
Mackay QLD 4740</t>
  </si>
  <si>
    <t>www.rdamackaywhitsunday.org.au</t>
  </si>
  <si>
    <t>RDA QLD Moreton Bay</t>
  </si>
  <si>
    <t xml:space="preserve">53 725 465 871
</t>
  </si>
  <si>
    <t>Unit 1
77 King Street
Caboolture QLD 4510</t>
  </si>
  <si>
    <t>www.rdamoretonbay.org.au</t>
  </si>
  <si>
    <t>RDA QLD Sunshine Coast</t>
  </si>
  <si>
    <t xml:space="preserve">73 171 280 102
</t>
  </si>
  <si>
    <t>Level 4
12 First Avenue Maroochydore QLD 4558</t>
  </si>
  <si>
    <t>www.rdasunshinecoast.org.au</t>
  </si>
  <si>
    <t>www.rdasunshinecoast.org.au/2013-16-regional-roadmap-framework/</t>
  </si>
  <si>
    <t>RDA QLD Townsville &amp; North West</t>
  </si>
  <si>
    <t xml:space="preserve">44 798 638 628
</t>
  </si>
  <si>
    <t>Level 1, Enterprise House, 6 The Strand, Townsville QLD 4810</t>
  </si>
  <si>
    <t>www.rdanwq.org.au</t>
  </si>
  <si>
    <t>RDA QLD Wide Bay Burnett</t>
  </si>
  <si>
    <t>75 530 792 492</t>
  </si>
  <si>
    <t xml:space="preserve">Ground Floor
Suite 3
319 - 325 Kent Street Maryborough QLD 4655  </t>
  </si>
  <si>
    <t>www.rdawidebayburnett.org.au</t>
  </si>
  <si>
    <t>RDA SA Adelaide Hills, Fleurieu &amp; Kangaroo Island</t>
  </si>
  <si>
    <t xml:space="preserve">89 816 693 886
</t>
  </si>
  <si>
    <t>4 Angas Place
Strathalbyn SA 5255</t>
  </si>
  <si>
    <t>www.rdahc.com.au</t>
  </si>
  <si>
    <t>RDA SA Adelaide Metropolitan</t>
  </si>
  <si>
    <t xml:space="preserve">51 158 580 402
</t>
  </si>
  <si>
    <t>2/70 Hindmarsh Square Adelaide SA 5000</t>
  </si>
  <si>
    <t>www.rdametroadelaide.com.au</t>
  </si>
  <si>
    <t>RDA SA Barossa</t>
  </si>
  <si>
    <t xml:space="preserve">70 509 677 325
</t>
  </si>
  <si>
    <t>28 Murray Street
Tanunda SA 5352</t>
  </si>
  <si>
    <t>www.barossa.org.au</t>
  </si>
  <si>
    <t>www.barossa.org.au/regional-roadmap/2014-regional-roadmap/</t>
  </si>
  <si>
    <t>RDA SA Far North</t>
  </si>
  <si>
    <t>94 561 061 743</t>
  </si>
  <si>
    <t>2A Stirling Road Port Augusta SA 5700</t>
  </si>
  <si>
    <t>www.rdafn.com.au</t>
  </si>
  <si>
    <t>RDA SA Limestone Coast</t>
  </si>
  <si>
    <t xml:space="preserve">83 127 441 747
</t>
  </si>
  <si>
    <t xml:space="preserve">Old Town Hall Commercial Street
East Mount Gambier SA 5290  </t>
  </si>
  <si>
    <t>www.rdalimestonecoast.org.au</t>
  </si>
  <si>
    <t>RDA SA Murraylands &amp; Riverland</t>
  </si>
  <si>
    <t xml:space="preserve">32 137 252 384
</t>
  </si>
  <si>
    <t xml:space="preserve">137 Adelaide Road,
Murray Bridge  SA  5253                                                              
</t>
  </si>
  <si>
    <t>www.murraylands.org.au</t>
  </si>
  <si>
    <t>RDA SA Whyalla &amp; Eyre Peninsula</t>
  </si>
  <si>
    <t xml:space="preserve">97 230 147 358
</t>
  </si>
  <si>
    <t xml:space="preserve">89 Liverpool Street
Port Lincoln SA 5606
</t>
  </si>
  <si>
    <t>www.eyreregion.com.au</t>
  </si>
  <si>
    <t>www.eyreregion.com.au/component/content/article/1-regional/611-2013-2014-annual-report</t>
  </si>
  <si>
    <t>RDA SA Yorke &amp; Mid North</t>
  </si>
  <si>
    <t xml:space="preserve">68 705 101 048
</t>
  </si>
  <si>
    <t xml:space="preserve">
85 Ellen Street
Port Pirie SA 5540
</t>
  </si>
  <si>
    <t>www.yorkeandmidnorth.com.au</t>
  </si>
  <si>
    <t>RDA TAS Tasmania</t>
  </si>
  <si>
    <t xml:space="preserve">58 012 013 049
</t>
  </si>
  <si>
    <t>Cornwall Square Transit 
12-16 St John Street Launceston TAS 7250</t>
  </si>
  <si>
    <t>www.rdatasmania.org.au</t>
  </si>
  <si>
    <t>RDA VIC Barwon South West</t>
  </si>
  <si>
    <t xml:space="preserve">Level 2
Harrison Place
237 Ryrie Street
Geelong VIC 3220 </t>
  </si>
  <si>
    <t>www.rdv.vic.gov.au/regional-development-australia/committees/barwon-south-west</t>
  </si>
  <si>
    <t>RDA VIC Gippsland</t>
  </si>
  <si>
    <t>33 Breed Street
Traralgon VIC 3844</t>
  </si>
  <si>
    <t>www.rdv.vic.gov.au/regional-development-australia/committees/gippsland</t>
  </si>
  <si>
    <t>RDA VIC Grampians</t>
  </si>
  <si>
    <t>111 Armstrong Street
North Ballarat VIC 3350</t>
  </si>
  <si>
    <t>www.rdv.vic.gov.au/regional-development-australia/committees/grampians</t>
  </si>
  <si>
    <t>RDA VIC Hume</t>
  </si>
  <si>
    <t>First Floor
62 Ovens Street
Wangaratta VIC 3677</t>
  </si>
  <si>
    <t>www.rdv.vic.gov.au/regional-development-australia/committees/hume</t>
  </si>
  <si>
    <t>RDA VIC Loddon Mallee</t>
  </si>
  <si>
    <t>Level 1
56-60 King Street
Bendigo VIC 3550</t>
  </si>
  <si>
    <t>www.rdv.vic.gov.au/regional-development-australia/committees/loddon-mallee</t>
  </si>
  <si>
    <t>RDA VIC Melbourne East</t>
  </si>
  <si>
    <t xml:space="preserve">12 Maroondah Highway 
Ringwood VIC 3134 </t>
  </si>
  <si>
    <t>www.rdv.vic.gov.au/regional-development-australia/committees/eastern-melbourne</t>
  </si>
  <si>
    <t>RDA VIC Northern Melbourne</t>
  </si>
  <si>
    <t>Suite 16
Level 1
20 Enterprise Drive
Bundoora VIC 3083</t>
  </si>
  <si>
    <t>www.rdv.vic.gov.au/regional-development-australia/committees/northern-melbourne</t>
  </si>
  <si>
    <t>RDA VIC Southern Melbourne</t>
  </si>
  <si>
    <t>C/O DSDBI
Level 6
Government Services Offices 165-169 Thomas Street Dandenong VIC 3175</t>
  </si>
  <si>
    <t>http://www.rdv.vic.gov.au/regional-development-australia/southern-melbourne</t>
  </si>
  <si>
    <t>RDA VIC Western Melbourne</t>
  </si>
  <si>
    <t xml:space="preserve">Central West Plaza
Building 5
Level 1
67 Ashley Street
Tottenham VIC 3012 </t>
  </si>
  <si>
    <t>http://www.rdv.vic.gov.au/regional-development-australia/western-melbourne</t>
  </si>
  <si>
    <t>RDA WA Goldfields Esperance</t>
  </si>
  <si>
    <t xml:space="preserve">79 076 244 669
</t>
  </si>
  <si>
    <t>171 Piccadilly Street Kalgoorlie WA 6430</t>
  </si>
  <si>
    <t>www.rdage.com.au</t>
  </si>
  <si>
    <t>RDA WA Great Southern</t>
  </si>
  <si>
    <t xml:space="preserve">76 274 049 432
</t>
  </si>
  <si>
    <t>Suite 6
First Floor
The Coach House
Corner York Street and Peels Place
Albany WA 6331</t>
  </si>
  <si>
    <t>www.rdagreatsouthern.com.au</t>
  </si>
  <si>
    <t>RDA WA Kimberley</t>
  </si>
  <si>
    <t xml:space="preserve">96 544 957 591
</t>
  </si>
  <si>
    <t>Unit 4
20 Hamersley Street
Broome WA 6725</t>
  </si>
  <si>
    <t>www.rdakimberley.com.au</t>
  </si>
  <si>
    <t>RDA WA Mid West Gascoyne</t>
  </si>
  <si>
    <t xml:space="preserve">22 450 469 916
</t>
  </si>
  <si>
    <t>Level 2
Suite 9
209 Foreshore Drive Geraldton WA 6530</t>
  </si>
  <si>
    <t>www.rdamwg.com.au</t>
  </si>
  <si>
    <t>RDA WA Peel</t>
  </si>
  <si>
    <t xml:space="preserve">33 048 864 681
</t>
  </si>
  <si>
    <t>17/38 Mandurah Terrace, Mandurah WA 6210</t>
  </si>
  <si>
    <t>www.rdapeel.org.au</t>
  </si>
  <si>
    <t>RDA WA Perth</t>
  </si>
  <si>
    <t xml:space="preserve">85 627 952 016
</t>
  </si>
  <si>
    <t xml:space="preserve">Office 2
The RISE
28 Eighth Avenue
Maylands WA 6051 </t>
  </si>
  <si>
    <t>www.rdaperth.com.au</t>
  </si>
  <si>
    <t>RDA WA Pilbara</t>
  </si>
  <si>
    <t xml:space="preserve">83 499 631 861
</t>
  </si>
  <si>
    <t>Suite 5
Welcome Lotteries House
7 Morse Court
Karratha WA 6714</t>
  </si>
  <si>
    <t>www.rdapilbara.org.au</t>
  </si>
  <si>
    <t>RDA WA South West</t>
  </si>
  <si>
    <t xml:space="preserve">84 863 950 712
</t>
  </si>
  <si>
    <t xml:space="preserve">Podium Level Bunbury Tower 61 Victoria Street
Bunbury WA 6230 </t>
  </si>
  <si>
    <t>www.rdasouthwest.com.au</t>
  </si>
  <si>
    <t>RDA WA Wheatbelt</t>
  </si>
  <si>
    <t xml:space="preserve">30 580 026 380
</t>
  </si>
  <si>
    <t>3 Constable Street
Gingin WA 6503</t>
  </si>
  <si>
    <t>www.rdawheatbelt.com.au</t>
  </si>
  <si>
    <t>www.rdawheatbelt.com.au/publications/current/item/whea</t>
  </si>
  <si>
    <t>www.rdawheatbelt.com.au/publications/current/item/rdaw-annual-report-2012-13?category_id=15</t>
  </si>
  <si>
    <t>Registrar of Liner Shipping</t>
  </si>
  <si>
    <t>The Registrar of Liner Shipping registers liner cargo shipping conference agreements and variations of agreements, designated shipper bodies and persons as shipping line agents.</t>
  </si>
  <si>
    <t>Competition and Consumer Act 2010, Part X</t>
  </si>
  <si>
    <t>www.infrastructure.gov.au/maritime/business/liner_shipping/register.aspx</t>
  </si>
  <si>
    <t>Slot Compliance Committee</t>
  </si>
  <si>
    <t>The Slot Compliance Committee develops and administers the slot compliance scheme for Sydney Airport that is consistent with section 49 of the Sydney Airport Demand Management Act 1997.</t>
  </si>
  <si>
    <t>Sydney Airport</t>
  </si>
  <si>
    <t xml:space="preserve">www.infrastructure.gov.au/aviation/airport/planning/apr_slots.aspx </t>
  </si>
  <si>
    <t>Strategic Vehicle Safety and Environment Group</t>
  </si>
  <si>
    <t>The Strategic Vehicle Safety and Environment Group (SVSEG) has two principal roles: to advise the Australian Government on issues relating to the implementation and development of the Australian Design Rules for vehicles, and to consider regulatory and non-regulatory approaches to improving vehicle safety and environmental performance.</t>
  </si>
  <si>
    <t>Sydney Airport Community Forum</t>
  </si>
  <si>
    <t xml:space="preserve">The Sydney Airport Community Forum (SACF) provides advice to the Minister for Infrastructure and Transport on the Long Term Operating Plan for the Airport.
</t>
  </si>
  <si>
    <t>Australian Government ministers in the region surrounding Sydney Airport</t>
  </si>
  <si>
    <t>www.sacf.infrastructure.gov.au</t>
  </si>
  <si>
    <t>Transport and Infrastructure Senior Officials' Committee</t>
  </si>
  <si>
    <t>The key function of the Transport and Infrastructure Senior Officials' Committee (TISOC) is to develop, coordinate and progress the agenda of the Transport and Infrastructure Council.</t>
  </si>
  <si>
    <t>Transport and Infrastructure Council</t>
  </si>
  <si>
    <t>Relevant governments and organisations.</t>
  </si>
  <si>
    <t>www.transportinfrastructurecouncil.gov.au/officials_committee</t>
  </si>
  <si>
    <t>Transport Certification Australia Limited</t>
  </si>
  <si>
    <t>The Transport Certification Australia Limited (TCA) is a public company established by Australian and state and territory governments providing assurance in the use of telematics and related technologies, to support the current and emerging needs of Australian Governments.</t>
  </si>
  <si>
    <t>83 113 379 936</t>
  </si>
  <si>
    <t>Level 12
535 Bourke Street
Melbourne  VIC  3000</t>
  </si>
  <si>
    <t>www.tca.gov.au</t>
  </si>
  <si>
    <t>www.tca.gov.au/tca/publications-reports</t>
  </si>
  <si>
    <t>Airport Building Controllers</t>
  </si>
  <si>
    <t>Airport Building Controllers are appointed and authorised by the Secretary of the Department of Infrastructure and Regional Development to administer Part 5, Division 5 of the Airports Act 1996 and the Airports (Building Control) Regulations 1996 across the 19 leased federal airports.</t>
  </si>
  <si>
    <t>www.infrastructure.gov.au/aviation/airport/planning/abc_contact.aspx</t>
  </si>
  <si>
    <t>Aviation Security Identification Card Issuing Bodies</t>
  </si>
  <si>
    <t xml:space="preserve">Aviation Security Identification Card (ASIC) Issuing Bodies are authorised by the Department of Infrastructure and Regional Development.  </t>
  </si>
  <si>
    <t>Maritime Security Identification Card issuing Bodies</t>
  </si>
  <si>
    <t xml:space="preserve">Maritime Security Identification Card (MSIC) issuing Bodies are authorised by the Department of Infrastructure and Regional Development.  </t>
  </si>
  <si>
    <t xml:space="preserve">Maritime Transport and Offshore Facilities Security Act 2003 </t>
  </si>
  <si>
    <t>National Maritime Safety Regulator</t>
  </si>
  <si>
    <t>The Australian Maritime Safety Authority (AMSA), is the National Maritime Safety Regulator and is responsible for the National System for Domestic Commercial Vessel Safety (National System).  The National System is designed to provide a single national regulatory framework ensuring the safe operation, design, construction and equipping of domestic commercial vessels in Australian waters.   It provides for a national approach allowing operators, seafarers and vessels to move seamlessly between jurisdictions under a reduced regulatory burden and a single national jurisdiction.
Under the Marine Safety (Domestic Commercial Vessel) National Law Act 2012 (National Law), AMSA delegates certain functions to State and Territory maritime safety agencies which undertake day-to-day interaction with the domestic commercial vessel industry.</t>
  </si>
  <si>
    <t xml:space="preserve">Marine Safety (Domestic Commercial Vessel) National Law Act 2012 (the National Law); and the, Marine Safety (Domestic Commercial Vessel) National Law (Consequential Amendments) Act 2012 </t>
  </si>
  <si>
    <t xml:space="preserve">www.infrastructure.gov.au/maritime/safety/nmsr.aspx </t>
  </si>
  <si>
    <t>https://www.amsa.gov.au/forms-and-publications/about-amsa/publications/Corporate-Plans/index.asp</t>
  </si>
  <si>
    <t>https://www.amsa.gov.au/forms-and-publications/about-amsa/publications/Annual-Reports/index.asp</t>
  </si>
  <si>
    <t>Office of the National Rail Safety Regulator</t>
  </si>
  <si>
    <t xml:space="preserve">The Office of the National Rail Safety Regulator (ONRSR) is an independent body corporate established under the Rail Safety National Law (South Australia) Act 2012.
The primary objectives of the ONRSR are to encourage and enforce safe operations and to promote and improve national rail safety. The ONRSR was established in July 2012 and commenced operations on 20 January 2013, and now has responsibility for regulatory oversight of rail safety law in the jurisdictions of New South Wales, Victoria, South Australia, Tasmania, the Northern Territory, the Australian Capital Territory, and Western Australia.
</t>
  </si>
  <si>
    <t>Rail Safety National Law 2012</t>
  </si>
  <si>
    <t>Level 1
75 Hindmarsh Square
Adelaide SA 5000</t>
  </si>
  <si>
    <t>www.onrsr.com.au/</t>
  </si>
  <si>
    <t>http://www.onrsr.com.au/about-onrsr/corporate-publications/corporate-plan</t>
  </si>
  <si>
    <t>www.onrsr.com.au/about-onrsr/corporate-publications/annual-reports</t>
  </si>
  <si>
    <t>Sydney Airport Slot Manager</t>
  </si>
  <si>
    <t xml:space="preserve">The Sydney Airport Slot Manager has responsibility for the administration of slot management at Sydney Airport, including slot allocation, reporting and monitoring, compliance and financial management. Slots are airline rights to terminal gates for departure and arrival times. </t>
  </si>
  <si>
    <t>Sydney Airport Demand Management Act 1997</t>
  </si>
  <si>
    <t>Level 3, Suite 1227, International Terminal (T1), Sydney Airport</t>
  </si>
  <si>
    <t>www.coordaus.com.au/</t>
  </si>
  <si>
    <t>Department of the House of Representatives</t>
  </si>
  <si>
    <t>Parliamentary Departments</t>
  </si>
  <si>
    <t xml:space="preserve">The Department of the House of Representatives provides services to support the efficient conduct of the House of Representatives, its committees and certain joint committees as well as a range of services and facilities for Members in Parliament House.
The House of Representatives contains a number of Standing Committees, Select Committees and Joint Committees; for further details refer to:
http://www.aph.gov.au/Parliamentary_Business/Committees/House_of_Representatives_Committees
</t>
  </si>
  <si>
    <t>Parliamentary Service Act 1999</t>
  </si>
  <si>
    <t>18 526 287 740</t>
  </si>
  <si>
    <t>Parliament House, Canberra ACT 2600</t>
  </si>
  <si>
    <t>http://www.aph.gov.au/About_Parliament/House_of_Representatives</t>
  </si>
  <si>
    <t>http://www.aph.gov.au/About_Parliament/Parliamentary_Departments/Department_of_the_House_of_Representatives/Corporate_Plan</t>
  </si>
  <si>
    <t>http://www.aph.gov.au/About_Parliament/Parliamentary_Departments/Department_of_the_House_of_Representatives/Annual_Report</t>
  </si>
  <si>
    <t>http://www.aph.gov.au/About_Parliament/Parliamentary_Departments/Department_of_the_House_of_Representatives/PBS2014-15</t>
  </si>
  <si>
    <t>Department of the Senate</t>
  </si>
  <si>
    <t>The Department of the Senate provides the Senate, its committees, the President of the Senate and Senators with a broad range of advisory and support services related to the exercise of the legislative power of the Commonwealth. Part of the Department of the Senate, the Parliamentary Education Office provides a wealth of information on Parliament by facilitating education programs, including role-plays, for over 90,000 students per year. They also create a range of engaging print and online resources about the work of the federal Parliament.
The Senate contains a number of Standing Committees, Select Committees and Joint Committees; for further details refer to:
http://www.aph.gov.au/Parliamentary_Business/Committees/Senate</t>
  </si>
  <si>
    <t>23 991 641 527</t>
  </si>
  <si>
    <t>http://www.aph.gov.au/About_Parliament/Parliamentary_Departments/Department_of_the_Senate</t>
  </si>
  <si>
    <t>http://www.aph.gov.au/About_Parliament/Parliamentary_Departments/Department_of_the_Senate/Corporate_Plan</t>
  </si>
  <si>
    <t>http://www.aph.gov.au/About_Parliament/Parliamentary_Departments/Department_of_the_Senate/Annual_Reports</t>
  </si>
  <si>
    <t>http://www.aph.gov.au/About_Parliament/Parliamentary_Departments/Department_of_the_Senate/Portfolio_Budget_Statements</t>
  </si>
  <si>
    <t>Department of Parliamentary Services</t>
  </si>
  <si>
    <t>The Department of Parliamentary Services (DPS) supports the functioning of Parliament and parliamentarians through the provision of professional services, advice and facilities and by maintaining Australian Parliament House as a working and iconic building. DPS services include ICT, the Parliamentary Library, Hansard, parliamentary broadcasting and security. The Department also provides catering and recreation facilities, manages the Parliament House Art Collection, maintains the building and cares for its heritage, and provides services to almost one million people who visit the building each year.</t>
  </si>
  <si>
    <t>52 997 141 147</t>
  </si>
  <si>
    <t>http://www.aph.gov.au/About_Parliament/Parliamentary_Departments/Department_of_Parliamentary_Services</t>
  </si>
  <si>
    <t>http://www.aph.gov.au/About_Parliament/Parliamentary_Departments/Department_of_Parliamentary_Services/Publications</t>
  </si>
  <si>
    <t>Parliamentary Budget Office</t>
  </si>
  <si>
    <t xml:space="preserve">The role of the Parliamentary Budget Office (PBO) is to inform the Parliament by providing independent and non-partisan analysis of the budget cycle, fiscal policy and the financial implications of proposals. </t>
  </si>
  <si>
    <t>49 775 240 532</t>
  </si>
  <si>
    <t>www.pbo.gov.au</t>
  </si>
  <si>
    <t>www.aph.gov.au/About_Parliament/Parliamentary_Departments/Parliamentary_Budget_Office/reports</t>
  </si>
  <si>
    <t>Aboriginal Hostels Limited</t>
  </si>
  <si>
    <t>Aboriginal Hostels Limited (AHL) contributes to Indigenous Australians' quality of life through the delivery of accommodation and support services across its national network of accommodation facilities, enabling access to a broad range of education, employment, health and other services. The company has maintained its commitment to delivering short-term accommodation to Aboriginal and Torres Strait Islander people who must live away from their country to access services and economic opportunity.</t>
  </si>
  <si>
    <t>47 008 504 587</t>
  </si>
  <si>
    <t>Level 1, 2-6 Shea Street
Capital Centre, Phillip ACT 2606</t>
  </si>
  <si>
    <t>http://www.ahl.gov.au</t>
  </si>
  <si>
    <t>http://www.ahl.gov.au/?q=our-organisation</t>
  </si>
  <si>
    <t>Department of the Prime Minister and Cabinet</t>
  </si>
  <si>
    <t xml:space="preserve">The Department of Prime Minister and Cabinet's (PMandC) principal function is to provide high-quality policy advice to the Prime Minister and the Cabinet on matters that are at the forefront of public and government administration, including domestic and international affairs and, in particular, the implications of proposals for Commonwealth-State relations. The Department briefs the Prime Minister, the Cabinet Secretary, and the Parliamentary Secretary to the Prime Minister, and consults extensively across the Australian Public Service (APS) to ensure that the advice provided draws on the most appropriate sources.
</t>
  </si>
  <si>
    <t>General Public Services;
Social Security and Welfare;
Recreation and Culture</t>
  </si>
  <si>
    <t>18 108 001 191</t>
  </si>
  <si>
    <t>1 National Circuit, Barton ACT 2600</t>
  </si>
  <si>
    <t>http://www.pmc.gov.au</t>
  </si>
  <si>
    <t>https://www.dpmc.gov.au/pmc/publication/corporate-plan-2015-19.</t>
  </si>
  <si>
    <t>http://www.dpmc.gov.au/pmc/accountability-and-reporting/annual-reports</t>
  </si>
  <si>
    <t>http://www.dpmc.gov.au/pmc/accountability-and-reporting/portfolio-budget-statements</t>
  </si>
  <si>
    <t>Digital Transformation Agency</t>
  </si>
  <si>
    <t>The Digital Transformation Agency (DTA) is an Executive Agency within the Prime Minister and Cabinet portfolio. The DTA exists to make it easy for people to deal with government, by helping government transform services to be simple, clear and fast.</t>
  </si>
  <si>
    <t>Public Service Act 1999 Order as an Executive Agency</t>
  </si>
  <si>
    <t>96 257 979 159</t>
  </si>
  <si>
    <t>Digital Transformation Office; 50 Marcus Clarke Street, Canberra ACT 2600</t>
  </si>
  <si>
    <t>www.dta.gov.au</t>
  </si>
  <si>
    <t>National Australia Day Council Limited</t>
  </si>
  <si>
    <t>The National Australia Day Council Limited is the coordinating body for Australia Day celebrations across the nation and for the Australian of the Year Awards. The NADC heads a network of eight state and territory Australia Day affiliate organisations and 780 local Australia Day committees.
A not-for-profit government owned social enterprise, within the Prime Minister's portfolio responsibilities, NADC has a close working relationship with the Department of the Prime Minister and Cabinet and reports to the Commonwealth Parliament under the provisions of the Public Governance, Performance and Accountability Act 2013. The operations of the company are overseen by a board of Directors appointed by the Prime Minister.</t>
  </si>
  <si>
    <t>76 050 300 626</t>
  </si>
  <si>
    <t>Old Parliament House, King George Terrace, Parkes ACT 2600</t>
  </si>
  <si>
    <t>http://www.australiaday.org.au</t>
  </si>
  <si>
    <t>http://www.australiaday.org.au/about-us/national-australia-day-council/</t>
  </si>
  <si>
    <t>http://www.dpmc.gov.au/pmc/publication/portfolio-budget-statements-2015-2016</t>
  </si>
  <si>
    <t>Office of the Inspector-General of Intelligence and Security</t>
  </si>
  <si>
    <t xml:space="preserve">The Inspector-General of Intelligence and Security is an independent statutory office holder who reviews the activities of the six intelligence agencies, namely:
- Australian Security Intelligence Organisation - ASIO
- Australian Secret Intelligence Service - ASIS 
- Australian Signals Directorate - ASD
- Australian Geospatial-Intelligence Organisation - AGO
- Defence Intelligence organisation - DIO
- Office of National Assessments - ONA
The purpose of this review is to ensure that the agencies act legally and with propriety, comply with ministerial guidelines and directives and respect human rights.
The Inspector-General can undertake a formal inquiry into the activities of an Australian intelligence agency in response to a complaint or a reference from a minister.  The Inspector-General can also act independently to initiate inquiries and conducts regular inspections and monitoring of agency activities. In conducting an inquiry, the Inspector-General has significant powers which include requiring the attendance of witnesses, taking sworn evidence, copying and retention of documents and entry into an Australian intelligence agency's premises. </t>
  </si>
  <si>
    <t>Inspector-General of Intelligence and Security Act 1986</t>
  </si>
  <si>
    <t>67 332 668 643</t>
  </si>
  <si>
    <t>http://www.igis.gov.au</t>
  </si>
  <si>
    <t>http://www.igis.gov.au/publications-reports/corporate-plan-2015-19-0</t>
  </si>
  <si>
    <t>http://www.igis.gov.au/publications-reports/annual-reports</t>
  </si>
  <si>
    <t>https://www.dpmc.gov.au/pmc/accountability-and-reporting/portfolio-budget-statements</t>
  </si>
  <si>
    <t>Office of the Official Secretary to the Governor-General</t>
  </si>
  <si>
    <t>The position of Official Secretary to the Governor-General was established in 1901. The Governor-General Act 1974 was amended in 1984 to establish the position as a statutory office. The Official Secretary and his staff provide the Governor-General with the necessary support to enable him to carry out his constitutional, statutory, ceremonial and public duties.</t>
  </si>
  <si>
    <t>Governor-General Act 1974</t>
  </si>
  <si>
    <t>67 582 329 284</t>
  </si>
  <si>
    <t>Government House, Canberra ACT 2600.</t>
  </si>
  <si>
    <t>https://www.gg.gov.au/official-secretary-governor-general</t>
  </si>
  <si>
    <t>http://www.gg.gov.au/office-official-secretary-governor-general/corporate-plans</t>
  </si>
  <si>
    <t>https://www.gg.gov.au/office-official-secretary-governor-general/annual-reports</t>
  </si>
  <si>
    <t>https://www.gg.gov.au/office-official-secretary-governor-general/office-official-secretary-governor-general-portfolio</t>
  </si>
  <si>
    <t>Tiwi Land Council</t>
  </si>
  <si>
    <t>The Tiwi Land Council operates to ensure and support the good management, protection and development of land pursuant to the express wishes of those who own the land, having regard to the opinions of others who also live on that land. Timeliness, resource allocation and priority protection mandates are stipulated by enabling legislation. 
The TLC provides a number of services for the benefit of traditional owners and other Aboriginal residents of the Tiwi region, including:
- Providing a strong voice for the Tiwi people.
- Helping the Tiwi people manage their land and sea resources.
- Consulting with landowners on mining activity, employment, development and other land use proposals.
- Provide advocacy services in support of cultural and heritage, community development and other representations as appropriate to the Traditional Owners and other clients of the Land Council.
- Running the permit system for access/closures to or through Aboriginal land and sea.
- Administer the Land Trust and assist in the resolution of disputes with respect to land as appropriate.
- Administer and distribute statutory, negotiated and other payments as appropriate to the Traditional Owners and other clients of the Land Council.</t>
  </si>
  <si>
    <t>Aboriginal Land Rights (Northern Territory) Act 1976</t>
  </si>
  <si>
    <t>Assistance for Indigenous Australians nec</t>
  </si>
  <si>
    <t>Appointment of delegates by Trustee, Trustees and delegates exhaustive ballot to select Chair and Deputy Chair.</t>
  </si>
  <si>
    <t>86 106 441 085</t>
  </si>
  <si>
    <t>PMB, Pickataramoor, Melville Island NT 0822</t>
  </si>
  <si>
    <t>http://www.tiwilandcouncil.com</t>
  </si>
  <si>
    <t>http://www.tiwilandcouncil.com/about/corporate.htm</t>
  </si>
  <si>
    <t>http://www.tiwilandcouncil.com/publications/corporate-publications.htm</t>
  </si>
  <si>
    <t>Wreck Bay Aboriginal Community Council</t>
  </si>
  <si>
    <t>Under the Aboriginal Land Grant (Jervis Bay Territory) Act 1986, the Council has a number of functions which fall into the main categories of land holding and management, provision of community services for its members and business enterprises. The Council, subject to and in accordance with the Act, is to hold title to Aboriginal Land and exercise, for the benefit of the members of the Community, the Council's powers as owner of Aboriginal Land and of any other land owned by the Council. The Council can also make representations to the Minister in relation to land that the Council considers should become Aboriginal Land. 
Community service type functions include and, in consultation with the Minister, to consider and, where practicable, take action for the benefit of the Community in relation to the housing, social welfare, education, training or health needs of the members of the Community; to provide community services to members of the Community. Other functions are to protect and conserve natural and cultural sites on Aboriginal land, to engage in land use planning in relation to Aboriginal land and to manage and maintain Aboriginal land as well as to conduct business enterprises for the economic or social benefit of the Community and any such functions that are conferred on it by a provision of the Act, and any functions relating to the Community conferred on the Council by the regulations.</t>
  </si>
  <si>
    <t>Aboriginal Land Grant (Jervis Bay Territory) Act 1986</t>
  </si>
  <si>
    <t>Registered members of the Wreck Bay Aboriginal Community Council via election</t>
  </si>
  <si>
    <t>62 564 797 956</t>
  </si>
  <si>
    <t>Administration Building, 5 Bunaan Close, Wreck Bay, JBT 2540</t>
  </si>
  <si>
    <t>Aboriginal and Torres Strait Islander Mental Health and Suicide Prevention Advisory Group</t>
  </si>
  <si>
    <t xml:space="preserve">Guides the development of the Aboriginal and Torres Strait Islander Mental Health and Suicide Prevention Advisory Group (ATSIMHSPAG). Provides critical advice to Government on the investment of funding to be provided through the Tacking Action to Tackle Suicide package for suicide prevention activity specific to the needs of Aboriginal and Torres Strait Islander peoples. 
</t>
  </si>
  <si>
    <t>Aboriginal Benefits Account Advisory Committee</t>
  </si>
  <si>
    <t xml:space="preserve">The Aboriginal Benefits Account Advisory Committee (ABAAC) advises the Minister for Indigenous Affairs on Aboriginals Benefit Account (ABA) payments for projects that will benefit Aboriginal people living in the Northern Territory. 
Decisions about what initiatives will be funded are made by the Minister. The committee is made up of a Chair appointed by the Minister and 14 members elected by the four Northern Territory Land Councils.
</t>
  </si>
  <si>
    <t>Aboriginal Land Rights (Northern Territory) Act 1976 Subsection 65(1) and is a special account for the purposes of the Public Governance, Performance and Accountability Act 2013</t>
  </si>
  <si>
    <t>Minister (Chair) and Land Councils</t>
  </si>
  <si>
    <t>Secretariat: Aboriginals Benefit Account (ABA) NT
Department of the Prime Minister and Cabinet
GPO Box 9932, Darwin NT 0800
aba@network.pmc.gov.au</t>
  </si>
  <si>
    <t>http://www.dpmc.gov.au/indigenous-affairs/grant/aboriginals-benefit-account-aba-grant-funding</t>
  </si>
  <si>
    <t>http://www.otl.gov.au/site/publications.asp</t>
  </si>
  <si>
    <t>Advisory Panel - The National Plan to Reduce Violence against Women and their Children</t>
  </si>
  <si>
    <t xml:space="preserve">On 28 January 2015, the Prime Minister announced that the 2015 COAG agenda will address the problem of violence against women at a national level.
The Prime Minister has established an Advisory Panel to support COAG to address the problem of violence against women in Australia. Former Victorian Police Commissioner, Mr Ken Lay APM, will Chair the Advisory Panel.  Ms Rosie Batty, Australian of the Year 2015, and Ms Heather Nancarrow, Chief Executive Officer of Australia's National Research Organisation for Women's Safety (ANROWS) are joint Deputy Chairs. You can read the Prime Minister's announcement about the full membership of the Advisory Panel here.
On 17 April 2015, COAG, in its 39th meeting, addressed the problem of violence against women. 
</t>
  </si>
  <si>
    <t>Office for Women c/- Department of the Prime Minister and Cabinet PO Box 6500 CANBERRA ACT 2600</t>
  </si>
  <si>
    <t>https://www.dpmc.gov.au/office-women/safety-women-0</t>
  </si>
  <si>
    <t>Australian Bravery Decorations Council</t>
  </si>
  <si>
    <t xml:space="preserve">The Council, which was established by letters patent, considers nominations from members of the public or organisations for national recognition of acts of bravery and makes recommendations for awards directly to the Governor-General for approval and announcement.  There are:
- 4 community members (1 of whom is the Chair);
- State and Territory government members; and
2 ex officio members being the Secretary of the Department of Defence and the Assistant Secretary of the Awards and Culture Branch of the Department.  Members are approved by Governor-General on the recommendation of the PM (community members) and State/Territory governments. 
</t>
  </si>
  <si>
    <t>Letters Patent issued by the Governor-General (a legal document that appoints the councillors)</t>
  </si>
  <si>
    <t>Governor-General on advice of the Prime Minister</t>
  </si>
  <si>
    <t>https://www.itsanhonour.gov.au/honours/awards/medals/bravery.cfm</t>
  </si>
  <si>
    <t>Australian Government's Cyber Security Review - Independent Panel of Experts</t>
  </si>
  <si>
    <t>http://www.dpmc.gov.au/pmc/about-pmc/core-priorities/national-security-and-international-policy/australian-governments-cyber-security-review#The Review</t>
  </si>
  <si>
    <t>Council for the Order of Australia</t>
  </si>
  <si>
    <t xml:space="preserve">The Council considers the nominations of Australian citizens, other than military personnel, for an award in the Order of Australia. The Order of Australia is the pre-eminent means of recognising outstanding achievement and contribution by Australians. The Council makes recommendations for awards directly to the Governor-General for approval and announcement.
Council consists of 8 community members (1 of whom is the Chair), State and Territory government members, and 3 ex officio members being the Cabinet Secretary, the Chief of the Defence Force and a Departmental official. Prime Minister recommends the community members and State and Territory governments recommend their members to the Governor-General for approval.
</t>
  </si>
  <si>
    <t>Governor-General on the recommendation of the Prime Minister (community representatives)</t>
  </si>
  <si>
    <t xml:space="preserve">Secretary
 Order of Australia
 Government House
 CANBERRA ACT 2600 </t>
  </si>
  <si>
    <t>www.itsanhonour.gov.au</t>
  </si>
  <si>
    <t>Council of Australian Governments</t>
  </si>
  <si>
    <t xml:space="preserve">The Council of Australian Governments (COAG) is the peak intergovernmental forum in Australia, comprising the Prime Minister, State Premiers, Territory Chief Ministers and the President of the Australian Local Government Association. 
Members include heads of the Australian Government, State and Territory governments, and the president of the Australian Local Government Association. 
</t>
  </si>
  <si>
    <t>Prime Minister, Premiers and Chief Ministers of the day</t>
  </si>
  <si>
    <t>Membership is based on relevant jurisdictional roles of representatives, comprising of the Prime Minister, State Premiers, Territory Chief Ministers and President of the Australian Local Government Association</t>
  </si>
  <si>
    <t>COAG Secretariat:
Commonwealth-State Relations Branch
 Department of the Prime Minister and Cabinet
 1 National Circuit, BARTON ACT 2600</t>
  </si>
  <si>
    <t>Defence Force Remuneration Tribunal</t>
  </si>
  <si>
    <t xml:space="preserve">The Defence Force Remuneration Tribunal was created to determine the pay and allowances of members of the Australian Defence Force, considering the special nature of Defence Force service.
The tribunal's functions, as set out in section 58H of the Defence Act 1903, are to:
- inquire into and determine the salaries and relevant allowances to be paid to members of the Australian Defence Force and 
- inquire into and make determinations on prescribed matters that have been referred to the tribunal.
</t>
  </si>
  <si>
    <t xml:space="preserve">Defence Legislation Amendment Act 1984 </t>
  </si>
  <si>
    <t>Australian Public Service Commission</t>
  </si>
  <si>
    <t xml:space="preserve">DFRT
GPO Box 2761 
Canberra ACT 2601
</t>
  </si>
  <si>
    <t>http://www.dfrt.gov.au/</t>
  </si>
  <si>
    <t>http://www.dfrt.gov.au/annual-reports</t>
  </si>
  <si>
    <t>Expert Advisory Panel for the White Paper on Reform of the Federation</t>
  </si>
  <si>
    <t>The Panel is advisory and convenes formally over the next 18 months. It will provide advice to the Prime Minister on the Taskforce on the Reform of the Federation White Paper. The Taskforce set up in the Department of the Prime Minister and Cabinet to develop the White Paper provides the Secretariat and support to the Panel.</t>
  </si>
  <si>
    <t>http://federation.dpmc.gov.au/expert-advisory-panel</t>
  </si>
  <si>
    <t>Independent National Security Legislation Monitor</t>
  </si>
  <si>
    <t xml:space="preserve">The Independent National Security Legislation Monitor (INSLM) is appointed under the Independent National Security Legislation Monitor Act 2010 (the Act). The INSLM's role is to review the operation, effectiveness and implications of Australia's counter-terrorism and national security legislation on an ongoing basis. </t>
  </si>
  <si>
    <t>Office of the Independent National Security Legislation Monitor                    1 National Circuit BARTON ACT 2600</t>
  </si>
  <si>
    <t>www.dpmc.gov.au/inslm</t>
  </si>
  <si>
    <t>Joint Agency Coordination Centre</t>
  </si>
  <si>
    <t xml:space="preserve">Malaysia Airlines Flight MH370 disappeared on 8 March 2014 en route from Kuala Lumpur to Beijing with 239 passengers and crew on board. 
On 30 March 2014, the Prime Minister of Australia, the Hon Tony Abbott MP, established the Joint Agency Coordination Centre (JACC) to coordinate the Australian Government's support for the search into missing flight MH370. The JACC is led by Air Chief Marshal Angus Houston (Ret'd).
The JACC is the coordination point for whole-of-Australian Government information, messaging and stakeholder engagement, including keeping the families of those onboard and the general public informed of the progress of the search.
The JACC continues working closely with the Government of Malaysia, which under international law has overall responsibility for the search. 
The JACC does not perform any search, recovery or investigation activities. These activities remain the responsibility of the expert agencies. 
</t>
  </si>
  <si>
    <t>http://www.jacc.gov.au/</t>
  </si>
  <si>
    <t>Northern Australia Strategic Partnership</t>
  </si>
  <si>
    <t>A new Northern Australia Strategic Partnership comprising the Prime Minister and the Premiers of Queensland and Western Australia and the Chief Minister of the Northern Territory will be established. The Partnership will provide national leadership on the development of northern Australia and inform the development and implementation of the White Paper, recognising the need for a focused effort from all governments.
The Minister for Infrastructure and Regional Development will support the Prime Minister on the Strategic Partnership, along with relevant State and Territory Ministers from Northern Australia to ensure close engagement with jurisdictions. The Partnership will also be informed by a business, community and Indigenous Advisory Group drawn from northern Australia.</t>
  </si>
  <si>
    <t>Under the 2015 White Paper on Developing Norther Australia</t>
  </si>
  <si>
    <t>Prime Minister's Business Advisory Council</t>
  </si>
  <si>
    <t xml:space="preserve">The Prime Minister's Business Advisory Council brings together 12 prominent Australian and global business leaders and experts . It will meet at least three times a year with senior members of the Government. The Council advises the Government on programmes and policies that support a strong and nimble economy to capitalise on Australia's potential and enable small and large businesses to grow. 
</t>
  </si>
  <si>
    <t>Prime Minister's Indigenous Advisory Council</t>
  </si>
  <si>
    <t xml:space="preserve">The Prime Minister's Indigenous Advisory Council (the 'Council') will provide advice to the Government on Indigenous affairs, and will focus on practical changes to improve the lives of Aboriginal and Torres Strait Islander people.
- The Council will provide ongoing advice to the Government on emerging policy and implementation issues related to Indigenous affairs including, but not limited to:
  - improving school attendance and educational attainment;
  - creating lasting employment opportunities in the real economy;
  - reviewing land ownership and other drivers of economic development;
  - preserving Aboriginal and Torres Strait Islander cultures;
  - building reconciliation and creating a new partnership between black and white Australians;
  - empowering Aboriginal and Torres Strait Islander communities;
  - building the capacity of communities, service providers and governments;
  - promoting better evaluation to inform government decision-making;
  - supporting greater shared responsibility and reducing dependence on government within indigenous communities; and
  - achieving constitutional recognition of Aboriginal and Torres Strait Islander people.
- The Council will engage with Aboriginal and Torres Strait Islander communities, including existing Indigenous advocacy bodies, to ensure that the Government has access to a diversity of views. The Council will also engage with other individuals and organisations, as relevant to the Government's agenda.
- The Government may request the Council to provide advice on specific policy and programme effectiveness, to help ensure that Indigenous programmes achieve real, positive change in the lives of Aboriginal people.
- The Council will report annually to the Government on its activities, via letter to the Prime Minister.
The Council will have up to 12 members, including a Chair and Deputy Chair.  Members will be both Indigenous and non-Indigenous.  Members will have a strong understanding of Indigenous culture and bring a diversity of expertise in economic development and business acumen, employment, education, youth participation, service delivery and health.  The membership will include representation from both the private, public and civil society sectors and be drawn from across Australia, with at least one representative from a remote area.  
The Council will meet three times annually with the Prime Minister and relevant senior ministers.  The Council will report annually to the Government on its activities, via letter to the Prime Minister.
Secretariat support will be provided by the  Department of the Prime Minister and Cabinet.
</t>
  </si>
  <si>
    <t>Prime Minister following consultation with the Minister for Indigenous Affairs</t>
  </si>
  <si>
    <t>Prime Minister’s Indigenous Advisory Council c/- Department of the Prime Minister and Cabinet
 PO Box 6500
 CANBERRA  ACT 2600</t>
  </si>
  <si>
    <t>http://iac.dpmc.gov.au/</t>
  </si>
  <si>
    <t>Referendum Council</t>
  </si>
  <si>
    <t xml:space="preserve">The Referendum Council has been established for constitutional recognition of Aboriginal and Torres Strait Islander peoples.
The council will advise the government on progress and next steps towards a referendum to recognise Aboriginal and Torres Strait Islander peoples in the Australian Constitution.
The Referendum Council is an eminent group and will guide an important national discussion about recognition. The engagement process will employ digital and traditional means so that all Australians can have their say on recognition.
</t>
  </si>
  <si>
    <t>Remuneration Tribunal</t>
  </si>
  <si>
    <t xml:space="preserve">The Tribunal determines, reports on, and advises on remuneration arrangements, including allowances and entitlements. The Tribunal has jurisdiction for federal parliamentarians, judicial and non-judicial offices of federal courts and tribunals, full-time and part-time holders of various public offices and principal executive offices. The President and 2 other members are appointed on a part-time basis by the Governor-General.
</t>
  </si>
  <si>
    <t>Remuneration Tribunal Act 1973, section 4</t>
  </si>
  <si>
    <t>The Secretary
 Remuneration Tribunal Secretariat
 PO Box 281
 Civic Square  ACT  2608</t>
  </si>
  <si>
    <t>http://www.remtribunal.gov.au/</t>
  </si>
  <si>
    <t>http://www.remtribunal.gov.au/document-library-search?query=&amp;collection=remuneration-tribunal&amp;profile=doclib&amp;f.Type+of+document%7CA=Annual+Report</t>
  </si>
  <si>
    <t>CDC Nominees (TCTP) Pty Limited</t>
  </si>
  <si>
    <t>Subsidiary Investment holding entity  of IBA (100% ownership)</t>
  </si>
  <si>
    <t>Indigenous Business Australia</t>
  </si>
  <si>
    <t>65 059 599 512</t>
  </si>
  <si>
    <t>Level 2, 15 Lancaster Place, Majura Park ACT 2609</t>
  </si>
  <si>
    <t>IBA Asset Management Pty Ltd</t>
  </si>
  <si>
    <t>35 165 202 657</t>
  </si>
  <si>
    <t>IBA Property Investments Pty Limited</t>
  </si>
  <si>
    <t>32 060 484 602</t>
  </si>
  <si>
    <t>IBA Retail Asset Management Pty Ltd</t>
  </si>
  <si>
    <t>The role of this entity is to provide operational management and support of the assets in the IBA Retail Portfolio to deliver sustainable financial and non-financial benefits to Indigenous Australians through commercial grocery retail business.</t>
  </si>
  <si>
    <t>IBA</t>
  </si>
  <si>
    <t>69 604 304 172</t>
  </si>
  <si>
    <t>http://www.iba.gov.au/</t>
  </si>
  <si>
    <t>http://www.iba.gov.au/about-us/publications/#Plans</t>
  </si>
  <si>
    <t>http://www.iba.gov.au/about-us/publications/annual-report-archive/</t>
  </si>
  <si>
    <t>http://www.iba.gov.au/about-us/governance/portfolio-budget-statements/</t>
  </si>
  <si>
    <t>IBA Retail Property Trust</t>
  </si>
  <si>
    <t>Subsidiary investment holding entity of IBA (100% ownership)</t>
  </si>
  <si>
    <t>63 274 062 053</t>
  </si>
  <si>
    <t>IBA Tourism Asset Management Pty Ltd</t>
  </si>
  <si>
    <t>The role of this entity is to provide operational management and support of the assets in the IBA Tourism Portfolio and Hospitality Portfolio along with providing Asset management services.</t>
  </si>
  <si>
    <t>77 604 242 211</t>
  </si>
  <si>
    <t>Indigenous Prosperity Fund - Cash Fund</t>
  </si>
  <si>
    <t xml:space="preserve">IBA's investment - managed fund </t>
  </si>
  <si>
    <t>Constitution</t>
  </si>
  <si>
    <t>One Managed Investment Funds Ltd (OIMFL)</t>
  </si>
  <si>
    <t>57 175 362 241</t>
  </si>
  <si>
    <t>Indigenous Prosperity Fund - Growth Fund</t>
  </si>
  <si>
    <t xml:space="preserve">92 355 897 336 </t>
  </si>
  <si>
    <t>Indigenous Prosperity Fund - Income Fund</t>
  </si>
  <si>
    <t>91 509 688 057</t>
  </si>
  <si>
    <t>Indigenous Real Estate Investment Trust-Head Trust</t>
  </si>
  <si>
    <t>Subsidiary Investment holding entity  of IBA (80% ownership)</t>
  </si>
  <si>
    <t>81 151 733 525</t>
  </si>
  <si>
    <t>Indigenous Real Estate Investment Trust-SubTrust</t>
  </si>
  <si>
    <t>Anindilyakwa Land Council</t>
  </si>
  <si>
    <t>The Anindilyakwa Land Council (ALC) represents the Traditional Owners of the Groote archipelago. The ALC officially commenced in 1991; replacing the role previously carried out by the Northern Land Council (NLC). The NLC however, continues to function as the Native Title representative body for the Groote archipelago region. The ALC functions to ascertain and express the wishes and opinions of the Anindilyakwa people as to the management of the land in the Groote archipelago region, to protect interests of Traditional Owners, assist in protection of sacred sites, to consult with Traditional Owners with respect to proposals relating to use of land, to assist Traditional Owners in carrying out commercial activity and to supervise and provide administrative and other assistance for Land Trusts holding Indigenous land in the Groote archipelago region.
The ALC is responsible for land visitation to its area of control by non-indigenous people, monitoring illegal entry to lands, issuing of permits for visitation rights, ranger inspections and other daily management issues. The land controlled by the ALC includes Groote Eylandt, Bickerton Island and other islands of the Groote archipelago. It is mandatory for all non-Indigenous people visiting Groote Eylandt to hold a permit to visit non-leasehold Indigenous lands. The ALC administers this system on behalf of the Traditional Owners.</t>
  </si>
  <si>
    <t>Nominations from Traditional Owners to represent each clan/community (if there is more than one nominee, the clan/community will vote for their representative)</t>
  </si>
  <si>
    <t>45 175 406 445</t>
  </si>
  <si>
    <t>30 Bougainvillea Drive, Alyangula NT 0885</t>
  </si>
  <si>
    <t>http://www.anindilyakwa.com.au</t>
  </si>
  <si>
    <t>http://www.anindilyakwa.com.au/periodicals-and-annual-reports</t>
  </si>
  <si>
    <t>Australian National Audit Office</t>
  </si>
  <si>
    <t>The Australian National Audit Office (ANAO) is a specialist public sector practice providing a full range of audit and assurance services to the Parliament and Commonwealth public sector entities.</t>
  </si>
  <si>
    <t>Auditor-General Act 1997</t>
  </si>
  <si>
    <t>33 020 645 631</t>
  </si>
  <si>
    <t>19 National Circuit, Barton ACT 2600</t>
  </si>
  <si>
    <t>http://www.anao.gov.au</t>
  </si>
  <si>
    <t>http://www.anao.gov.au/About-Us/ANAO-Corporate-Plan</t>
  </si>
  <si>
    <t>http://www.anao.gov.au/About-Us/Annual-Reports</t>
  </si>
  <si>
    <t xml:space="preserve">The Australian Public Service Commission (APSC) is a non-corporate Commonwealth entity within the Prime Minister and Cabinet portfolio.
The APSC's statutory responsibilities are detailed in the Public Service Act 1999 and include to:
-develop, promote, review and evaluate APS employment policies and practices
-facilitate continuous improvement in people management throughout the APS
-contribute to learning and development and career management
-contribute to and foster leadership in the APS
-provide advice and assistance on public service matters to entities
-promote high standards of integrity and conduct in the APS.
The APSC also provides resources to support the Merit Protection Commissioner.
</t>
  </si>
  <si>
    <t>99 470 863 260</t>
  </si>
  <si>
    <t>http://www.apsc.gov.au</t>
  </si>
  <si>
    <t>http://www.apsc.gov.au/publications-and-media/current-publications/apsc-corporate-plan</t>
  </si>
  <si>
    <t>http://www.apsc.gov.au/about-the-apsc/parliamentary/annual-report</t>
  </si>
  <si>
    <t>Central Land Council</t>
  </si>
  <si>
    <t>The Central Land Council (CLC) is a Council of 90 Aboriginal people elected from communities in the southern half of the Northern Territory. The Central Land Council is a representative body promoting Aboriginal rights. It is a statutory authority under the Aboriginal Land Rights (Northern Territory) Act 1976 and PGPA Act. It also has functions under the Native Title Act 1993 and the Pastoral Land Act 1992.
The CLC provides a number of services for the benefit of traditional owners and other Aboriginal residents of the CLC region, including:
- providing a strong voice for the Aboriginal people of Central Australia.
- helping Aboriginal people get back country.
- helping Aboriginal people manage their land
- consulting with landowners on mining activity, employment, development and other land use proposals
- protecting Aboriginal culture and sacred sites.
- assisting with economic projects on Aboriginal land.
- promoting and delivering community development and improving service delivery.
- fighting for legal recognition of Aboriginal people's rights.
- helping resolve land disputes, native title claims and compensation cases.
- administering the permit system for visitors to Aboriginal land</t>
  </si>
  <si>
    <t>Aboriginal Land Rights (Northern Territory) Act 1976. Commonwealth corporate entity under the Public Governance, Performance and Accountability Act 2013</t>
  </si>
  <si>
    <t>Elected from Aboriginal communities in the southern half of the Northern Territory</t>
  </si>
  <si>
    <t>71 979 619 393</t>
  </si>
  <si>
    <t>27 Stuart Hwy Alice Springs, NT 0870</t>
  </si>
  <si>
    <t>http://www.clc.org.au</t>
  </si>
  <si>
    <t>http://www.clc.org.au/publications/content/clc-corporate-plan-2015-2019/</t>
  </si>
  <si>
    <t>http://www.clc.org.au/publications/cat/annual-reports/</t>
  </si>
  <si>
    <t xml:space="preserve">Indigenous Business Australia (IBA) is a progressive, commercially focused organisation that promotes and encourages self-management, self-sufficiency and economic independence for Aboriginal and Torres Strait Islander peoples. We identify and pursue opportunities that enable Indigenous Australians to create wealth, accumulate assets and achieve their financial aspirations. We do this by building mutually respectful and responsible partnerships with Indigenous Australians, government agencies, private sector business and industry to facilitate Home Ownership, Business Ownership and wealth creating Investments.
</t>
  </si>
  <si>
    <t>Aboriginal and Torres Strait Islander Act 2005</t>
  </si>
  <si>
    <t>25 192 932 833</t>
  </si>
  <si>
    <t>http://www.iba.gov.au</t>
  </si>
  <si>
    <t>http://www.iba.gov.au/2015/08/iba-corporate-plan-strategy-towards-2019-is-now-available/</t>
  </si>
  <si>
    <t>http://www.iba.gov.au/about-us/news-publications/annual-report-archive/</t>
  </si>
  <si>
    <t>Indigenous Land Corporation</t>
  </si>
  <si>
    <t xml:space="preserve">The Indigenous Land Corporation (ILC) is an independent statutory authority of the Australian Government, established in 1995. ILC's purpose is to assist Indigenous people to acquire and manage land to achieve economic, environmental, social and cultural benefits. New projects are developed by applications/ ideas  submitted by Indigenous organisations or landholders, or by the ILC in collaboration with other organisations and government agencies. The ILC also operates commercial businesses to deliver training and employment opportunities for Indigenous people in agriculture and tourism.
</t>
  </si>
  <si>
    <t>59 912 679 254</t>
  </si>
  <si>
    <t>Level 7, 121 King William St Adelaide</t>
  </si>
  <si>
    <t>http://www.ilc.gov.au</t>
  </si>
  <si>
    <t>http://www.ilc.gov.au/Publications/Annual-Reports</t>
  </si>
  <si>
    <t>http://www.ilc.gov.au/Publications/Corporate-Documents</t>
  </si>
  <si>
    <t>Northern Land Council</t>
  </si>
  <si>
    <t>The Northern Land Council (NLC) is an independent statutory authority of the Commonwealth. It is responsible for assisting Aboriginal peoples in the Top End of the Northern Territory to acquire and manage their traditional lands and seas.
The NLC is also the Native title Representative Body for the northern region - including the Tiwi Islands and Groote Eylandt.  This includes land that does not fall under ALRA, such as crown land or other lands in towns, national parks, and land vested in the Northern Territory Land Corporation, pastoral leases and offshore areas.</t>
  </si>
  <si>
    <t>Body (Chair, deputy Chair and Executive members) and its seven regions by election</t>
  </si>
  <si>
    <t>56 327 515 336</t>
  </si>
  <si>
    <t>45 Mitchell Street Darwin, NT 0801</t>
  </si>
  <si>
    <t>http://www.nlc.org.au</t>
  </si>
  <si>
    <t>http://www.nlc.org.au/publications/cat/annual-reports</t>
  </si>
  <si>
    <t>Office of National Assessments</t>
  </si>
  <si>
    <t>The Office of National Assessments (ONA) assesses and analyses international political, strategic and economic developments for the Prime Minister and senior ministers in the National Security Committee of Cabinet. ONA bases its assessments on information available to the Australian Government from all sources, both inside and outside the Government. It draws on information provided by other intelligence agencies, as well as diplomatic reporting, information and reporting from other government agencies, and material available from open sources such as news media and publications. ONA also consults broadly within government and with experts in other sectors.</t>
  </si>
  <si>
    <t>Office of National Assessments Act 1977</t>
  </si>
  <si>
    <t>87 904 367 991</t>
  </si>
  <si>
    <t>http://www.ona.gov.au</t>
  </si>
  <si>
    <t>Office of the Commonwealth Ombudsman</t>
  </si>
  <si>
    <t>The Commonwealth Ombudsman safeguards the community in its dealings with Australian Government agencies. The Ombudsman's office handles complaints, conducts investigations, performs audits and inspections, encourages good administration, and carries out specialist oversight tasks.
The Public Interest Disclosure Act 2013 confers new roles and responsibilities on the Ombudsman to oversee the operation of the federal government public interest disclosure scheme.
The Commonwealth Ombudsman is also the Defence Force, Immigration, Law Enforcement, Postal Industry,  Australian Capital Territory, Overseas Students, Private Health Insurance and Norfolk Island Ombudsman.</t>
  </si>
  <si>
    <t>Ombudsman Act 1976</t>
  </si>
  <si>
    <t>53 003 678 148</t>
  </si>
  <si>
    <t>Level 5, Childers Square, 14 Childers Street, Canberra City ACT 2601</t>
  </si>
  <si>
    <t>http://www.ombudsman.gov.au</t>
  </si>
  <si>
    <t>http://www.ombudsman.gov.au/pages/about-us/our-office/corporate-plan.php</t>
  </si>
  <si>
    <t>http://www.ombudsman.gov.au/pages/publications-and-media/reports/annual/index.php</t>
  </si>
  <si>
    <t>Outback Stores Pty Ltd</t>
  </si>
  <si>
    <t xml:space="preserve">Outback Stores provides retail services to remote stores on behalf of Indigenous communities with the aim to improve the health, employment and economy of remote Indigenous communities. </t>
  </si>
  <si>
    <t>63 120 661 234</t>
  </si>
  <si>
    <t>67 Pruen Road, Berrimah, Darwin NT 0828</t>
  </si>
  <si>
    <t>http://www.outbackstores.com.au</t>
  </si>
  <si>
    <t>http://outbackstores.com.au/news/publications/</t>
  </si>
  <si>
    <t>Torres Strait Regional Authority</t>
  </si>
  <si>
    <t>The Torres Strait Regional Authority (TSRA) has the responsibility to:
- Formulate, coordinate and implement programs for Torres Strait Islander and Aboriginal people living within the region; 
- Monitor the effectiveness of these programs, including programs conducted by other bodies; 
- Advise the Minister for Indigenous Affairs on matters relating to Torres Strait Islander and Aboriginal Affairs in the Torres Strait; 
- Recognise and maintain the special and unique Ailan Kastom of the Torres Strait Islander people living in the Torres Strait Region; and 
- Undertake activities necessary to perform its function as defined by the ATSI Act 2005.</t>
  </si>
  <si>
    <t>Social Security and Welfare;
Other Economic Affairs
Culture</t>
  </si>
  <si>
    <t>Community election</t>
  </si>
  <si>
    <t>57 155 285 807</t>
  </si>
  <si>
    <t>Level 1 Torres Strait Haus, 46 Victoria Parade, Thursday Island QLD 4875</t>
  </si>
  <si>
    <t>http://www.tsra.gov.au</t>
  </si>
  <si>
    <t>http://www.tsra.gov.au/media-and-publications/publications/annual-reports</t>
  </si>
  <si>
    <t>Australia-New Zealand Counter-Terrorism Committee</t>
  </si>
  <si>
    <t xml:space="preserve">Formerly the "National Counter-Terrorism Committee", the  Australia-New Zealand Counter-Terrorism Committee (ANZCTC) was established following the agreement to invite New Zealand to move from observers to members of the Committee. The Committee's name was changed to reflect the change in membership.
The Committee is a high level body comprised of representatives from the Australian Government, Australian state and territory governments and the New Zealand Government. The objectives of the ANZCTC are to contribute to the security of Australia and New Zealand through:
- maintaining the National Counter-Terrorism Plan and associated documentation;
- providing expert strategic and policy advice to heads of government and other relevant ministers;
- coordinating an effective nation-wide counter-terrorism capability;
- maintaining effective arrangements for the sharing of relevant intelligence and information between all relevant agencies and jurisdictions; and
- providing advice in relation to the administration of the special fund to maintain and develop the nation-wide capability, administered by the Australian Government on the basis of advice from the ANZCTC.
</t>
  </si>
  <si>
    <t>Intergovernmental Agreement</t>
  </si>
  <si>
    <t>Members from relevant jurisdictions</t>
  </si>
  <si>
    <t>http://www.nationalsecurity.gov.au/WhatAustraliaisdoing/Pages/Australia-New-Zealand-Counter-Terrorism-Committee.aspx</t>
  </si>
  <si>
    <t>Civil Society 20 Steering Group</t>
  </si>
  <si>
    <t xml:space="preserve">A 14-member committee has been appointed to co-ordinate civil society engagement with G20 leaders. The Committee will identify key policy positions of non-government sector voices in Australia to feed into the G20 Leaders' Summit agenda.
</t>
  </si>
  <si>
    <t>Membership is drawn from NGOs and Private Sector to lobby the G20</t>
  </si>
  <si>
    <t xml:space="preserve">            </t>
  </si>
  <si>
    <t xml:space="preserve">      </t>
  </si>
  <si>
    <t>https://www.g20.org/g20_priorities/working_partners/civil_society_20_c20</t>
  </si>
  <si>
    <t xml:space="preserve">     </t>
  </si>
  <si>
    <t>Executive Director Township Leasing</t>
  </si>
  <si>
    <t>The position of the Executive Director of Township Leasing is established under Section 20B of the Aboriginal Land Rights (Northern Territory) Act 1976. The Executive Director is an independent statutory holder who's the primary role is to on behalf of the Australian Government hold long term leases over Aboriginal townships located in the Northern Territory. The Executive Director functions enable it to hold of other types of leases and subleases on land primarily held for the benefit of Aboriginal people, this can include housing and other infrastructure. 
The Executive Director works with communities to ensure that the township lease is managed effectively and provides a real benefit to the Aboriginal Traditional Owners and the community generally. Under subsection 64 (4A) of the Land Rights Act the activities of The Executive Director of Township Leasing are funded from the Aboriginals Benefit Account (ABA). Full financial details of the Aboriginals Benefit Account can be found in the financial statements of the relevant Department.</t>
  </si>
  <si>
    <t>Office of Township Leasing
 GPO Box 3671
 Darwin, NT 0801</t>
  </si>
  <si>
    <t>http://www.otl.gov.au/site/</t>
  </si>
  <si>
    <t>National Emergency Medal Committee</t>
  </si>
  <si>
    <t>The National Emergency Medal is administered by the Australian Honours and Awards Secretariat at Government House and provides secretariat support to the National Emergency Medal Committee.  The independent Committee is made up of five members, including two ex-officio members appointed by the Minister with responsibility for the Australian honours system (currently the Prime Minister), and three community members appointed on the Minister's advice by the Governor-General.
National Emergency Medal is awarded to persons who rendered sustained service during specified dates in specified places in response to nationally-significant emergencies within Australia; or to other persons who rendered significant service in response to such emergencies.  Medals have been awarded for service performed during the Victorian bushfires in 2009, the Queensland floods in 2010-11 and during Cyclone Yasi.  The Governor-General may approve an award for significant service on recommendation of the Committee.</t>
  </si>
  <si>
    <t>National Emergency Medal Regulations 2011,  Regulation 9</t>
  </si>
  <si>
    <t>Governor-General on advice of the Minister</t>
  </si>
  <si>
    <t>https://www.itsanhonour.gov.au/honours/awards/medals/national_emergency_medal.cfm</t>
  </si>
  <si>
    <t>National NAIDOC Committee</t>
  </si>
  <si>
    <t>The National Aborigines' and Islanders' Day Observance Committee (NAIDOC)  makes key decisions on National NAIDOC activities during NAIDOC week including the focus city, the theme, the National NAIDOC Poster Competition winner and the National NAIDOC Awards winners.</t>
  </si>
  <si>
    <t>Established following the disbandment of ATSIC</t>
  </si>
  <si>
    <t>National NAIDOC Secretariat
 c/o - Culture and Communications Branch
 Department of the Prime Minister and Cabinet
 PO Box 6500 CANBERRA ACT 2600</t>
  </si>
  <si>
    <t>http://www.naidoc.org.au</t>
  </si>
  <si>
    <t>Nomination Panel for appointments to the boards of the Australian Broadcasting Co and Special Broadcasting Service</t>
  </si>
  <si>
    <t xml:space="preserve">The Nomination Panel was established to:
- conduct a selection process for non-executive Members and Chairpersons to the Boards, based on the principle of merit and having regard to the selection criteria provided by the Minister for Broadband, Communications and the Digital Economy;
- provide the Minister with a written shortlist of at least three recommended candidates for each vacancy with a comparative assessment of the recommended candidates; and
- the panel is assisted in carrying out these functions by a secretariat within the Department of Communications and, as required, a recruitment firm. 
</t>
  </si>
  <si>
    <t>Australian Broadcasting Corporation Act 1983, section 24F(4)</t>
  </si>
  <si>
    <t>Office of the Aboriginal Land Commissioner</t>
  </si>
  <si>
    <t>The Commissioner is an independent statutory office holder who administers the Aboriginal Land Rights (Northern Territory) Act
1976</t>
  </si>
  <si>
    <t>Jacana House, 39-41 Woods Street, Darwin</t>
  </si>
  <si>
    <t>http://www.dpmc.gov.au/indigenous-affairs/publication/aboriginal-land-commissioner-report-year-ended-30-june-2014</t>
  </si>
  <si>
    <t>Office of the Independent National Security Legislation Monitor</t>
  </si>
  <si>
    <t xml:space="preserve">Under the Act, the INSLM is appointed on a part-time basis for a period not exceeding three years. The INSLM is eligible for reappointment once only. The INSLM's role is to review the operation, effectiveness and implications of Australia's counter-terrorism and national security legislation on an ongoing basis. This includes considering whether the laws contain appropriate safeguards for protecting the rights of individuals, remain proportionate to any threat of terrorism or threat to national security or both, and remain necessary
</t>
  </si>
  <si>
    <t>Independent National Security Legislation Monitor Act 2010</t>
  </si>
  <si>
    <t>http://www.dpmc.gov.au/pmc/about-pmc/core-priorities/independent-national-security-legislation-monitor</t>
  </si>
  <si>
    <t>Registrar of Aboriginal and Torres Strait Islander Corporations</t>
  </si>
  <si>
    <t>The Registrar is an independent statutory office holder who administers the Corporations (Aboriginal and Torres Strait Islander) Act 2006 (CATSI Act).</t>
  </si>
  <si>
    <t>Corporations (Aboriginal and Torres Strait Islander) Act 2006</t>
  </si>
  <si>
    <t>Level 1, 16 Bowes Place, Woden ACT 2606</t>
  </si>
  <si>
    <t>http://www.oric.gov.au</t>
  </si>
  <si>
    <t>Treaties Council</t>
  </si>
  <si>
    <t>The Treaties Council performs an advisory role for COAG and comprises the Prime Minister and all Premiers and Chief Ministers. The Council was established to enhance consultations between the Commonwealth and the States and Territories on treaties and other international instruments of sensitivity and importance to the States and Territories.
The Treaties Council agreed to adopt revised Principles and Procedures for Commonwealth-State Consultation on Treaties (originally adopted in 1992) to achieve the best possible outcome for Australia in the negotiations and implementation of international treaties. The Principles and Procedures set out the role and functions of the Treaties Council.</t>
  </si>
  <si>
    <t>Membership is based on relevant jurisdictional roles of representatives, comprising of the Prime Minister, State Premiers, and Territory Chief Ministers</t>
  </si>
  <si>
    <t>Anderleigh Quarry</t>
  </si>
  <si>
    <t xml:space="preserve">Subsidiary Investment holding entity of IBA (63% ownership) </t>
  </si>
  <si>
    <t>12 144 928 281</t>
  </si>
  <si>
    <t>Bowen Basin Holdings Pty Limited</t>
  </si>
  <si>
    <t>96 090 002 056</t>
  </si>
  <si>
    <t>Bowen Basin Investments Pty Limited</t>
  </si>
  <si>
    <t>86 083 431 761</t>
  </si>
  <si>
    <t>Carpentaria Shipping Trust Australia</t>
  </si>
  <si>
    <t>65 269 319 387</t>
  </si>
  <si>
    <t>CDC Nominees (McArthur River Shipping) Pty Limited</t>
  </si>
  <si>
    <t>18 065 634 157</t>
  </si>
  <si>
    <t>www.pomaritime.com</t>
  </si>
  <si>
    <t>Consolidated Manufacturing Enterprises Pty Limited</t>
  </si>
  <si>
    <t>Subsidiary Investment holding entity  of IBA (75% ownership)</t>
  </si>
  <si>
    <t>65 135 904 282</t>
  </si>
  <si>
    <t>Swanbrook Road (PO Box 136) Inverell NSW 2360</t>
  </si>
  <si>
    <t>Darwin Hotel Holdings Pty Limited</t>
  </si>
  <si>
    <t>Darwin Hotel Holdings Trust</t>
  </si>
  <si>
    <t>19 624 422 841</t>
  </si>
  <si>
    <t>Dominican Indigenous Education Trust</t>
  </si>
  <si>
    <t>69 160 843 601</t>
  </si>
  <si>
    <t>Fitzroy Lodge Investments Pty Limited</t>
  </si>
  <si>
    <t>98 096 002 194</t>
  </si>
  <si>
    <t>Gagudju Crocodile Hotel Trust</t>
  </si>
  <si>
    <t>Subsidiary Investment holding entity  of IBA (70% ownership)</t>
  </si>
  <si>
    <t>89 259 603 696</t>
  </si>
  <si>
    <t>Gagudju Lodge Cooinda Trust</t>
  </si>
  <si>
    <t>Subsidiary Investment holding entity  of IBA (52% ownership)</t>
  </si>
  <si>
    <t>47 292 427 570</t>
  </si>
  <si>
    <t>Hotel Enterprises Pty Limited</t>
  </si>
  <si>
    <t>53 129 747 440</t>
  </si>
  <si>
    <t>334 Flinders Street, Townsville QLD 4810</t>
  </si>
  <si>
    <t>www.holidayinn.com/townsville</t>
  </si>
  <si>
    <t>Hotel Holdings Trust</t>
  </si>
  <si>
    <t>75 035 213 998</t>
  </si>
  <si>
    <t>Ikara Wilpena Enterprises Pty Ltd</t>
  </si>
  <si>
    <t>Subsidiary Investment holding entity  of IBA (87% ownership)</t>
  </si>
  <si>
    <t>75 155 337 474</t>
  </si>
  <si>
    <t>www.wilpenapound.com.au</t>
  </si>
  <si>
    <t>Ikara Wilpena Holdings Trust</t>
  </si>
  <si>
    <t>72 131 496 531</t>
  </si>
  <si>
    <t>Indigenous Economic Development Trust</t>
  </si>
  <si>
    <t>14 590 013 090</t>
  </si>
  <si>
    <t>Kakadu Tourism (GCH) Pty Limited</t>
  </si>
  <si>
    <t>50 087 366 612</t>
  </si>
  <si>
    <t>Kakadu Tourism (GLC) Pty Limited</t>
  </si>
  <si>
    <t>74 087 366 336</t>
  </si>
  <si>
    <t>Leonora Investments Pty Limited</t>
  </si>
  <si>
    <t>66 126 419 618</t>
  </si>
  <si>
    <t>Leonora Investments Trust</t>
  </si>
  <si>
    <t>35 730 558 104</t>
  </si>
  <si>
    <t>Li Ar Yalug Holding Trust</t>
  </si>
  <si>
    <t>Subsidiary Investment holding entity  of IBA (91% ownership)</t>
  </si>
  <si>
    <t>20 205 625 807</t>
  </si>
  <si>
    <t>Minjerribah Camping Partnership</t>
  </si>
  <si>
    <t>Subsidiary Investment holding entity  of IBA (89% ownership)</t>
  </si>
  <si>
    <t>56 150 491 526</t>
  </si>
  <si>
    <t>www.straddiecamping.com.au</t>
  </si>
  <si>
    <t>Mungo Lodge Holdings Pty Limited</t>
  </si>
  <si>
    <t>70 106 381 408</t>
  </si>
  <si>
    <t>Mungo Lodge Pty Limited</t>
  </si>
  <si>
    <t>91 106 500 556</t>
  </si>
  <si>
    <t>Mungo Lodge Trust</t>
  </si>
  <si>
    <t>16 840 494 151</t>
  </si>
  <si>
    <t>Mutijulu Foundation</t>
  </si>
  <si>
    <t>Trustee for the Mutijulu Foundation Trust, which was established as a charitable trust for the benefit of identified Aboriginal communities. Wholly owned subsidiary of Voyages Indigenous Tourism Australia Pty Ltd, but not a controlled entity</t>
  </si>
  <si>
    <t>57 100 482 924</t>
  </si>
  <si>
    <t>Voyages Indigenous Tourism Australia Pty Ltd</t>
  </si>
  <si>
    <t>C/O 179 Elizabeth Street, SYDNEY NSW 2000</t>
  </si>
  <si>
    <t>https://www.ayersrockresort.com.au/uluru-and-kata-tjuta/mutitjulu-foundation</t>
  </si>
  <si>
    <t>National Centre of Indigenous Excellence Ltd</t>
  </si>
  <si>
    <t>Operates the NCIE facility at Redfern for the achievement of Indigenous benefits. Wholly owned subsidiary of the Indigenous Land Corporation.</t>
  </si>
  <si>
    <t>98 133 644 578</t>
  </si>
  <si>
    <t>166-180 George St Redfern NSW 2016</t>
  </si>
  <si>
    <t>www.ncie.org.au</t>
  </si>
  <si>
    <t>National Indigenous Pastoral
Enterprises Pty Ltd</t>
  </si>
  <si>
    <t>Conducts operations and employs staff working on  agricultural business on ILC owned or leased properties. Wholly owned subsidiary of the Indigenous Land Corporation..</t>
  </si>
  <si>
    <t>28 108 266 548</t>
  </si>
  <si>
    <t>North Stradbroke Enterprises Pty Ltd</t>
  </si>
  <si>
    <t>96 149 399 539</t>
  </si>
  <si>
    <t>North Stradbroke Enterprises Trust</t>
  </si>
  <si>
    <t>67 982 392 324</t>
  </si>
  <si>
    <t>South Hedland Indigenous Property Trust</t>
  </si>
  <si>
    <t>85 342 991 526</t>
  </si>
  <si>
    <t>Swanbrook Road Holding Trust</t>
  </si>
  <si>
    <t>30 313 352 358</t>
  </si>
  <si>
    <t>Tennant Creek Enterprises Pty Limited</t>
  </si>
  <si>
    <t>Tennant Creek Enterprises Trust</t>
  </si>
  <si>
    <t>28 566 518 023</t>
  </si>
  <si>
    <t>Tennant Creek Land Holding Trust</t>
  </si>
  <si>
    <t>Subsidiary Investment holding entity  of IBA (90% ownership)</t>
  </si>
  <si>
    <t>26 854 669 395</t>
  </si>
  <si>
    <t>Tennant Creek Supermarket Pty Limited</t>
  </si>
  <si>
    <t>46 132 055 497</t>
  </si>
  <si>
    <t>PO Box 1953 Berrimah NT 0828</t>
  </si>
  <si>
    <t>www.outbackstores.com.au</t>
  </si>
  <si>
    <t>The Owners-Strata Plan No. 86156</t>
  </si>
  <si>
    <t>Registered strata title scheme that separates a building owned by the Indigenous Land Corporation in NSW  into 3 separate strata title lots.  One strata title was transferred to an Aboriginal Corporation in 2014/15 - accordingly the ILC owns 61%</t>
  </si>
  <si>
    <t>33 616 401 350</t>
  </si>
  <si>
    <t>Tjapukai Aboriginal Cultural Park Partnership</t>
  </si>
  <si>
    <t>37 121 038 415</t>
  </si>
  <si>
    <t>www.tjapukai.com.au</t>
  </si>
  <si>
    <t>Tjapukai Pty Limited</t>
  </si>
  <si>
    <t>98 071 123 843</t>
  </si>
  <si>
    <t>Owns and operates Ayers Rock Resort (ARR) and operates other ILC tourism businesses for the achievement of Indigenous benefits. Wholly owned subsidiary of the Indigenous Land Corporation.</t>
  </si>
  <si>
    <t>52 146 482 591</t>
  </si>
  <si>
    <t>179 Elizabeth Street, SYDNEY NSW 2000</t>
  </si>
  <si>
    <t>www.voyages.com.au</t>
  </si>
  <si>
    <t>Wildman River Lodge Trust</t>
  </si>
  <si>
    <t>48 244 364 507</t>
  </si>
  <si>
    <t>Wildman Wilderness Lodge Pty Ltd</t>
  </si>
  <si>
    <t>65 072 129 358</t>
  </si>
  <si>
    <t>www.wildmanwildernesslodge.com.au</t>
  </si>
  <si>
    <t>Wilpena Pound Aerodrome Services</t>
  </si>
  <si>
    <t>25 154 340 011</t>
  </si>
  <si>
    <t>www.airwilpena.com.au</t>
  </si>
  <si>
    <t>Australian Institute of Family Studies</t>
  </si>
  <si>
    <t>The Australian Institute of Family Studies (AIFS) is the Australian Government's key research body in the area of family wellbeing. It was established in 1980 under the Family Law Act 1975. Its role is to increase understanding of factors affecting how Australian families function by:
- conducting research; and
- disseminating findings.
With a history of more than 30 years of researching and analysing influences on Australian families, AIFS holds a wealth of policy- and practice-relevant knowledge - a foundation of knowledge that continues to grow. The Institute's work provides an evidence base for developing policy and practice related to the wellbeing of families in Australia.</t>
  </si>
  <si>
    <t>Family Law Act 1975</t>
  </si>
  <si>
    <t>64 001 053 079</t>
  </si>
  <si>
    <t>Level 20 South Tower, 485 La Trobe Street, Melbourne VIC 3000</t>
  </si>
  <si>
    <t>http://www.aifs.gov.au</t>
  </si>
  <si>
    <t>http://www.aifs.gov.au/institute/aifs/corporateplans/directions/strategic/index.html</t>
  </si>
  <si>
    <t>http://www.aifs.gov.au/institute/pubs/annualreports/annualreports.html</t>
  </si>
  <si>
    <t>http://www.aifs.gov.au/institute/aifs/accountability.html</t>
  </si>
  <si>
    <t>Department of Social Services</t>
  </si>
  <si>
    <t xml:space="preserve">Department of Social Services (DSS) has policy responsibility for: families and children; child care; housing; community services; seniors; disability and carers; women; ageing and aged care; disability employment services; working age and student payments; settlement and multicultural services; and civil society and volunteering. </t>
  </si>
  <si>
    <t xml:space="preserve">Public Order and Safety;
Education;
Health;
Social Security and Welfare;
Housing and Community </t>
  </si>
  <si>
    <t>36 342 015 855</t>
  </si>
  <si>
    <t>Tuggeranong Office Park, Soward Way (Cnr Athllon Drive), Greenway ACT 2900</t>
  </si>
  <si>
    <t>http://www.dss.gov.au</t>
  </si>
  <si>
    <t>http://www.dss.gov.au/about-the-department/publications-articles/corporate-publications/2011-14-fahcsia-strategic-framework</t>
  </si>
  <si>
    <t>http://www.dss.gov.au/about-the-department/publications-articles/corporate-publications/annual-reports</t>
  </si>
  <si>
    <t>http://www.dss.gov.au/about-the-department/publications-articles/corporate-publications/budget-and-additional-estimates-statements</t>
  </si>
  <si>
    <t>National Accreditation Authority for Translators and Interpreters</t>
  </si>
  <si>
    <t xml:space="preserve">National Accreditation Authority for Translators and Interpreters (NAATI) is a national standards body jointly owned by Commonwealth, State and Territory governments. It is also an advisory body for the Translation and Interpreting industry, providing advice and consultancy services on industry standards, accreditation, the role and conduct of translators and interpreters.
</t>
  </si>
  <si>
    <t>Company Limited by Guarantee, incorporated under the Corporations Act 2001 and is governed by the NAATI Constitution 31 May 2002</t>
  </si>
  <si>
    <t>42 008 596 996</t>
  </si>
  <si>
    <t>NAATI National Office
17A, 2 King Street Deakin ACT 2600</t>
  </si>
  <si>
    <t>http://www.naati.com.au/home_page.html</t>
  </si>
  <si>
    <t>http://www.naati.com.au/annual_reports.html</t>
  </si>
  <si>
    <t>The Prime Minister's Community Business Partnership (the Partnership)</t>
  </si>
  <si>
    <t xml:space="preserve">The Partnership brings together leaders from the business and community sectors to promote philanthropic giving and investment in Australia. The Partnership advises the Government on practical strategies to foster a culture of philanthropic giving, volunteering and investment in Australia in order to strengthen communities.  </t>
  </si>
  <si>
    <t>Was an election commitment and agreed in the 2014-15 Budget</t>
  </si>
  <si>
    <t>www.communitybusinesspartnership.gov.au/</t>
  </si>
  <si>
    <t>Australia's National Research Organisation for Women's Safety</t>
  </si>
  <si>
    <t>Previously, the National Centre of Excellence to Reduce Violence against Women and their Children (NCE), it is now called Australia's National Research Organisation for Women's Safety (ANROWS). ANROWS was established in partnership between the Commonwealth and all state and territory governments as a key initiative of the National Plan to Reduce Violence against Women and their Children 2010-2022. ANROWS will build the evidence base on reducing violence against women and their children, to inform and improve policy, programmes and service delivery and drive future reform.
The members of the Company are comprised of all nine Australian governments.  ANROWS is governed by a Board of Directors and operates under a Constitution.</t>
  </si>
  <si>
    <t>Entity</t>
  </si>
  <si>
    <t>67 162 349 171</t>
  </si>
  <si>
    <t>Suite 2.03, Level 2, 90 Bourke Road, Alexandria NSW 2015</t>
  </si>
  <si>
    <t>http://www.anrows.org.au/about/who-we-are</t>
  </si>
  <si>
    <t>http://www.anrows.org.au/file/anrows-annual-report-2013-14webpdf</t>
  </si>
  <si>
    <t>National Disability Insurance Scheme Launch Transition Agency</t>
  </si>
  <si>
    <t xml:space="preserve">Its  main statutory functions are:
- delivering the National Disability Insurance Scheme (NDIS) so as to, amongst other things, support the independence, and social and economic participation, of people with disability and enable people with disability to exercise choice and control in the pursuit of their goals and the planning and delivery of their supports;
- managing, and advising and reporting on, the financial sustainability of the NDIS;
- developing and enhancing the disability sector;
- building community awareness of disabilities and the social contributors to disabilities;
- collecting, analysing and exchanging data about disabilities and the supports for people with disability; and
- undertaking research relating to disabilities, the supports for people with disability and the social contributors to disabilities.
</t>
  </si>
  <si>
    <t>National Disability Insurance Scheme Act 2013</t>
  </si>
  <si>
    <t>25 617 475 104</t>
  </si>
  <si>
    <t>NDIS National Office, Level 1, 43-45 Brougham Street, Geelong, Victoria 3220</t>
  </si>
  <si>
    <t>http://www.ndis.gov.au/about-us</t>
  </si>
  <si>
    <t xml:space="preserve">www.ndis.gov.au/sites/default/files/documents/corporate_plan.pdf </t>
  </si>
  <si>
    <t>Australian Institute of Family Studies Advisory Council</t>
  </si>
  <si>
    <t>To provide specialist advice to the Director in relation to:
- strategic directions for Institute research; 
- any significant proposed changes to the research program;
- key performance indicators for the Institute's research activities; and 
- the development of future strategic and research plans.</t>
  </si>
  <si>
    <t>The former Financial Management and Accountability Act 1997 with an Advisory Council structure</t>
  </si>
  <si>
    <t>Minister on recommendation of the Australian Institute of Family Studies Director</t>
  </si>
  <si>
    <t>Level 20, 485 La Trobe Street, Melbourne, Vic 3000</t>
  </si>
  <si>
    <t>http://www.aifs.gov.au/institute/aifs/advisorycouncil.html</t>
  </si>
  <si>
    <t>Australian Multicultural Council</t>
  </si>
  <si>
    <t xml:space="preserve">The Australian Multicultural Council is an advisory body to Government on issues of multicultural policy and programmes. The Terms of Reference of the Council are: 
- Harnessing the economic and social benefits of Australia's culturally diverse population.
- Celebrating diversity, promoting social acceptance and fostering engagement with Australian values, identity and citizenship, within the framework of Australian law.
- Building stronger and more cohesive communities and addressing barriers to participation, including racism and discrimination.
- Promoting greater intercultural and interfaith understanding and dialogue.
- Empowering civil society through partnerships with the business sector and harnessing the experience of established communities in developing the capacity of newer communities. 
</t>
  </si>
  <si>
    <t>AMC Secretariat 
Department of Social Services
Level 6 Sirius Building, Woden ACT 2606</t>
  </si>
  <si>
    <t>www.dss.gov.au/amc</t>
  </si>
  <si>
    <t>COAG Disability Reform Council</t>
  </si>
  <si>
    <t>The Disability Reform Council ('the Council') was established under the Council of Australian Governments (COAG) and empowered with functions under the Intergovernmental Agreement on the National Disability Insurance Scheme Launch. The Council is responsible for making decisions and formulating advice on matters arising from the launch of the NDIA and matters relating to the implementation of the full scheme. It is a forum for discussion and decision-making between jurisdictions on issues relating to the NDIS. Specifically, the Council will monitor outcomes and the performance of launch sites based on performance and outcome measures agreed to by all jurisdictions. The Council also has a range of responsibilities under the NDIS Act.</t>
  </si>
  <si>
    <t>COAG, Intergovernmental Agreement on the National Disability Insurance Scheme Launch</t>
  </si>
  <si>
    <t>C/O the National Disability Insurance Agency 
GPO Box 700
Canberra ACT 2601
NDIS National Office, Level 1, 43-45 Brougham Street, Geelong, Victoria 3220</t>
  </si>
  <si>
    <t>https://www.dss.gov.au/our-responsibilities/disability-and-carers/programmes-services/government-international/disability-reform-council</t>
  </si>
  <si>
    <t>National Disability Insurance Agency Board</t>
  </si>
  <si>
    <t>(1) The Board of the NDIA (Board) has the following functions:
     (a)  to ensure the proper, efficient and effective performance of the Agency's functions;
     (b)  to determine objectives, strategies and policies to be followed by the Agency;
     (c)  any other functions conferred on the Board by or under:
           (i)  this Act, the regulations or an instrument made under this Act; or
           (ii)  any other law of the Commonwealth.
(2)  The Board has the power to do all things necessary or convenient to be done for or in connection with the performance of its functions.
(3)  Anything done in the name of, or on behalf of, the Agency by the Board, or with the authority of the Board, is taken to have been done by the Agency</t>
  </si>
  <si>
    <t>Minister for Disability</t>
  </si>
  <si>
    <t>http://www.ndis.gov.au/about-us/governance/our-board</t>
  </si>
  <si>
    <t>National Disability Insurance Agency CEO</t>
  </si>
  <si>
    <t xml:space="preserve">The Chief Executive Officer (CEO) is responsible for the day-to-day administration of the National Disability Insurance Agency under Section 159 of the NDIS Act. The CEO reports directly to the Board, and is required to act in accordance with the objectives, strategies and policies determined by the Board. </t>
  </si>
  <si>
    <t>The NDIS Board</t>
  </si>
  <si>
    <t>http://www.ndis.gov.au/chief-executive-officer</t>
  </si>
  <si>
    <t>National Disability Insurance Scheme Actuary</t>
  </si>
  <si>
    <t xml:space="preserve">The Board of the NDIA (Board) is to nominate a Scheme Actuary under section 180A of the National Disability Insurance Scheme Act 2013 (NDIS Act).
The duties of the Scheme Actuary are set out in section 180B of the NDIS Act. The Scheme Actuary is responsible for, among other things, assessing the financial sustainability of the National Disability Insurance Scheme (NDIS).
There is no limit to the duration of a person's nomination as the Scheme Actuary.
</t>
  </si>
  <si>
    <t>https://ndis.gov.au/about-us/governance/scheme-actuary-and-reviewing-actuary</t>
  </si>
  <si>
    <t>National Disability Insurance Scheme Independent Advisory Council</t>
  </si>
  <si>
    <t>The Independent Advisory Council provides advice to the Board of the National Disability Insurance Agency and is made up of people with disabilities, carers, those experienced in service delivery and disability in rural and remote areas.  The Independent Advisory Council provides the Board with independent advice on matters relating to the design and delivery of the National Disability Insurance Scheme and how it meets objectives. This advice must have regard to the role of families, carers and other significant persons in the lives of people with disability.</t>
  </si>
  <si>
    <t>Minister in consultation with the States and Territories</t>
  </si>
  <si>
    <t>http://www.ndis.gov.au/about-us/governance/ndis-independent-advisory-council</t>
  </si>
  <si>
    <t>National Disability Insurance Scheme Reviewing Actuary</t>
  </si>
  <si>
    <t xml:space="preserve">The Board of the NDIA is to nominate a Reviewing Actuary under section 180D of the NDIS Act.
The duties of the Reviewing Actuary are set out in section 180E of the NDIS Act. The Reviewing Actuary is responsible for, among other things, reviewing and reporting to the Board on actuarial reports and advice received by the Board.
The nomination of the Reviewing Actuary has effect for a period specified in the nomination, for a maximum of 3 years.
</t>
  </si>
  <si>
    <t>Settlement Services Advisory Council</t>
  </si>
  <si>
    <t>The Settlement Services Advisory Council is a ministerially-appointed expert and independent body that provides advice to the Government on matters relating to the resettlement of refugees and humanitarian entrants in Australia.</t>
  </si>
  <si>
    <t>Australian Housing &amp; Urban Research Institute</t>
  </si>
  <si>
    <t xml:space="preserve">The Australian Housing and Urban Research Institute (AHURI) is a national not-for-profit independent network organisation that funds, conducts, disseminates and tailors high quality research on housing and homelessness. AHURI's mission is to deliver high quality, policy-relevant evidence for better housing and urban outcomes, and their strategic goals are to strengthen policy relevance; ensure high quality research; improve research accessibility; foster dynamic collaboration and support and strengthen research capability.  AHURI funding is received from three sources: grants from the Australian and all state and territory governments (excluding Queensland); contributions from their university partners and third parties. 
</t>
  </si>
  <si>
    <t>Operates under a Constitution</t>
  </si>
  <si>
    <t>Minister (four directors), Commonwealth (one), states and territories (two), relevant universities (two) and the company Chief Executive</t>
  </si>
  <si>
    <t>11 090 448 918</t>
  </si>
  <si>
    <t>Level 1, 114 Flinders Street
Melbourne VIC 3000
Australia</t>
  </si>
  <si>
    <t>http://www.ahuri.edu.au</t>
  </si>
  <si>
    <t>http://www.ahuri.edu.au/about</t>
  </si>
  <si>
    <t>http://www.ahuri.edu.au/about/annual_reports/current_annual_report</t>
  </si>
  <si>
    <t>Our Watch</t>
  </si>
  <si>
    <t>The role of Our Watch is to drive cultural and attitudinal change to prevent violence against women and their children from the ground up through community engagement and advocacy.</t>
  </si>
  <si>
    <t>Company Limited by Guarantee, the Commonwealth and Victorian Governments (base funding provided is 50% each) under the Corporations Act 2001</t>
  </si>
  <si>
    <t>Two Principal Members (The Commonwealth and Victorian Governments) appoint two Directors; and the rest of the Directors are appointed by the board</t>
  </si>
  <si>
    <t>60 164 123 844</t>
  </si>
  <si>
    <t xml:space="preserve">GPO Box 24229
Melbourne, Victoria, 3001
</t>
  </si>
  <si>
    <t>http://www.ourwatch.org.au</t>
  </si>
  <si>
    <t>http://www.ourwatch.org.au/Who-We-Are/Annual-reports</t>
  </si>
  <si>
    <t>Note Printing Australia Pty Ltd</t>
  </si>
  <si>
    <t>Treasury</t>
  </si>
  <si>
    <t>Note Printing Australia Limited is a wholly owned subsidiary of the Reserve Bank of Australia. The company manufactures Australia's banknotes. It also produces a range of other security products for domestic and overseas markets, including the new ePassport, which incorporates leading edge biometric capabilities and complies with the International Civil Aviation Organisation Standards.
The 5 directors are appointed by the Reserve Bank. The Assistant Governor (Currency) of the RBA is the Chair of the board. One member of the Reserve Bank Board currently serves on the NPA Board.</t>
  </si>
  <si>
    <t>Incorporated under Corporations Act 2001</t>
  </si>
  <si>
    <t>Reserve Bank of Australia</t>
  </si>
  <si>
    <t>86 082 630 671</t>
  </si>
  <si>
    <t>1-9 Potter Street
Craigieburn Victoria 3064</t>
  </si>
  <si>
    <t xml:space="preserve">http://www.noteprinting.com/index1.shtml </t>
  </si>
  <si>
    <t xml:space="preserve">http://www.noteprinting.com/about-npa-history-and-management.shtml </t>
  </si>
  <si>
    <t>Australian Taxation Office</t>
  </si>
  <si>
    <t>The ATO is the government's principal revenue collection agency. The ATO's role is to effectively manage and shape the tax, excise and superannuation systems that support and fund services for Australians.  
Its main responsibilities are:
- main revenue collection agency of the Australian Government
- administrator of the goods and services tax (GST) on behalf of the Australian states and territories
- administrator of a range of programs which result in transfers and benefits back to the community
- administrator of major aspects of Australia's superannuation system
- custodian of the Australian Business Register (ABR).</t>
  </si>
  <si>
    <t>Prescribed as a listed entity under the Public Governance, Performance and Accountability Act 2013</t>
  </si>
  <si>
    <t>General Public Services;
Education;
Health;
Social Security and Welfare;
Housing and Community Amenities;
Recreation and Culture;
Fuel and Energy;
Mining and Mineral Resources (other than fuels) Manufacturing and Construction</t>
  </si>
  <si>
    <t>51 824 753 556</t>
  </si>
  <si>
    <t>26 Narellan St, Canberra ACT 2601</t>
  </si>
  <si>
    <t>http://www.ato.gov.au</t>
  </si>
  <si>
    <t>https://www.ato.gov.au/About-ATO/About-us/Our-strategic-direction/</t>
  </si>
  <si>
    <t>Commonwealth Grants Commission</t>
  </si>
  <si>
    <t>The Commonwealth Grants Commission recommends how the revenues raised from the Goods and Services Tax (GST) should be distributed to the States and Territories to achieve horizontal fiscal equalisation (HFE).
It is an independent statutory body which responds to terms of reference sent to it by the Commonwealth Treasurer. It makes its recommendations in consultation with the States and Territories and based on data provided by them and independent statistical sources.</t>
  </si>
  <si>
    <t>Commonwealth Grants Commission Act 1973</t>
  </si>
  <si>
    <t>64 703 642 210</t>
  </si>
  <si>
    <t>First Floor, Phoenix House, 86-88 Northbourne Avenue, Braddon ACT 2612</t>
  </si>
  <si>
    <t>http://www.cgc.gov.au</t>
  </si>
  <si>
    <t>https://www.cgc.gov.au/index.php?option=com_content&amp;view=article&amp;id=30&amp;Itemid=146</t>
  </si>
  <si>
    <t>https://www.cgc.gov.au/index.php?option=com_content&amp;view=article&amp;id=21&amp;Itemid=147</t>
  </si>
  <si>
    <t>http://www.treasury.gov.au/PublicationsAndMedia/Publications/2014/PBS-201415/Report/CGC</t>
  </si>
  <si>
    <t>Department of the Treasury</t>
  </si>
  <si>
    <t>The Treasury's mission is to improve the wellbeing of the Australian people by providing sound and timely advice to the Government, based on objective and thorough analysis of options, and by assisting Treasury ministers in the administration of their responsibilities and the implementation of government decisions. The Treasury is expected to anticipate and analyse policy issues with a whole-of-economy perspective, understand government and stakeholder circumstances, and respond rapidly to changing events and directions. 
Treasury makes informed decisions on the development and implementation of policies to improve the wellbeing of the Australian people, including by achieving strong, sustainable economic growth, through the provision of advice to government and the efficient administration of federal financial relations.</t>
  </si>
  <si>
    <t>General Public Services;
Public Order and Safety;
Education;
Health;
Social Security and Welfare;
Housing and Community Amenities;
Fuel and Energy;
Agriculture, Forestry and Fishing;
Transport and Communication;
Other Economic Affairs;
Other Purposes</t>
  </si>
  <si>
    <t>92 802 414 793</t>
  </si>
  <si>
    <t>The Treasury, Langton Crescent, Parkes ACT 2600</t>
  </si>
  <si>
    <t>http://www.treasury.gov.au</t>
  </si>
  <si>
    <t>http://www.treasury.gov.au/About-Treasury/OurDepartment/Treasury-Strategic-Framework</t>
  </si>
  <si>
    <t>http://www.treasury.gov.au/PublicationsAndMedia/Publications/2013/Treasury-Annual-Report-2012-13</t>
  </si>
  <si>
    <t>http://treasury.gov.au/Policy-Topics/BudgetingAndExpenditure</t>
  </si>
  <si>
    <t>The Reserve Bank of Australia (RBA) is Australia's central bank and derives its functions and powers from the Reserve Bank Act 1959.
Its duty is to contribute to the stability of the currency, full employment, and the economic prosperity and welfare of the Australian people. It does this by setting the cash rate to meet an agreed medium-term inflation target, working to maintain a strong and stable financial system and efficient payments system, and issuing the nation's banknotes. The RBA provides certain banking services as required to the Australian Government and its agencies, and to a number of overseas central banks and official institutions. Additionally, it manages Australia's gold and foreign exchange reserves.
The RBA operates Australia's high-value payments system and sets payments system policy. The RBA has two boards: the Reserve Bank Board and the Payments System Board.</t>
  </si>
  <si>
    <t>Reserve Bank Act 1959</t>
  </si>
  <si>
    <t>Members include the (a) Governor; (b) the Deputy Governor; (c) the Secretary to the Department of the Treasury; and (d) 6 other members, who shall be appointed in writing by the Treasurer in accordance with the Act</t>
  </si>
  <si>
    <t>50 008 559 486</t>
  </si>
  <si>
    <t>65 Martin Place, Sydney NSW 2000</t>
  </si>
  <si>
    <t>http://www.rba.gov.au/publications/annual-reports/index.html</t>
  </si>
  <si>
    <t>Royal Australian Mint</t>
  </si>
  <si>
    <t xml:space="preserve">The Royal Australian Mint (RAM) is a government agency operating within the Commonwealth Government portfolio of the Treasury and is the sole supplier of Australia's circulating coinage. RAM also produces a range of high quality collector coins (numismatic coins) which are sold through an extensive mail order operation, e-commerce, a network of domestic and international coin dealers, selected Australia Post outlets and the Mint shop.  RAM is a major Canberra tourist attraction with a public gallery and shop that have attracted an average of 150,000 visitors over the last three years.
RAM also produces circulating coins for other countries (mainly South Pacific countries). </t>
  </si>
  <si>
    <t>Non-statutory body, operates under the framework set by the Public Governance, Performance and Accountability Act 2013</t>
  </si>
  <si>
    <t>45 852 104 259</t>
  </si>
  <si>
    <t>Denison Street, Deakin ACT 2600</t>
  </si>
  <si>
    <t>http://www.ramint.gov.au</t>
  </si>
  <si>
    <t>http://www.ramint.gov.au/about/about-the-mint/strategic_plan.cfm</t>
  </si>
  <si>
    <t>http://www.ramint.gov.au/about/compliance/annual_reports.cfm</t>
  </si>
  <si>
    <t>ACCC Performance Consultative Committee</t>
  </si>
  <si>
    <t xml:space="preserve">The ACCC Performance Consultative Committee was established in 2015 to act as the ACCC's stakeholder consultation body under the Australian Government's Regulator Performance Framework. The framework has established a common set of six outcomes-based key performance indicators that will allow for the comprehensive assessment of Commonwealth regulators' performance and engagement with stakeholders.
The committee consists of 15 business, legal and consumer representatives who collectively cover the broad range of stakeholders that the ACCC engages with in undertaking our various functions. The committee is therefore well placed to provide feedback to the ACCC about our performance.
</t>
  </si>
  <si>
    <t xml:space="preserve">ACCC as part of the Regulator Performance Framework </t>
  </si>
  <si>
    <t>Australian Competition and Consumer Commission</t>
  </si>
  <si>
    <t>http://accc.gov.au/about-us/consultative-committees</t>
  </si>
  <si>
    <t>Agriculture Consultative Committee</t>
  </si>
  <si>
    <t>The Agriculture Consultative Committee was established by the ACCC to provide advice and information on issues affecting the agriculture sector that fall within the scope of the Competition and Consumer Act 2010 (the Act), and to provide a forum where competition and consumer law concerns related to the agriculture sector can be considered and addressed collaboratively.</t>
  </si>
  <si>
    <t>Australian Competition and Consumer Commission (no specific maximum number of members that can be appointed)</t>
  </si>
  <si>
    <t>Australian Competition Tribunal</t>
  </si>
  <si>
    <t>The Tribunal is an independent statutory tribunal that hears applications for the authorisation of company mergers and acquisitions which would otherwise be prohibited under the Competition and Consumer Act 2010. The Tribunal also considers appeals on certain decisions of the Australian Competition and Consumer Commission (ACCC), including decisions to grant or refuse merger clearances, reviews of decisions under Part IIIA of the Act (national access regime), and other authorisation decisions made by the ACCC. The Tribunal includes a President, and as many deputy presidents and other members as appointed by the Governor-General. 
The Tribunal does not publish or table an annual report but it is noted in the Federal Court of Australia Annual Report.  The Federal Court of Australia provides secretariat support.</t>
  </si>
  <si>
    <t>Competition and Consumer Act 2010 (The Tribunal was created in 1966 as the Trade Practices Tribunal and was renamed the Australian Competition Tribunal in 1995)</t>
  </si>
  <si>
    <t>Level 5 Roma Mitchell Commonwealth Law Courts Building, 3 Angas Street, Adelaide</t>
  </si>
  <si>
    <t>http://www.competitiontribunal.gov.au/</t>
  </si>
  <si>
    <t>Australian Government Actuary</t>
  </si>
  <si>
    <t>Part of the Department of the Treasury. The Australian Government Actuary provides actuarial and related policy advice primarily to Australian Government agencies to assist them to quantify risks and make informed decisions.
This is a non-statutory body.</t>
  </si>
  <si>
    <t>www.aga.gov.au</t>
  </si>
  <si>
    <t>Australian Small Business and Family Enterprise Ombudsman</t>
  </si>
  <si>
    <t>The Australian Small Business and Family Enterprise Ombudsman is a:
- Commonwealth advocate for small businesses and family enterprises;
- contributor to the development of small business friendly Commonwealth laws and regulations; and
- concierge for dispute resolution.</t>
  </si>
  <si>
    <t>Australian Small Business and Family Enterprise Ombudsman Act 2015</t>
  </si>
  <si>
    <t>Level 2, 15 Moore Street</t>
  </si>
  <si>
    <t>www.asbfeo.gov.au</t>
  </si>
  <si>
    <t>Consultation Steering Group</t>
  </si>
  <si>
    <t>Membership includes members of tax, legal and accounting professional associations, business groups and Treasury.  It meets routinely to oversee the ATO's consultation arrangements, co-ordinate consultation activities in a tripartite manner and progress resolution of the more significant taxation and superannuation system issues.</t>
  </si>
  <si>
    <t>Commissioner of Taxation</t>
  </si>
  <si>
    <t>https://www.ato.gov.au/General/Consultation/Consultation-groups/Consultation-Steering-Group/</t>
  </si>
  <si>
    <t>Development Allowance Authority</t>
  </si>
  <si>
    <t xml:space="preserve">* * * * * * * * * * * *
On 15 December 2014, the Government announced in the Ministerial Paper Small Government - Towards a Sustainable Future that some functions of the Development Allowance Authority will be consolidated within the Australian Taxation Office.
* * * * * * * * * * * *
The Authority administers two investment incentive schemes designed to make the Australian economy more internationally competitive - the Development Allowance Scheme and the Infrastructure Borrowings Tax Offset Scheme.
The Development Allowance Scheme provides a tax deduction of 10% of the value of an eligible investment, in addition to depreciation.  The Infrastructure Borrowings Tax Offset Scheme provides a tax rebate for approved infrastructure to the resident infrastructure lenders. No applications have been called for since the Treasurer's announcement in the 2004 Federal Budget that the schemes were being phased out. As at 1 January 2009 the Commissioner of Taxation held this office.
</t>
  </si>
  <si>
    <t>Development Allowance Authority Act 1992</t>
  </si>
  <si>
    <t>Part of ATO - 26 Narellan Street, Canberra ACT 2600</t>
  </si>
  <si>
    <t>Foreign Investment Review Board</t>
  </si>
  <si>
    <t xml:space="preserve">The Foreign Investment Review Board (FIRB) is a non-statutory body responsible for advising the Treasurer on foreign investment policy and its administration. It examines foreign investment proposals submitted under the Foreign Acquisitions and Takeovers Act 1975 and under Australia's Foreign Investment Policy.
The Board is supported by the Department.  The Board comprises of 5 part-time members appointed by the Treasurer, as well as the General Manager of the Foreign Investment and Trade Policy Division of the Department of the Treasury. 
</t>
  </si>
  <si>
    <t>Treasurer</t>
  </si>
  <si>
    <t>FIRB, c/- The Treasury, Langton Crescent, Parkes ACT 2600</t>
  </si>
  <si>
    <t>http://www.firb.gov.au/content/default.asp</t>
  </si>
  <si>
    <t>http://www.firb.gov.au/content/who.asp?NavID=48</t>
  </si>
  <si>
    <t>http://www.firb.gov.au/content/publications.asp?NavID=5</t>
  </si>
  <si>
    <t>Global Infrastructure Hub</t>
  </si>
  <si>
    <t xml:space="preserve">On 16 November 2014, G20 Leaders agreed to establish a Global Infrastructure Hub in Sydney to help implement the G20 multi-year infrastructure initiative. The Hub will work internationally to leverage greater private sector involvement in infrastructure. It will do this through information development, knowledge sharing, training and the implementation of leading practices. The Government will contribute $30 million to the establishment and operation of the Hub until 2018. Additional financial contributions, and in-kind resourcing, are also expected from other governments, international organisations, development banks and the private sector.
</t>
  </si>
  <si>
    <t>Company Limited by Guarantee, the Treasurer gave notice pursuant to section 72 of the Public Governance, Performance and Accountability Act 2013 of the creation the Hub.</t>
  </si>
  <si>
    <t>The members of the company are the Commonwealth and State of NSW, the members formally appoint the directors (with agreement of Treasurer, PM and G20 as relevant) and the CEO is appointed by the Board of Directors (the CEO was appointed 29 May 2015)</t>
  </si>
  <si>
    <t xml:space="preserve">Independent Expert Panel Review of Financial System's External Dispute Resolution and Complaints Framework </t>
  </si>
  <si>
    <t>On 20 April 2016, the Australian Government announced a review of the financial system’s external dispute resolution and complaints framework.  An expert panel comprised of Professor Ian Ramsay, Ms Julie Abramson and Mr Alan Kirkland is undertaking the review.</t>
  </si>
  <si>
    <t>https://consult.treasury.gov.au/financial-system-division/dispute-resolution/</t>
  </si>
  <si>
    <t>Legislative and Governance Forum for Corporations</t>
  </si>
  <si>
    <t xml:space="preserve">The Legislative and Governance Forum for Corporations (LG Forum), previously known as the Ministerial Council for Corporations (MINCO), was established by the Heads of Agreement of June 1990 between Australian Government, State and Northern Territory Ministers on future corporate regulation in Australia and the subsequent Corporations Agreements. The LG Forum's principal function is to consider amendments to the legislation governing corporations and financial services including consumer credit, and the Australian Securities and Investments Commission.
Current priorities include amending the Corporations Agreement 2002 to reflect the Forum's name change and terms of reference, and to make technical amendments.
</t>
  </si>
  <si>
    <t>Corporations Agreement 2002</t>
  </si>
  <si>
    <t>States</t>
  </si>
  <si>
    <t>Legislative and Governance Forum on Consumer Affairs</t>
  </si>
  <si>
    <t xml:space="preserve">The Legislative and Governance Forum on Consumer Affairs consists of all Commonwealth, State, Territory and New Zealand Ministers responsible for fair trading and consumer protection laws. Legislative and Governance Forum on Consumer Affairs (CAF) was formerly known as the Ministerial Council on Consumer Affairs (MCCA). CAF's objective is to improve consumer well-being through consumer empowerment and protection, fostering effective competition and enabling the confident participation of consumers in markets in which both consumers and suppliers trade fairly.
</t>
  </si>
  <si>
    <t>http://www.consumerlaw.gov.au/content/Content.aspx?doc=ministerial_council.htm</t>
  </si>
  <si>
    <t>National Superannuation Industry Advisory Group</t>
  </si>
  <si>
    <t>The peak liaison group focuses on stewardship of the superannuation system based on the superannuation product and discusses high level significant matters and potential improvements that are relevant to the Superannuation system.</t>
  </si>
  <si>
    <t>https://www.ato.gov.au/General/Consultation/Consultation-groups/Stewardship-committees/National-Superannuation-Industry-Advisory-Group/</t>
  </si>
  <si>
    <t>National Tax Liaison Group</t>
  </si>
  <si>
    <t>The peak liaison group focuses on stewardship of the tax system and discusses high level significant matters and potential improvements that are relevant to the tax system.  
Membership is made up of senior members of the ATO, representatives of major tax, law  and accounting professional associations as well as representatives from the Treasury.</t>
  </si>
  <si>
    <t>https://www.ato.gov.au/Tax-professionals/Consultation--Tax-practitioners/National-Tax-Liaison-Group-(NTLG)/</t>
  </si>
  <si>
    <t>Not-for-Profit Advisory Group</t>
  </si>
  <si>
    <t>The advisory group focuses on stewardship of the tax system and discusses high level significant matters based on the not-for-profit segment and potential improvements that are relevant to the tax system.</t>
  </si>
  <si>
    <t>https://www.ato.gov.au/General/Consultation/Consultation-groups/Stewardship-committees/Not-for-profit-Advisory-Group/</t>
  </si>
  <si>
    <t xml:space="preserve">Review of Treasury's Macroeconomic Forecasting Capabilities: Expert Panel  </t>
  </si>
  <si>
    <t xml:space="preserve">The expert panel was established in response to the Review of Treasury's Macroeconomic Forecasting Capabilities conducted in 2015-16. The panel assists Treasury with technical macroeconomic issues, including its development of a wider range of techniques to forecast the Australian economy, a key recommendation of the review.
The panel is comprised of eight members, including academics and external macroeconomic experts with specialist knowledge in macroeconomic modelling. It meets once or twice a year, and is consulted by Treasury on an ad hoc basis. </t>
  </si>
  <si>
    <t>Deputy Secretary, Macroeconomic Group, Treasury</t>
  </si>
  <si>
    <t xml:space="preserve">http://www.treasury.gov.au/ConsultationsandReviews/Reviews/2016/Review-of-the-Treasurys-Macroeconomic-Forecasting-Capabilities/Expert-panel </t>
  </si>
  <si>
    <t>Steering Committee for the Review of Government Service Provision</t>
  </si>
  <si>
    <t xml:space="preserve">The Report on Government Services is produced under the direction of the Steering Committee for the Review of Government Service Provision (SCRGSP).
The Steering Committee has 22 members from across the federal and State and Territory Governments. Secretariat support is provided by the Productivity Commission.  The Committee's purpose is to collect and publish data enabling ongoing comparisons of the efficiency and effectiveness of Commonwealth and State government services, including intra-government services.
</t>
  </si>
  <si>
    <t>COAG (formerly known as the Premiers' Conference)</t>
  </si>
  <si>
    <t>Secretariat Review of Government Services Provision, Level 12, 530 Collins St, Melbourne VIC 3000</t>
  </si>
  <si>
    <t>http://www.pc.gov.au/gsp/review</t>
  </si>
  <si>
    <t>Superannuation Complaints Tribunal Advisory Committee</t>
  </si>
  <si>
    <t xml:space="preserve">The Superannuation Complaints Tribunal (SCT) has established the SCT Advisory Council to strengthen the SCT's governance.
It brings together eight industry representatives from across the superannuation industry to provide strategic advice and stakeholder feedback to the SCT chairperson, with regards to accessibility, independence, fairness, accountability, efficiency and the tribunal's effectiveness.
</t>
  </si>
  <si>
    <t>Non-statutory body, but support functions of the SCT which was established by the Superannuation (Resolution of Complaints) Act 1993</t>
  </si>
  <si>
    <t>Superannuation Complaints Tribunal Chair</t>
  </si>
  <si>
    <t>Superannuation Complaints Tribunal</t>
  </si>
  <si>
    <t>Level 7, 120 Collins Street, Melbourne VIC 3000</t>
  </si>
  <si>
    <t>Australian Bureau of Statistics</t>
  </si>
  <si>
    <t>The ABS is Australia's official national statistical agency. It was established over 100 years ago as the Commonwealth Bureau of Census and Statistics, following enactment of the Census and Statistics Act 1905. The agency became the Australian Bureau of Statistics in 1975 with the passing of the Australian Bureau of Statistics Act 1975. The ABS provides statistics on a wide range of economic, social, population and environmental matters, covering government, business and the community. It also has an important coordination function with respect to the statistical activities of other official bodies, both in Australia and overseas</t>
  </si>
  <si>
    <t xml:space="preserve"> Australian Bureau of Statistics Act 1975</t>
  </si>
  <si>
    <t>26 331 428 522</t>
  </si>
  <si>
    <t>ABS House, 45 Benjamin Way, Belconnen ACT 2617</t>
  </si>
  <si>
    <t>http://www.abs.gov.au</t>
  </si>
  <si>
    <t>http://www.abs.gov.au/ausstats/abs@.nsf/mf/1005.0</t>
  </si>
  <si>
    <t>http://www.abs.gov.au/AUSSTATS/abs@.nsf/DetailsPage/1001.02012-13?OpenDocument</t>
  </si>
  <si>
    <t xml:space="preserve">The Australian Competition and Consumer Commission (ACCC) is an independent Commonwealth statutory authority whose role is to enforce the Competition and Consumer Act 2010 and a range of additional legislation, promoting competition, fair trading and regulating national infrastructure for the benefit of all Australians.  </t>
  </si>
  <si>
    <t>Competition and Consumer Act 2010</t>
  </si>
  <si>
    <t>94 410 483 623</t>
  </si>
  <si>
    <t xml:space="preserve">                                                                                                                                                                                         </t>
  </si>
  <si>
    <t>http://www.accc.gov.au</t>
  </si>
  <si>
    <t>http://www.accc.gov.au/publications/corporate-plan-priorities</t>
  </si>
  <si>
    <t>http://www.accc.gov.au/publications/accc-aer-annual-report</t>
  </si>
  <si>
    <t>Australian Office of Financial Management</t>
  </si>
  <si>
    <t>The AOFM's key responsibilities involve managing the Australian Government's debt portfolio through the issuance of Commonwealth Government Securities (CGS), managing the Australian Government's overall cash balance in the Official Public Account (OPA), and any investment in financial assets arising from these activities or as a result of any specific policy mandate from the Australian Government. This requires close working relations with the Department of the Treasury, Department of Finance and the Reserve Bank of Australia (RBA). It also requires that the AOFM maintain credible professional relationships with the banking sector (which act as intermediaries in the CGS market) and with domestic and international investors in CGS.</t>
  </si>
  <si>
    <t>General Public Services;
Housing and Community Amenities;
Agriculture, Forestry and Fishing;
Other Purposes</t>
  </si>
  <si>
    <t>13 059 525 039</t>
  </si>
  <si>
    <t>http://www.aofm.gov.au</t>
  </si>
  <si>
    <t>http://aofm.gov.au/publications/annual-reports/</t>
  </si>
  <si>
    <t>Australian Prudential Regulation Authority</t>
  </si>
  <si>
    <t>The Australian Prudential Regulation Authority (APRA) is the prudential regulator of the Australian financial services industry. It oversees banks, credit unions, building societies, general insurance and reinsurance companies, life insurance, friendly societies, and most of the superannuation industry. APRA is funded largely by the industries that it supervises. It was established on 1 July 1998. APRA currently supervises institutions holding $4.5 trillion in assets for Australian depositors, policyholders and superannuation fund members.</t>
  </si>
  <si>
    <t>Australian Prudential Regulation Authority Act 1998</t>
  </si>
  <si>
    <t>79 635 582 658</t>
  </si>
  <si>
    <t>Level 26, 400 George St, Sydney NSW 2000</t>
  </si>
  <si>
    <t>http://www.apra.gov.au</t>
  </si>
  <si>
    <t>http://www.apra.gov.au/AboutAPRA/Publications/Pages/Annual-Report.aspx</t>
  </si>
  <si>
    <t>Australian Reinsurance Pool Corporation</t>
  </si>
  <si>
    <t>The Australian Reinsurance Pool Corporation (ARPC) is a statutory authority established under the Terrorism Insurance Act 2003 (TI Act), being subject also to requirements under the Public Governance, Performance and Accountability Act 2013 (prior to 1 July 2014, the Commonwealth Authorities and Companies Act 1997).
Following the terrorist events that occurred in the United States of America on 11 September 2001, there was a global withdrawal of terrorism insurance. This was of particular concern to the commercial property sector internationally. The Government was concerned that the lack of comprehensive insurance cover for commercial property or infrastructure would lead to a reduction in financing and investment in the Australian property sector.
The role of the ARPC was to establish and subsequently provide ongoing administration of a scheme that would provide (re)insurance cover for eligible terrorism losses involving commercial property, associated business interruption and public liability.</t>
  </si>
  <si>
    <t>Terrorism Insurance Act 2003</t>
  </si>
  <si>
    <t>Other Economic Affairs Nec</t>
  </si>
  <si>
    <t>74 807 136 872</t>
  </si>
  <si>
    <t>Level 3, 14 Childers Street, Canberra ACT 2600</t>
  </si>
  <si>
    <t>http://www.arpc.gov.au</t>
  </si>
  <si>
    <t>http://arpc.gov.au/ips/agency_plan/</t>
  </si>
  <si>
    <t>http://arpc.gov.au/news-and-publications/annual-reports/</t>
  </si>
  <si>
    <t>Australian Securities and Investments Commission</t>
  </si>
  <si>
    <t>ASIC is Australia's corporate, markets and financial services regulator. The Australian Securities and Investments Commission Act 2001 requires us to: 
- maintain, facilitate and improve the performance of the financial system and entities in it 
- promote confident and informed participation by investors and consumers in the financial system 
- administer the law effectively and with minimal procedural requirements 
- enforce and give effect to the law 
- receive, process and store, efficiently and quickly, information that is given to us 
- make information about companies and other bodies available to the public as soon as practicable.</t>
  </si>
  <si>
    <t>Australian Securities and Investments Commission Act 2001</t>
  </si>
  <si>
    <t>86 768 265 615</t>
  </si>
  <si>
    <t>Level 5, 100 Market Street, Sydney NSW 2000</t>
  </si>
  <si>
    <t>http://www.asic.gov.au</t>
  </si>
  <si>
    <t>http://www.asic.gov.au/asic/asic.nsf/byheadline/Annual+reports?openDocument</t>
  </si>
  <si>
    <t>Corporations and Markets Advisory Committee</t>
  </si>
  <si>
    <t xml:space="preserve">* * * * * * * * * * * *
On 13 May 2014, the Government announced in the Ministerial Paper Small Government - Smaller and More Rational Government that the Corporations and Markets Advisory Committee will be ceased.
* * * * * * * * * * * *
The Corporations and Markets Advisory Committee (CAMAC) was set up in 1989 to provide a source of independent advice to the Australian Government on issues that arise in corporations and financial markets law and practice. CAMAC members are appointed on the basis of knowledge and experience in business, financial markets, law, economics or accounting, and serve on a part-time basis. CAMAC is assisted by a Legal Committee, whose members have expertise in corporate law.
CAMAC's functions, pursuant to s 148(1) of the ASIC Act, are, on its own initiative or when requested by the Minister, to advise the Minister, and to make such recommendations as it thinks fit, about any matter connected with:
(a) a proposal to make corporations legislation or to amend that legislation; 
(b) the operation or administration of that legislation; 
(c) law reform in relation to that legislation; 
(d) companies or a segment of the financial products and financial services industry; or 
(e) a proposal for improving the efficiency of the financial markets. </t>
  </si>
  <si>
    <t>Treasurer or Assistant Treasurer</t>
  </si>
  <si>
    <t>41 574 479 010</t>
  </si>
  <si>
    <t>http://www.camac.gov.au</t>
  </si>
  <si>
    <t>http://camac.gov.au/camac/camac.nsf/0/4873391d9063ad4eca256b6c007ffd41.html</t>
  </si>
  <si>
    <t>Inspector-General of Taxation</t>
  </si>
  <si>
    <t>The Inspector-General of Taxation Act 2003 (the Act) established an independent statutory agency to review:
- systems established by the Australian Taxation Office to administer the tax laws; and
- systems established by tax laws in relation to administrative matters;
- for the purpose of reporting and making recommendations to Government on how those systems could be improved.
The Act precludes the Inspector-General of Taxation from reviewing the imposition of taxes and tax rates, and the eligibility criteria for, or levels of, any rebates or grants administered by the Commissioner of Taxation.
The Inspector-General seeks to improve the administration of the tax laws for the benefit of all taxpayers. Individuals and/or groups of taxpayers, professional associations and businesses are welcome to bring systemic administration issues to the attention of the Inspector-General. The Inspector-General will endeavour to address taxpayer concerns on defective administration while ensuring resources of the agency are directed to those areas of most benefit to taxpayers overall.</t>
  </si>
  <si>
    <t>Inspector-General of Taxation Act 2003</t>
  </si>
  <si>
    <t>Financial and Fiscal Affairs</t>
  </si>
  <si>
    <t>51 248 702 319</t>
  </si>
  <si>
    <t>Level 19, 50 Bridge Street, Sydney, NSW 2000</t>
  </si>
  <si>
    <t>http://www.igt.gov.au</t>
  </si>
  <si>
    <t>http://www.igt.gov.au/content/annual_reports.asp?NavID=15</t>
  </si>
  <si>
    <t>National Competition Council</t>
  </si>
  <si>
    <t xml:space="preserve">The National Competition Council is a research and advisory body which was established in 1995 by agreement of the Council of Australian Governments (COAG).
The Council's main function is to recommend on the regulation of third party access to services provided by monopoly infrastructure.  Section 29B of the Competition and Consumer Act 2010 sets out the functions and powers of the Council. The Council is an independent entity, which has an arrangement with the Australian Competition and Consumer Commission with respect to the provision of secretariat services. </t>
  </si>
  <si>
    <t>56 552 760 098</t>
  </si>
  <si>
    <t>Level 35, The Tower, 360 Elizabeth St, Melbourne Central, Melbourne Vic 3000</t>
  </si>
  <si>
    <t>http://www.ncc.gov.au</t>
  </si>
  <si>
    <t>http://ncc.gov.au/about/strategic_plan</t>
  </si>
  <si>
    <t>http://ncc.gov.au/publications/C41</t>
  </si>
  <si>
    <t>Office of the Auditing and Assurance Standards Board</t>
  </si>
  <si>
    <t>The Auditing and Assurance Standards Board (AUASB) is an independent, statutory agency of the Australian Government, responsible for developing, issuing and maintaining auditing and assurance standards.
Sound public interest-oriented auditing and assurance standards are necessary to reinforce the credibility of the auditing and assurance processes for those who use financial and other information. The AUASB standards are legally enforceable for audits or reviews of financial reports required under the Corporations Act 2001.
The AUASB's role extends to liaison with other national standards setters and participation in international standard-setting initiatives.</t>
  </si>
  <si>
    <t>Chair appointed by Minister, other members appointed by the Financial Reporting Council</t>
  </si>
  <si>
    <t>80 959 780 601</t>
  </si>
  <si>
    <t>Level 7, 600 Bourke Street, Melbourne, VIC 3000</t>
  </si>
  <si>
    <t>http://www.auasb.gov.au</t>
  </si>
  <si>
    <t>http://www.auasb.gov.au/About-the-AUASB/AUASB-Strategic-Plan.aspx</t>
  </si>
  <si>
    <t>http://www.auasb.gov.au/About-the-AUASB/Annual-reports.aspx</t>
  </si>
  <si>
    <t>Office of the Australian Accounting Standards Board</t>
  </si>
  <si>
    <t>The AASB is an Australian Government agency under the Australian Securities and Investments Commission Act 2001. Under that Act, the statutory functions of the AASB are:
- to develop a conceptual framework for the purpose of evaluating proposed standards;
- to make accounting standards under section 334 of the Corporations Act 2001;
- to formulate accounting standards for other purposes; 
- to participate in and contribute to the development of a single set of accounting standards for worldwide use; 
- and to advance and promote the main objects of Part 12 of the ASIC Act, which include reducing the cost of capital, enabling Australian entities to compete effectively overseas and maintaining investor confidence in the Australian economy.</t>
  </si>
  <si>
    <t>92 702 019 575</t>
  </si>
  <si>
    <t>http://www.aasb.gov.au</t>
  </si>
  <si>
    <t>http://www.aasb.gov.au/AASB-Board/Board-strategic-plan.aspx</t>
  </si>
  <si>
    <t>http://www.aasb.gov.au/About-the-AASB/AASB-annual-reports.aspx</t>
  </si>
  <si>
    <t>Productivity Commission</t>
  </si>
  <si>
    <t>The Productivity Commission is the Australian Government's independent research and advisory body on a range of economic, social and environmental issues affecting the welfare of Australians. Its role, expressed simply, is to help governments make better policies in the long term interest of the Australian community.
As its name implies, the Commission's focus is on ways of achieving a more productive economy - the key to higher living standards. As an advisory body, its influence depends on the power of its arguments and the efficacy of its public processes.</t>
  </si>
  <si>
    <t>Productivity Commission Act 1998</t>
  </si>
  <si>
    <t>78 094 372 050</t>
  </si>
  <si>
    <t>Level 12, 530 Collins Street
Melbourne VIC 3000</t>
  </si>
  <si>
    <t>http://www.pc.gov.au</t>
  </si>
  <si>
    <t>http://www.pc.gov.au/annual-reports</t>
  </si>
  <si>
    <t>ACCC Consumer Consultative Committee</t>
  </si>
  <si>
    <t>The ACCC established the Consumer Consultative Committee in 2001 to provide a forum through which consumer protection issues could be addressed collaboratively between our organisation and consumer representatives.</t>
  </si>
  <si>
    <t>ATO Tax Practitioner Advisory Group</t>
  </si>
  <si>
    <t>The advisory group focuses on stewardship of the tax system and discusses high level significant matters and potential improvements impacting the tax practitioner segment that are relevant to the operation of tax system.</t>
  </si>
  <si>
    <t>https://www.ato.gov.au/General/Consultation/Consultation-groups/Stewardship-committees/ATO-Tax-Practitioner-Advisory-Group-(ATPAG)/</t>
  </si>
  <si>
    <t>Australasian Consumer Fraud Taskforce</t>
  </si>
  <si>
    <t xml:space="preserve">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
</t>
  </si>
  <si>
    <t xml:space="preserve">ACCC organised initial workshop and ongoing work was agreed to by participants. </t>
  </si>
  <si>
    <t>At discretion of members (no specific maximum number of members that can be appointed)</t>
  </si>
  <si>
    <t>http://www.scamwatch.gov.au/content/index.phtml/itemId/725675</t>
  </si>
  <si>
    <t>Australian Charities and Not-for-Profits Commission</t>
  </si>
  <si>
    <t>The Australian Charities and Not-for-Profits Commission (ACNC) is the independent national regulator of charities. The ACNC has been set up to achieve the following objectives:
- maintain, protect and enhance public trust and confidence in the sector through increased accountability and transparency 
- support and sustain a robust, vibrant, independent and innovative not-for-profit sector 
- promote the reduction of unnecessary regulatory obligations on the sector. 
The ACNC Commissioner's position is established by section 110-5 of the Australian Charities and Not-for-Profits Commission Act 2012.</t>
  </si>
  <si>
    <t>Australian Charities and Not-for-Profits Commission Act 2012, section 105-5</t>
  </si>
  <si>
    <t>54 488 464 865</t>
  </si>
  <si>
    <t xml:space="preserve">Advice Services
Australian Charities and Not-for-profits Commission
GPO Box 5108,
Melbourne VIC 3001 </t>
  </si>
  <si>
    <t>http://www.acnc.gov.au/</t>
  </si>
  <si>
    <t>http://www.acnc.gov.au/ACNC/About_ACNC/Corporate_info/Strat_Plan/ACNC/Edu/StratPlan_2012.aspx</t>
  </si>
  <si>
    <t>http://www.acnc.gov.au/ACNC/About_ACNC/Corporate_info/Annual_Reports/ACNC/Publications/ARlanding.aspx?hkey=e97a86cb-6218-4be1-8951-233f4f8f911b</t>
  </si>
  <si>
    <t>Australian Charities and Not-for-Profits Commission Advisory Board</t>
  </si>
  <si>
    <t>The Australian Charities and Not-for-Profits Commission (ACNC) Advisory Board supports and advises the Commissioner. The Board is appointed by the Minister and consists of up to eight 'general members' with expertise in the not-for-profit sector, law, taxation or accounting, and office holders. The Board also currently consists of four 'ex-officio members' who are appointed to the Board because they are the holder of a specified office.</t>
  </si>
  <si>
    <t>Australian Charities and Not-for-Profits Commission Act 2012, section 135-5</t>
  </si>
  <si>
    <t>www.acnc.gov.au</t>
  </si>
  <si>
    <t>Australian Consumer Fraud Taskforce</t>
  </si>
  <si>
    <t xml:space="preserve">Scamwatch website:
http://www.scamwatch.gov.au/content/index.phtml/itemId/725675
The ACCC is a member of the Australasian Consumer Fraud Taskforce, which was formed in March 2005 and which comprises 22 government regulatory agencies and departments with responsibility for consumer protection regarding frauds and scams. The ACFT also has a range of community, non-government and private sector organisations as partners in the effort to increase the level of scam awareness in the community.
The purpose of the ACFT is to help government members work together to:
- enhance the Australian and New Zealand governments' enforcement activity against frauds and scams
- run an annual coordinated information campaign for consumers—the National Consumer Fraud Week (timed to coincide with Global Consumer Fraud Prevention Month)
- involve the private sector and community groups in the information campaign and encourage them to share information they may have on scams and frauds
- generate greater interest in research on consumer frauds and scams.
</t>
  </si>
  <si>
    <t>At discretion of members</t>
  </si>
  <si>
    <t>Australian Energy Regulator</t>
  </si>
  <si>
    <t xml:space="preserve">The Australian Energy Regulator regulates the electricity and gas industries, setting prices for using energy networks (electricity poles and wires and gas pipelines) to transport energy, and monitoring the wholesale electricity and gas markets to ensure suppliers comply with the National Electricity Law and Rules and the National Gas Law and Rules. The AER also regulates and monitors retail energy markets and enforces the National Energy Retail Law and the National Energy Retail Rules in SA, NSW, ACT and Tasmania. The AER Board has three members appointed by the Governor-General: one Commonwealth member, who must also be a member of the Australian Competition and Consumer Commission (ACCC), and two State and/or Territory members (sections 44AM-44AS of the Competition and Consumer Act 2010). The AER has an independent Board, with its staff, resources and facilities provided by the ACCC. 
</t>
  </si>
  <si>
    <t xml:space="preserve">http://www.aer.gov.au/ </t>
  </si>
  <si>
    <t xml:space="preserve">http://www.accc.gov.au/publications/accc-aer-annual-report </t>
  </si>
  <si>
    <t>Australian Government Competitive Neutrality Complaints Office</t>
  </si>
  <si>
    <t xml:space="preserve">The Australian Government Competitive Neutrality Complaints Office (AGCNCO) is an autonomous unit within the Productivity Commission whose role is to administer the Commonwealth's competitive neutrality complaints mechanism.
Competitive neutrality policy aims to promote efficient competition between public and private businesses. Specifically, it seeks to ensure that government businesses do not enjoy competitive advantages over their private sector competitors simply by virtue of their public ownership.
</t>
  </si>
  <si>
    <t>Level 2, 15 Moore Street, Canberra City, 2600</t>
  </si>
  <si>
    <t>http://www.pc.gov.au/agcnco</t>
  </si>
  <si>
    <t>Australian Loan Council</t>
  </si>
  <si>
    <t xml:space="preserve">The current Loan Council arrangements, in place since 1 July 1993, operate on a voluntary basis and emphasise transparency of public sector financing. These arrangements are designed to enhance financial market scrutiny of public sector borrowing and facilitate informed judgments about each government's financial performance. The Loan Council traditionally meets annually to consider jurisdictions' nominated borrowings for the forthcoming year. It has regard to each jurisdiction's fiscal position and the macroeconomic implications of the aggregate figure.
Prime Minister as Chair and each State Premier and Territory Chief Minister (or their representatives). Current practice is for the Treasurers of each jurisdiction to constitute the Council (as the Prime Minister's, State Premiers', and Chief Ministers' representatives).
</t>
  </si>
  <si>
    <t>Financial Agreement Act</t>
  </si>
  <si>
    <t>Australian Statistics Advisory Council</t>
  </si>
  <si>
    <t xml:space="preserve">The Australian Statistics Advisory Council (ASAC) advises the Minister and the Australian Statistician on the improvement, extension and co-ordination of statistical services provided for public purposes in Australia, and also on the priorities and programs of work that should be adopted in relation to major aspects of the provision of those statistical services. The Treasurer and Australian Statistician may refer matters to the Council.
Council comprises Chair, Australian Statistician and 10-22 other members, all appointed by the Treasurer.
</t>
  </si>
  <si>
    <t>http://www.asac.gov.au</t>
  </si>
  <si>
    <t>http://www.asac.gov.au/ASAC/ASACHome.nsf/home/Annual%20Report</t>
  </si>
  <si>
    <t>Board of Taxation</t>
  </si>
  <si>
    <t>The Board of Taxation is a non-statutory advisory body charged with contributing a business and broader community perspective to improving the design of taxation laws and their operation.
The Board is tasked with advising the Treasurer on improving the general integrity and functioning of the taxation system and commissioning research and other studies on tax matters approved or referred to it by the Treasurer.
The Board currently comprises of 11 members, eight of whom have been appointed from the non-government sector. There are three ex officio members - the Secretary to the Australian Treasury, the Commissioner of Taxation and the First Parliamentary Counsel.
The Board will be supported by a secretariat provided by the Treasury, but may engage private sector consultants to assist it with its tasks.</t>
  </si>
  <si>
    <t>Commonwealth Government</t>
  </si>
  <si>
    <t>Treasurer (no specific maximum number of members that can be appointed)</t>
  </si>
  <si>
    <t>http://taxboard.gov.au/</t>
  </si>
  <si>
    <t xml:space="preserve">Commonwealth Consumer Affairs Advisory Council </t>
  </si>
  <si>
    <t>CCAAC is an expert advisory panel, which provides advice to the Minister for Small Business on consumer policy issues. CCAAC considers reports and papers referred to CCAAC by the Minister and report to the Minister on their likely consumer impacts; identify emerging issues impacting on consumers and draw those to the attention of the Minister; and investigates and reports to the Minister on consumer issues referred to CCAAC by the Minister.</t>
  </si>
  <si>
    <t>http://ccaac.gov.au/</t>
  </si>
  <si>
    <t>Companies Auditors and Liquidators Disciplinary Board</t>
  </si>
  <si>
    <t xml:space="preserve">The Board receives and reviews applications from the Australian Securities and Investments Commission (ASIC) (refer Section C) or the Australian Prudential Regulation Authority (APRA) (refer Section C) about the conduct of registered company auditors and liquidators. The Board is authorised to cancel or suspend, admonish, or reprimand, registered auditors and liquidators, and/or require them to give an undertaking. 14 members comprising a Chair, Deputy Chair, 6 as representatives of the accounting community and 6 as representatives of the business community. 
Required by the Corporations Act 2001, section 1292;  and established by the Australian Securities and Investments Commission Act 2001, sections 203 to 223.
</t>
  </si>
  <si>
    <t>Level 5
100 Market Street
SYDNEY NSW 2001</t>
  </si>
  <si>
    <t>http://www.caldb.gov.au/</t>
  </si>
  <si>
    <t>Consumer Advisory Panel</t>
  </si>
  <si>
    <t xml:space="preserve">The Panel is established by ASIC to advise it on current consumer protection issues and provide feedback on ASIC's policies and activities. It also advises ASIC on key consumer research and education projects. The Panel's members are selected to reflect a diverse range of consumer interests in the financial services sector and include representatives from consumer and investor organisations.
</t>
  </si>
  <si>
    <t>Australian Securities and Investment Commission as an internal body to provide it with advice</t>
  </si>
  <si>
    <t>Council of Financial Regulators</t>
  </si>
  <si>
    <t>The Council of Financial Regulators (CFR) is the coordinating body for Australia's main financial regulatory agencies. It is a non-statutory body whose role is to contribute to the efficiency and effectiveness of financial regulation and to promote stability of the Australian financial system. Its membership comprises the Reserve Bank of Australia (RBA), which chairs the CFR; the Australian Prudential Regulation Authority (APRA); the Australian Securities and Investments Commission (ASIC); and The Treasury. In the CFR, members share information, discuss regulatory issues and, if the need arises, coordinate responses to potential threats to financial stability. The CFR also advises Government on the adequacy of Australia's financial regulatory arrangements.</t>
  </si>
  <si>
    <t>Recommendation of the Financial System Inquiry in 1997 (the Wallis Committee), its key documents are MOUs between the four agencies</t>
  </si>
  <si>
    <t>http://www.cfr.gov.au/</t>
  </si>
  <si>
    <t>Council on Federal Financial Relations</t>
  </si>
  <si>
    <t>The Council oversees the operation of the Intergovernmental Agreement on behalf of COAG. It monitors the implementation of reforms to federal financial relations. It oversees the operation of the Goods and Services Tax . It also reviews recommendations from the Commonwealth Grants Commission concerning GST revenue sharing relativities prior to the Commonwealth Treasurer making a determination. The Council was originally named the Ministerial Council on Federal Financial Relations but was renamed by COAG in 2013 as part of the streamlining of COAG Councils.</t>
  </si>
  <si>
    <t>Intergovernmental Agreement on Federal Financial Relations</t>
  </si>
  <si>
    <t>Secretariat to the Council on Federal Financial Relations, c/- the Treasury, Langton Cres, Parkes ACT 2600</t>
  </si>
  <si>
    <t>http://www.federalfinancialrelations.gov.au/</t>
  </si>
  <si>
    <t>Financial Literacy Board</t>
  </si>
  <si>
    <t xml:space="preserve">The Australian Government Financial Literacy Board is a non-statutory body that provides advice to government and ASIC on financial literacy issues. The Board comprises 13 members appointed by the Assistant Treasurer, usually for a term of 3 years.
Members are appointed in their own right, rather than as representatives of particular organisations, and volunteer their services. The Board meets quarterly to discuss financial literacy initiatives as they relate to business, education and the community sector. 
</t>
  </si>
  <si>
    <t>Assistant Treasurer</t>
  </si>
  <si>
    <t xml:space="preserve">Australian Financial Literacy Board Secretariat
GPO Box 9827
Sydney
NSW 2001
Australia </t>
  </si>
  <si>
    <t>http://www.financialliteracy.gov.au/financial-literacy-board</t>
  </si>
  <si>
    <t>http://www.financialliteracy.gov.au/strategy-and-action-plan/strategy-2014</t>
  </si>
  <si>
    <t>Financial Reporting Council</t>
  </si>
  <si>
    <t xml:space="preserve">The Council oversees the process for setting accounting and auditing standards, as well as providing strategic advice in relation to the quality of audits conducted by Australian auditors, and gives the Minister reports and advice on these matters. It also appoints members (other than the Chairs, who are appointed by the Minister) of the Australian Accounting Standards Board (AASB) and the Australian Auditing and Assurance Standards Board (AUASB) (refer Section C).
It also provides strategic oversight of AASB and AUASB priorities, business plans, budgets and staffing arrangements and determines their broad strategic direction. 19 members appointed by the Minister. 
</t>
  </si>
  <si>
    <t>Financial Reporting Council
 c/o The Treasury
 Financial System and Services Division
 Langton Crescent
 CANBERRA ACT 2600</t>
  </si>
  <si>
    <t>www.frc.gov.au</t>
  </si>
  <si>
    <t xml:space="preserve">http://www.frc.gov.au/about_the_frc/strategic-plan-2013-16/ </t>
  </si>
  <si>
    <t>Fuel Consultative Committee</t>
  </si>
  <si>
    <t>The Fuel Consultative Committee was established in 2010 to provide an opportunity for meaningful dialogue between the ACCC, the fuel industry, and motoring organisations. The information shared increases our understanding of fuel industry issues and assists us in undertaking our role on issues related to competition and consumer protection in the fuel industry.</t>
  </si>
  <si>
    <t>GST Advisory Group</t>
  </si>
  <si>
    <t xml:space="preserve">The advisory group focuses on stewardship of the tax system and discusses high level significant matters based on GST product and potential improvements that are relevant to the tax system.
</t>
  </si>
  <si>
    <t>https://www.ato.gov.au/General/Consultation/Consultation-groups/Stewardship-committees/GST-Advisory-Group/</t>
  </si>
  <si>
    <t>Heads of Treasuries</t>
  </si>
  <si>
    <t>Heads of Treasuries supports the Council on Federal Financial Relations. This forum is comprised of the Secretary to the Treasury, and State and Territory counterparts from each jurisdiction. Heads of Treasuries meets three or four times a year to discuss the general operation of the federal financial relations framework, current economic conditions and the fiscal outlook, tax and financial issues, and other matters referred to it by the Council or COAG.</t>
  </si>
  <si>
    <t>COAG and Council on Federal Financial Relations</t>
  </si>
  <si>
    <t>Secretariat to Heads of Treasuries, c/- Treasury, Langton Crescent, Parkes ACT 2600</t>
  </si>
  <si>
    <t>Individual Taxpayer Liaison Group</t>
  </si>
  <si>
    <t>The liaison group focuses on stewardship of the tax system and discusses high level significant matters based on the individuals' market group and potential improvements that are relevant to the tax system.</t>
  </si>
  <si>
    <t>https://www.ato.gov.au/General/Consultation/Consultation-groups/Stewardship-committees/Individual-Taxpayer-Liaison-Group/</t>
  </si>
  <si>
    <t>Infrastructure Consultative Committee</t>
  </si>
  <si>
    <t>The Infrastructure Consultative Committee was set up in 2006 to facilitate discussions on the broad issues of infrastructure and infrastructure regulation. The committee was selected to be representative of the diversity of infrastructure interests and includes representatives from energy, telecommunication, water, rail, ports, and airports.</t>
  </si>
  <si>
    <t>Large Business Liaison Group</t>
  </si>
  <si>
    <t>The liaison group focuses on stewardship of the tax system based on the large business market group and discusses high level significant matters and potential improvements that are relevant to the tax system.</t>
  </si>
  <si>
    <t>https://www.ato.gov.au/General/Consultation/Consultation-groups/Stewardship-committees/Large-Business-Liaison-Group/</t>
  </si>
  <si>
    <t>Payments System Board</t>
  </si>
  <si>
    <t xml:space="preserve">The Payments System Board's responsibilities and powers are set out in  separate Acts: Reserve Bank Act 1959; Payment Systems (Regulation) Act 1998; Payment Systems and Netting Act 1998;  and Part 7.3 of the Corporations Act 2001. The Payments System Board governs the payments system policy of the Reserve Bank of Australia.
The membership of the Payments System Board is specified in section 25A of the Reserve Bank Act 1959: 
the Governor of the RBA (Chair of the Payments System Board); one representative of the RBA (who is appointed by the Governor and who must be either a member of the Reserve Bank Board or a member of the RBA service; Deputy Chair of the Payments System Board);  one representative of the Australian Prudential Regulation Authority - APRA (who is appointed by APRA and who must be either an APRA member or an APRA staff member); and up to five other members (who are appointed by the Treasurer for a term of up to five years). 
</t>
  </si>
  <si>
    <t>Membership consists of (a) the Governor; (b) one representative of the Bank; (c) one representative of APRA; (d) up to 5 other members (the Governor appoints the RBA member; APRA appoints the APRA member; and the Treasurer appoints the 5 other members)</t>
  </si>
  <si>
    <t>Scamwatch</t>
  </si>
  <si>
    <t xml:space="preserve">The purpose of Scamwatch is to help you recognise a scam and avoid it where possible. Self-defence is the best defence.
The ACCC works with state and territory consumer protection agencies and other government agencies to promote awareness in the community about scams. The Australasian Consumer Fraud Taskforce (ACFT) coordinates this work. The ACCC's role extends beyond preventing scams and includes other areas of consumer protection, infrastructure regulation, cartels and other forms of anti-competitive conduct.
The ACCC does not give legal advice.
</t>
  </si>
  <si>
    <t>The website was transferred from Treasury to the ACCC, as part of an Australasian Consumer Fraud Taskforce (ACFT) initiative</t>
  </si>
  <si>
    <t>http://scamwatch.gov.au/</t>
  </si>
  <si>
    <t>Small Business &amp; Franchising Consultative Committee</t>
  </si>
  <si>
    <t>The Small Business and Franchising Consultative Committee was established by the ACCC to provide a forum where competition and consumer law concerns related to the small business and franchising sectors could be discussed by industry and government.</t>
  </si>
  <si>
    <t>Small Business Liaison Group</t>
  </si>
  <si>
    <t>The liaison group focuses on stewardship of the tax system and discusses high level significant matters based on the small business market group and potential improvements that are relevant to the tax system.</t>
  </si>
  <si>
    <t>https://www.ato.gov.au/General/Consultation/Consultation-groups/Stewardship-committees/Small-Business-Liaison-Group/</t>
  </si>
  <si>
    <t xml:space="preserve">The Tribunal reviews complaints about superannuation funds, annuities, deferred annuities, and retirement savings accounts. Tribunal consists of a Chair, Deputy Chair (appointed by the Governor-General) and at least 7 other members appointed by the Treasurer. Secretariat services provided by ASIC. 
</t>
  </si>
  <si>
    <t>Superannuation (Resolution of Complaints) Act 1993</t>
  </si>
  <si>
    <t>Chair and Deputy Chair are appointed by Governor-General, Part-time Tribunal Members are appointed by the Minister</t>
  </si>
  <si>
    <t>http://www.sct.gov.au/</t>
  </si>
  <si>
    <t>http://www.sct.gov.au/downloads/annual-reports</t>
  </si>
  <si>
    <t>Takeovers Panel</t>
  </si>
  <si>
    <t>The Panel is the primary forum for resolving disputes relating to takeover bids within the bid period. It is a peer review body, comprising active members of Australia's takeovers and business communities and has a full-time executive panel based in Melbourne (Department of the Treasury employees). The Panel has the power to make orders to protect the rights of persons (especially target company shareholders) during a takeover bid.</t>
  </si>
  <si>
    <t>Australian Securities and Investments Commission Act 1989 and continued in existence by s 261 of the Australian Securities and Investments Commission Act 2001</t>
  </si>
  <si>
    <t>Level 10, 63 Exhibition Street, Melbourne, Vic, 3000</t>
  </si>
  <si>
    <t>www.takeovers.gov.au/</t>
  </si>
  <si>
    <t>http://www.takeovers.gov.au/content/resources/reports/annual_reports.aspx</t>
  </si>
  <si>
    <t>Tax Practitioners Board</t>
  </si>
  <si>
    <t xml:space="preserve">The Tax Practitioners Board (TPB) is a national body responsible for the registration and regulation of tax practitioners. The TPB is also responsible for ensuring compliance with the Tax Agent Services Act 2009 (TASA), including the Code of Professional Conduct (Code). The TPB consists of a 7-member Board (part-time) and Chair appointed by the Assistant Treasurer and staff made available by the Commissioner of Taxation (from the ATO).
</t>
  </si>
  <si>
    <t>Tax Agent Services Act 2009, Division 60</t>
  </si>
  <si>
    <t>www.tpb.gov.au</t>
  </si>
  <si>
    <t>Trans-Tasman Accounting and Auditing Standards Advisory Group</t>
  </si>
  <si>
    <t xml:space="preserve">The Group advises the Australian and New Zealand accounting standard and oversight bodies, and the respective governments, on strategies to establish a single set of trans Tasman accounting standards within the broader context of both jurisdictions' objective of adopting international accounting standards and to maximise the influence of Australia and New Zealand in the development of international accounting standards and the international accounting standard setting process.
12 members, comprising representatives of government and professional organisations related to accounting and auditing standards within Australia and New Zealand. 
</t>
  </si>
  <si>
    <t>A bilateral agreement between Australia and New Zealand</t>
  </si>
  <si>
    <t>Members are appointed in accordance with the groups' Terms of Reference</t>
  </si>
  <si>
    <t>http://ttaasag.treasury.gov.au/default.asp</t>
  </si>
  <si>
    <t>Trans-Tasman Council on Banking Supervision</t>
  </si>
  <si>
    <t xml:space="preserve">The role of the Council is to promote a joint approach to trans-Tasman banking supervision that delivers a seamless regulatory environment. Secretaries of the Australian and New Zealand Treasuries and officials representing the Australian Prudential Regulation Authority, the Reserve Bank of Australia, the Reserve Bank of New Zealand, Australian Securities and Investments Commission and Financial Markets Authority (NZ). 
Established under a bilateral agreement between Australia and New Zealand. </t>
  </si>
  <si>
    <t>Treasurer and New Zealand Finance Minister who agreed on a Terms of Reference</t>
  </si>
  <si>
    <t>http://www.cfr.gov.au/about-cfr/financial-distress-planning-management/trans-tasman-council-on-banking-supervision.html</t>
  </si>
  <si>
    <t>Utility Regulators Forum</t>
  </si>
  <si>
    <t>The Utility Regulators Forum was established in 1997 to encourage cooperation between Commonwealth, state and territory based regulators.</t>
  </si>
  <si>
    <t>Wholesale Telecommunications Consultative Forum</t>
  </si>
  <si>
    <t>The Wholesale Telecommunications Consultative Forum was established in 2012 to provide an opportunity for meaningful dialogue between the ACCC and the telecommunications industry. It also provides information to increase the ACCC's understanding of structural separation and migration issues and so assist the ACCC in undertaking its role under the Competition and Consumer Act 2010 and Telecommunications Act 1997.</t>
  </si>
  <si>
    <t>Department of Veterans' Affairs</t>
  </si>
  <si>
    <t>The Department of Veterans' Affairs (DVA) is a primary service delivery agency responsible for developing and implementing programs that assist the veteran and defence force communities. DVA also provides administrative support and staff for the Repatriation Commission and the Military Rehabilitation and Compensation Commission (MRCC).  The Department also administers other legislation, including the Defence Service Homes Act 1918 and the War Graves Act 1980.</t>
  </si>
  <si>
    <t>General Public Services;
Education;
Health;
Social Security and Welfare;
Housing and Community Amenities;
Recreation and Culture;
Other Economic Affairs</t>
  </si>
  <si>
    <t>23 964 290 824</t>
  </si>
  <si>
    <t>Level 8, Gnabra Building, 21 Genge Street, Canberra City ACT 2601</t>
  </si>
  <si>
    <t>http://www.dva.gov.au</t>
  </si>
  <si>
    <t>http://www.dva.gov.au/about-dva/publications-and-forms/corporate/corporate-plan</t>
  </si>
  <si>
    <t>http://www.dva.gov.au/about-dva/accountability-and-reporting/veterans-affairs-portfolio-annual-reports</t>
  </si>
  <si>
    <t>http://www.dva.gov.au /about-dva/accountability-and-reporting/budget</t>
  </si>
  <si>
    <t>Australian War Memorial</t>
  </si>
  <si>
    <t>The Australian War Memorial combines a shrine, a world-class museum, and an extensive archive. The Memorial's purpose is to commemorate the sacrifice of those Australians who have died in war or on operational service and those who have served our nation in times of conflict. Its mission is to assist Australians to remember, interpret and understand the Australian experience of war and its enduring impact on Australian society.</t>
  </si>
  <si>
    <t>Australian War Memorial Act 1980</t>
  </si>
  <si>
    <t>64 909 221 257</t>
  </si>
  <si>
    <t>Treloar Crescent, Campbell ACT 2612</t>
  </si>
  <si>
    <t>http://www.awm.gov.au</t>
  </si>
  <si>
    <t>http://www.awm.gov.au/about/documents/</t>
  </si>
  <si>
    <t>Anzac Centenary Inter-Departmental Task Force</t>
  </si>
  <si>
    <t>The Inter-Departmental Task Force consists of representation from a number of Commonwealth Government departments and agencies, as well as most national cultural institutions to provide advice and updates on Anzac Centenary related projects and initiative</t>
  </si>
  <si>
    <t>Relevant Departments</t>
  </si>
  <si>
    <t>Gnabra Building, 21 Genge Street, Civic ACT 2601</t>
  </si>
  <si>
    <t>Anzac Centenary Public Fund Board</t>
  </si>
  <si>
    <t>* * * * * * * * * * * *
On 15 December 2014, the Government announced in the Ministerial Paper Small Government - Towards a Sustainable Future that the Anzac Centenary Public Fund Board will be ceased by May 2019.
* * * * * * * * * * * *
The Board assesses projects and makes recommendations to the Minister for Veterans' Affairs for project funding from the Anzac Centenary Public Fund</t>
  </si>
  <si>
    <t>Minister, under the Anzac Centenary Public Fund Policy Statement and the FMA Act (Anzac Centenary Public Fund Special Account) Determination 2013/02</t>
  </si>
  <si>
    <t>Anzac Centenary State, Territory and Local Government Working Group</t>
  </si>
  <si>
    <t>The Anzac Centenary State, Territory and Local Government (STLG) Working Group was created in 2012 as one of six groups to provide subject matter expertise and recommendations to the Anzac Centenary Advisory Board regarding independent and cross-jurisdictional planning and preparation for the Anzac Centenary (2014-2018). As ACAB has disbanded the STLG meet to share and discuss Anzac Centenary arrangements and events. STLG membership consists of senior state and territory government representatives who are responsible for the planning and implementation of Anzac Centenary commemorative activities in there respective jurisdictions.</t>
  </si>
  <si>
    <t>Initially created as a sub-committee of the Anzac Centenary Advisory Board</t>
  </si>
  <si>
    <t>Commemorations Grants Advisory Committee</t>
  </si>
  <si>
    <t>The board considers applications for "Saluting Their Service" Community Commemorative Grants and Major Commemorative Grants against guidelines and advises the Department on recommendations to make to the Minister</t>
  </si>
  <si>
    <t>Defence Services Homes Insurance Scheme</t>
  </si>
  <si>
    <t>Economical home insurance, and a range of other insurances, is available to current and former ADF members who are eligible under the Defence Home Ownership Assistance Scheme (DHOAS). Eligible members of both the Permanent Forces and the Reserves are able to access the Defence Service Homes Insurance Scheme (DSHIS) as an additional benefit. DSHIS is an Australian Government scheme administered by the Department of Veterans Affairs. 
The following are eligible to take out policies with Defence Service Homes Insurance:
- An Australian veteran 
- Current or former ADF members, Reservists or Peacekeepers 
- Widows or widowers of any of the above 
- Members of the ex-service community 
- Those that provide services to the above communities
DSHIS reduces the risk of under insurance by estimating the replacement cost of your home for you. We also include an amount to cover those extra expenses you may incur if you have to re-build such as temporary accommodation, demolition costs and extra costs related to re-building.</t>
  </si>
  <si>
    <t>Defence Service Homes Act 1918</t>
  </si>
  <si>
    <t>97 191 187 638</t>
  </si>
  <si>
    <t>Level 8, Gnabra Building, 21 Genge Street, Civic ACT 2601</t>
  </si>
  <si>
    <t>Director of the Office of Australian War Graves</t>
  </si>
  <si>
    <t>The Director of the Office of Australian War Graves is a statutory office holder. The Office of Australian War Graves acts as an agent of the Commonwealth War Graves Commission (CWGC) to maintain war cemeteries and memorials and individual war graves (in Australia and the region) for members of the Commonwealth forces, who died during the First and Second World Wars, commemorates eligible veterans who died post-war and whose deaths were caused by their war service and builds and maintains official Australian memorials overseas.</t>
  </si>
  <si>
    <t>War Graves Act 1980</t>
  </si>
  <si>
    <t>http://www.dva.gov.au/commemorations-memorials-and-war-graves/office-australian-war-graves</t>
  </si>
  <si>
    <t>DVA and Defence Rehabilitation Advisory Committee</t>
  </si>
  <si>
    <t>The role of the DVA and Defence Rehabilitation Advisory Committee (RAC) is to act in an advisory capacity to the Department of Veterans' Affairs (DVA) and Defence on rehabilitation matters. Issues are brought to the RAC that require expert opinion and discussion, thereby assisting DVA and Defence in making informed choices regarding their rehabilitation programs, policies and practice. The RAC also provides a forum for identifying new Australian and international research and best practice activities in rehabilitation. The RAC membership consists of professionals with expertise in mental health, rehabilitation medicine, psychiatry, allied health, and medical, psychosocial and vocational rehabilitation.</t>
  </si>
  <si>
    <t>Gnabra Building, corner of Bunda and Genge Streets, Canberra City ACT 2601</t>
  </si>
  <si>
    <t>http://www.dva.gov.au/health-and-wellbeing/rehabilitation/rehabilitation-service-providers#rac</t>
  </si>
  <si>
    <t>DVA Health Consultative Forum</t>
  </si>
  <si>
    <t>The  DVA Health Consultative Forum will promote and support collaboration and partnership between DVA and peak bodies representing the health sector.  The key focus for the Committee will be to address health issues of strategic importance to the ex-service and defence communities, and to assist DVA in setting strategic health directions for the medium to long term.  The Committee will be a consultative forum and not a decision making body.</t>
  </si>
  <si>
    <t>Peak body nominations (external committee members) endorsed by Assistant Secretary, Programme Management Branch (note, sitting fees will only be paid where members are not paid employees of their association)</t>
  </si>
  <si>
    <t xml:space="preserve">* * * * * * * * * * * *
On 15 December 2014, the Government announced in the Ministerial Paper Small Government - Towards a Sustainable Future that the DVA Human Research Ethics Committee will be merged into the Australian Defence Human Research Ethics Committee in July 2017.
* * * * * * * * * * * *
The Department of Veterans' Affairs (DVA) Human Research Ethics Committee's primary role is to protect the welfare and rights of veterans and their eligible dependants in all relevant research proposals. The committee considers research proposals from an ethical, moral and social perspective. It considers all research proposals involving a direct approach to members of the veteran community and their eligible dependants during the collection of veterans' personal information, and/or access to and use of DVA data (including data to be used for mail-outs).
The committee comprises mainly veterans and former members of the ADF and is constituted in accordance with National Health and Medical Research Council guidelines for human research ethics committees. Membership includes: a chairperson; a layman and a laywoman; two people with knowledge and current experience in areas of relevant research; a doctor; a minister of religion, and a lawyer. The DVA provides two ex-officio members and secretariat support for the committee.
</t>
  </si>
  <si>
    <t>ESO (Ex-Service Organisation) Round Table</t>
  </si>
  <si>
    <t xml:space="preserve">This forum is intended to enhance the capacity of the Repatriation Commission and Military Rehabilitation and Compensation Commission to address issues of strategic importance to the ex-service and defence communities and assist in setting strategic directions for the medium to long term, including:
- acting as the main forum for dialogue between the Military Rehabilitation Compensation Commission (MRCC), Repatriation Commission, Department of Veterans' Affairs and the leadership of the ESO and Defence communities;
- providing advice on how government can better facilitate a common approach to veteran and ex-service issues against the current background of ageing members, declining membership and multiple ex-service organisations not necessarily united in their common concerns;   
- guiding strategic directions for the portfolio; and
- serving as the main body for consultation under the Legislative Instruments Act 2003 on the development of legislative instruments impacting members of the ex-service and defence communities under:
    - the Veterans' Entitlements Act 1986;
    - Military Rehabilitation and Compensation Act 2004;
    - Safety, Rehabilitation and Compensation Act 1988; 
    - Defence Service Homes Act 1918.
    - War Graves Act 1980.
</t>
  </si>
  <si>
    <t>http://www.dva.gov.au/consultation-and-grants/consultation-ex-service-community</t>
  </si>
  <si>
    <t>Gulf War Serum Management Committee</t>
  </si>
  <si>
    <t>The Committee comprises representatives of ex-service organisations which represent the interests of participant groups in the Gulf War Study. The Gulf War Health Study examined the long term effects of service in the Gulf War, particularly physical exposure. Serum samples were taken from participants. These samples are stored under contract with DVA. This committee examines the management of this storage and advises the MRCC on any research proposals to use the remaining serum.</t>
  </si>
  <si>
    <t>Military Rehabilitation and Compensation Commission</t>
  </si>
  <si>
    <t xml:space="preserve">The Military Rehabilitation and Compensation Commission (MRCC) administers benefits under the Military Rehabilitation and Compensation Act 2004 and Part XI of the Safety, Rehabilitation and Compensation Act 1988 (SRCA). The MRCC functions are:
- to make determinations relating to the acceptance of liability for service related conditions, the payment of compensation, and the provision of treatment and rehabilitation;
- to minimise the duration and severity of service related conditions and promoting the return to suitable work;
- to promote the research into the health of members and former members, the prevention of injury and disease and rehabilitation;
- to provide advice to the ministers and departmental secretaries of Veterans' Affairs and Defence, the Chief of the Defence Force and the Service Chiefs, either on request or on its own initiative; and
- to undertake other functions that may be conferred on it.
There are six part-time members, comprising the President of the Repatriation Commission, the Deputy President of the Repatriation Commission, the Repatriation Commissioner, a person nominated by the Minister for Employment, and two persons nominated by the Minister for Defence. The Commission is assisted by staff made available by the Secretary of the Department.
</t>
  </si>
  <si>
    <t>Military Rehabilitation and Compensation Act 2004</t>
  </si>
  <si>
    <t>National Aged and Community Care Forum</t>
  </si>
  <si>
    <t xml:space="preserve">The forum will:
- be a link between ex-service organisations (ESOs), providers and the Department of Veterans' Affairs (DVA) in the dissemination of information on health, aged and community care issues and mental and social health policy;
- provide information on the current and future aged care needs of veterans and war widow/ers and other members of the ex-service and defence community including carers;
- be a conduit for developing and proposing better practice residential and community care arrangements for the ex-service community;
- influence future policy directions regarding ageing for the ex-service community;
- monitor developments in the aged care industry and the aged care needs of the ex-service community, including access to residential care; and 
- consider how DVA better supports people at home with community support.
</t>
  </si>
  <si>
    <t>Pay for Performance Advisory Committee</t>
  </si>
  <si>
    <t>Department, following letter to key professional colleges and industry groups inviting senior representation</t>
  </si>
  <si>
    <t>Prime Ministerial Advisory Council on Veterans' Mental Health</t>
  </si>
  <si>
    <t>The role of the PMAC on Veterans' Mental Health is to advise the Prime Minister, the Minister for Veterans' Affairs and the Government on high level strategic and complex matters relating to the mental health of veterans and their families, particularly those relating to former serving personnel with service after 1975.</t>
  </si>
  <si>
    <t>PMAC Secretariat
Level 6, Gnabra Building, 21 Genge Street, Civic ACT 2601</t>
  </si>
  <si>
    <t>http://www.pmac.dva.gov.au/</t>
  </si>
  <si>
    <t>Repatriation Commission</t>
  </si>
  <si>
    <t>The Repatriation Commission is responsible under the Veterans' Entitlements Act 1986 (VEA) for granting pensions, allowances and other benefits, and to provide treatment for veterans, their dependants and other eligible persons.  In addition, the Repatriation Commission will advise the Minister for Veterans' Affairs on the operation of the VEA and generally to administer the VEA subject to the control of the Minister.  There are three full-time members of the Repatriation Commission; the President, who is also the Secretary of the Department of Veteran's Affairs and the Chair of the Military Rehabilitation and Compensation Commission (MRCC), the Deputy President and the Repatriation Commissioner.
The Commission is assisted by staff made available by the Secretary of the Department.</t>
  </si>
  <si>
    <t>Australian Soldiers' Repatriation Act 1920</t>
  </si>
  <si>
    <t>Repatriation Medical Authority</t>
  </si>
  <si>
    <t xml:space="preserve">The Authority determines Statements of Principles in respect of particular kinds of injuries, diseases or death based on medical-scientific evidence detailing the factors which can connect the injuries, diseases or death with the circumstances of service in Australia's military forces. The Statements of Principles are used for the purpose of determining claims for compensation under the Veterans' Entitlements Act 1986 and Military Rehabilitation and Compensation Act 2004. All members of the Authority must be a medical practitioner, or a medical scientist, with at least 10 years experience, of whom one must have at least 5 years experience in epidemiology. The Authority is assisted by staff made available by the Secretary of the Department. 5 part-time members appointed by the Minister for Veterans' Affairs.
</t>
  </si>
  <si>
    <t>Veterans’ Entitlements Act 1986 (the VE Act), section 196A</t>
  </si>
  <si>
    <t>Level 8, 259 Queen Street, Brisbane QLD 4000</t>
  </si>
  <si>
    <t xml:space="preserve">www.rma.gov.au </t>
  </si>
  <si>
    <t>http://www.rma.gov.au/pubs/main.htm</t>
  </si>
  <si>
    <t>Repatriation Pharmaceutical Reference Committee</t>
  </si>
  <si>
    <t xml:space="preserve">The Repatriation Pharmaceutical Reference Committee (RPRC) advises the Repatriation Commission and the Minister on the clinical appropriateness of the range of items available under the Repatriation Pharmaceutical Benefits Scheme.  The Committee ensures that the listed items and their conditions of supply are the most appropriate to meet the special and individual needs of entitled veterans and war widow(ers). The RPRC membership comprises clinical experts from various medical specialties such as geriatrics, oncology, palliative care, pharmacology and psychiatry and are nominated by various independent representative bodies.  </t>
  </si>
  <si>
    <t>Research Board</t>
  </si>
  <si>
    <t>Provides the rigorous accountability of the DVA strategic research model, which oversights the development, governance and monitoring of all research activities undertaken or commissioned by DVA.
The Research Board assists the Repatriation Commission and the Military Rehabilitation and Compensation Commission to ensure efficient use of research resources by oversighting the shared research agenda with the Department of Defence, consistent with the Government's election commitment to recognise the unique nature of military service.</t>
  </si>
  <si>
    <t>Repatriation Commission and the Military Rehabilitation &amp; Compensation Commission</t>
  </si>
  <si>
    <t xml:space="preserve">The Scientific Advisory Committee (SAC) provides advice on scientific matters related to the conduct of the study. The SAC reports to the Department of Veterans' Affairs (DVA). The SAC also:
- assists DVA and the research organisations in aligning research to the study's methodology.
- monitors progress of the study from a scientific viewpoint.
- provides regular reports to the Consultative Forum through the Independent Scientific Adviser.
- reviews the research for accuracy and validity.
</t>
  </si>
  <si>
    <t>Scientific Advisory Committee - Transition Wellbeing Research Programme</t>
  </si>
  <si>
    <t>Specialist Medical Review Council</t>
  </si>
  <si>
    <t xml:space="preserve">The Council reviews Statements of Principles and decisions of the Repatriation Medical Authority. The Council does not consider individual applications for compensation, but reviews the evidence upon which the RMA bases its decisions. All members of the Council must be registered medical practitioners, or medical scientists, with at least 10 years experience. Section 196ZE of the Veterans' Entitlements Act 1986 provides that they are to be selected from a list of nominees submitted by such colleges, or similar bodies of medical practitioners or medical scientists (e.g. the Royal Australian College of Physicians), as are asked by the Minister to submit nominees. The Council is assisted by staff made available by the Secretary of the Department. Part-time members are appointed by the Minister for Veterans' Affairs. Members numbers vary from time to time as needed for new reviews.
</t>
  </si>
  <si>
    <t>Veterans’ Entitlements Act 1986</t>
  </si>
  <si>
    <t>www.smrc.gov.au</t>
  </si>
  <si>
    <t>State / Territory consultation forum</t>
  </si>
  <si>
    <t>The state forums provide a link for Ex Service Organisations (ESOs) into the Department and are an avenue for Deputy Commissioners to address ESO leaders and to deliver a consistent message to the ex-service community. There is one major forum in each State or Territory.  
Regional and local level consultation continues to be a part of the consultation arrangements with the ex-service community in each State or Territory. Membership will be drawn from some or all of the following:
- Australian Federation of Totally and Permanently Incapacitated Ex-Servicemen and Women (TPI);
- Australian Peacekeepers and Peacemakers Veterans Association Inc; 
- Australian Veterans' and Defence Services Council (AVADSC); 
- Defence Force Welfare Association (DFWA); 
- Legacy;
- Partners of Veterans' Association (PVA);
- Returned and Services League of Australia (RSL);
- Vietnam Veterans' Association of Australia (VVAA);
- Vietnam Veterans Federation of Australia (VVFA); and
- War Widows Guild of Australia.
The local Deputy Commissioner chairs the forum and is responsible for appointing members in consultation with the Secretary and the Minister for Veterans' Affairs.</t>
  </si>
  <si>
    <t>State Dependant</t>
  </si>
  <si>
    <t>Study of Health Outcomes in Aircraft Maintenance Personnel Serum Management Committee</t>
  </si>
  <si>
    <t>The study of Health Outcomes in Aircraft Maintenance Personnel (SHOAMP) Serum Management Committee comprises representatives of ex-service organisations which represent the interests of participant groups in the SHOAMP Study. The SHOAMP Health Study is examining the long term health effects and outcomes in Aircraft maintenance personnel. Serum samples were taken from participants. Samples are stored under contract with DVA. The Committee examines the management of this storage and advices the MRCC on any research proposals to use the remaining serum.</t>
  </si>
  <si>
    <t>Veterans and Veterans Families Counselling Service National Advisory Committee</t>
  </si>
  <si>
    <t xml:space="preserve">The Veterans and Veterans Families Counselling Service (VVCS) National Advisory Committee provides quality, independent, consultation based advice to the Minister on the effectiveness of the Veterans and Veterans Families Counselling Service (VVCS).  The VVCS provides counselling and group programs to Australian veterans, peacekeepers, submariners, reservists and their families. It is a specialised, free and confidential Australia-wide service. </t>
  </si>
  <si>
    <t>Secretariat
Level 6, Gnabra Building, 21 Genge Street, Civic ACT 2601</t>
  </si>
  <si>
    <t>http://www.vvcs.gov.au/AboutVVCS/national-advisory-committee.htm</t>
  </si>
  <si>
    <t>Veterans' Children Education Scheme and Military Rehabilitation and Compensation Act Education Training Scheme State Boards</t>
  </si>
  <si>
    <t xml:space="preserve">Part VII of the Veterans’ Entitlements Act 1986 (VEA) Division VI of the Military Rehabilitation and Compensation Act 2004 (MRCA)
</t>
  </si>
  <si>
    <t xml:space="preserve">VCES members appointed by Repatriation Commission MRCAETS members appointed by Military Rehabilitation and Compensation Commission
</t>
  </si>
  <si>
    <t>Veterans Mental Health Clinical Reference Group</t>
  </si>
  <si>
    <t>Veteran Mental Health Clinical Reference Group is to provide expert advice to the Department of Veterans' Affairs (DVA) and the Department of Defence on mental health matters relating to veterans including current serving and reservists. The members will have strong clinical service expertise, be recognised as experts in their field, and have experience in providing expert advice. It is also a requirement that members of the group have a strong understanding of veteran mental health issues, including the contemporary cohort.
Members are appointed to the group as individuals rather than representatives of any organisation. All appointments will be made by the Secretary of DVA, and the Minister will subsequently be advised. Additions or amendments are at the discretion of the Secretary. The group is supported by the Department of Veterans' Affairs.</t>
  </si>
  <si>
    <t>CRG Secretariat, Level 8, Gnabra Building, 21 Genge Street, Civic ACT 2601</t>
  </si>
  <si>
    <t>Veterans' Review Board</t>
  </si>
  <si>
    <t>The Veterans' Review Board (VRB) is part of the Repatriation determining system but is independent of the Repatriation Commission and the Department of Veterans' Affairs. The VRB is a tribunal created by Parliament to review decisions about Repatriation pensions (other than service pensions) and attendant allowance. It aims to provide correct, high quality, impartial decisions in a timely and efficient manner. The VRB is made up of staff who manage its affairs and assist members, and panels of members who hear and decide applications for review. A panel consists of up to three persons with a wide range of skills, including service experience and legal qualifications. All panel members are independent persons appointed by the Governor General.</t>
  </si>
  <si>
    <t>The Veterans' Entitlements Act 1986, subsection 134(1) formally titled the Veterans' Review originally established under the Repatriation Act 1920</t>
  </si>
  <si>
    <t>National Registry - Level 2, Building B, Centennial Plaza, 280 Elizabeth Street, Surry Hills NSW 2010</t>
  </si>
  <si>
    <t>www.vrb.gov.au</t>
  </si>
  <si>
    <t>Younger Veterans - Contemporary Needs Forum</t>
  </si>
  <si>
    <t xml:space="preserve">The Younger Veterans - Contemporary Needs Forum (YVF) is intended to:
- assist in identifying priority emerging issues for veterans across the age and conflict spectrum particularly in the areas of mental and social health;
- assist in identifying emerging issues for veteran's families and support networks;
- identify and analyse trends across veteran cohorts and geography and raise awareness of these increasing and common issues with subject-matter experts from the Department of Veterans' Affairs (DVA) and other state or Commonwealth government departments and agencies as appropriate;
- assist in identifying opportunities for increased engagement with younger veterans who are geographically dislocated or not affiliated with ex-service organisations, through the appropriate media and internet technology;
- enhance ex-service community's understanding of DVA's service delivery performance through information sharing and improved communication between DVA and the ex-service community; and
- identify and provide recommendations for improvements in DVA's operational policy to promote quality and accountability in service delivery. </t>
  </si>
  <si>
    <t>Does this body undertake R&amp;D as an essential and ongoing element of its core business?</t>
  </si>
  <si>
    <t>Does this body employ or engage with scientists and researchers as an essential and ongoing element of its core business?</t>
  </si>
  <si>
    <t>Does this body enable science, research and/or innovation (SRI) as an essential and ongoing element of its core business?</t>
  </si>
  <si>
    <t>Innovation Program / Activity</t>
  </si>
  <si>
    <t>Health and Aged Care</t>
  </si>
  <si>
    <t>Historical timeseries</t>
  </si>
  <si>
    <t xml:space="preserve"> - The 1992-93 aggregate total from the 2001-02 tables (which is the last year that this aggregate total is available) does not equate to the 1992-93 sector table, found within the 2000-01 edition of the tables (which is the last year that this sector total appeared).</t>
  </si>
  <si>
    <t xml:space="preserve"> - From 1992-93 to 1997-98 figures for ARPANSA have been included that were only available as not-the-final-year numbers, and which were thus originally excluded from the final year total.</t>
  </si>
  <si>
    <t>GENERAL</t>
  </si>
  <si>
    <t>First funding year</t>
  </si>
  <si>
    <t>Budget Estimate
 2016-17</t>
  </si>
  <si>
    <t>Both R&amp;D and Innovation are defined within the Definitions tab</t>
  </si>
  <si>
    <t>http://www.finance.gov.au/resource-management/appropriations/guide-to-appropriations/</t>
  </si>
  <si>
    <t>The notes column includes information that helps to clarify the nature of a program/activity, including that:</t>
  </si>
  <si>
    <t>Notes for this timeseries are provided within the Notes tab</t>
  </si>
  <si>
    <t>CHART DATA</t>
  </si>
  <si>
    <t>Portfolio / Activity</t>
  </si>
  <si>
    <t xml:space="preserve">Defence Science &amp; Technology (DST) Group </t>
  </si>
  <si>
    <t>Sub-total (Intramural)</t>
  </si>
  <si>
    <t>Sub-total</t>
  </si>
  <si>
    <t xml:space="preserve">Higher Education sector  </t>
  </si>
  <si>
    <t xml:space="preserve">Australian Research Council </t>
  </si>
  <si>
    <t>Sub-total (Extramural)</t>
  </si>
  <si>
    <t xml:space="preserve">R&amp;D expenditure within Australian Government research agencies, 1979-80 to 2017-18
</t>
  </si>
  <si>
    <t xml:space="preserve">Research block grant allocations, 2001 to 2017
</t>
  </si>
  <si>
    <t xml:space="preserve">Rural research programmes, 1978-79 to 2017-18
</t>
  </si>
  <si>
    <t xml:space="preserve">Rural research levies, 1978-79 to 2017-18
</t>
  </si>
  <si>
    <t>Rural research programmes, 1978-79 to 2017-18 ($m actual cost in year incurred)</t>
  </si>
  <si>
    <t>Care must be taken to exclude activities that, although part of the innovation process, do not satisfy the criteria required to be classified as R&amp;D. For example, patent application and licensing activity, market research, manufacturing start-up, and tooling up and redesign for the manufacturing process are not in their own right R&amp;D activities and cannot be assumed to be part of an R&amp;D project.</t>
  </si>
  <si>
    <t>Artistic expression versus research</t>
  </si>
  <si>
    <t>Artistic performance is normally excluded from R&amp;D. Artistic performances fail the novelty test of R&amp;D as they are looking for a new expression, rather than for new knowledge. Also, the reproducibility criterion (how to transfer the additional knowledge potentially produced) is not met. As a consequence, arts colleges and university arts departments cannot be assumed to perform R&amp;D without additional supporting evidence.</t>
  </si>
  <si>
    <t>R&amp;D and innovation activities</t>
  </si>
  <si>
    <t>General-purpose data collection and documentation</t>
  </si>
  <si>
    <t>R&amp;D in the social sciences, humanities and the arts</t>
  </si>
  <si>
    <t>In the social sciences – e.g. sociology, economics or political science – data collection activities, e.g. statistical surveys on specific populations, can only be included in R&amp;D if they are undertaken as an integral part of a specific research project or for the benefit of a specific research project.</t>
  </si>
  <si>
    <t>General-purpose data collection is undertaken generally by government agencies to record natural, biological or social phenomena that are of general public interest or that only the government has the resources to record. Examples are routine topographical mapping; routine geological, hydrological, oceanographic and meteorological surveying; and astronomical observations. Data collected solely or primarily as part of the R&amp;D process are included in R&amp;D. . . . However, data collected for other or general purposes, such as quarterly sampling of unemployment, should be excluded from R&amp;D even if exploited for research (unless the researcher had to pay for the right to use such data in the research). Market surveys should also be excluded.</t>
  </si>
  <si>
    <t>Administrative costs</t>
  </si>
  <si>
    <t>Chapter 2 (and especially page 76) of the Frascati Manual 2015 provides detailed information on what is and is not reportable as R&amp;D expenditure.</t>
  </si>
  <si>
    <t>Scientific and technical information services</t>
  </si>
  <si>
    <t>The specialised activities of: collecting; coding; recording; classifying; disseminating; translating; analysing; evaluating; by: scientific and technical personnel; bibliographic services; patent services; scientific and technical information, extension and advisory services; scientific conferences; are to be excluded, except when conducted solely or primarily for the purpose of R&amp;D support (e.g. the preparation of the original report of R&amp;D findings should be included in R&amp;D) or in the context of R&amp;D projects, as defined earlier in this section.</t>
  </si>
  <si>
    <t>http://www.budget.gov.au/2017-18/content/bp1/html/</t>
  </si>
  <si>
    <t>2017-18 Budget, Total Appropriations ($m)</t>
  </si>
  <si>
    <t>2017-18 Budget, Total Departmental Expenses ($m)</t>
  </si>
  <si>
    <t>The Australian Building and Construction Commission (ABCC) promotes an improved workplace relations framework to ensure that building work is carried out fairly, efficiently and productively for the benefit of all building industry participants by providing education and advice and ensuring compliance with designated building laws and Commonwealth Building Codes.
The ABCC was established under the Building and Construction Industry (Improving Productivity) Act 2016. It commenced operations on 2 December 2016, transitioning from its predecessor entity, Office of the Fair Work Building Industry Inspectorate (OFWBII).  OFWBII replaced a previous entity called the Office of the Australian Building and Construction Commissioner, which was in operation from 2005-2012.</t>
  </si>
  <si>
    <t>Fair Work Ombudsman and Registered Organisations Commission Entity</t>
  </si>
  <si>
    <t>Australian Energy Market Agreement and the Corporations Act 2001 (Cwlth)</t>
  </si>
  <si>
    <t>Independent Parliamentary Expenses Authority</t>
  </si>
  <si>
    <t>Independent Parliamentary Expenses Authority's (IPEA) core functions will be to audit and report on parliamentarians’ work expenses.  It will also provide advice, monitor and administer claims for travel expenses and allowances by parliamentarians and their employees, ensuring that taxpayers' funds are spent appropriately and in compliance with the rules.</t>
  </si>
  <si>
    <t>Legislative and Executive Affairs</t>
  </si>
  <si>
    <t>One Canberra Avenue. Forrest ACT</t>
  </si>
  <si>
    <t xml:space="preserve">A Senior Officials Trade and Investment Group (SOTIG), at the Deputy Secretary / Deputy Director General level, works to further improve coordination and collaboration on ways to grow Australia's trade and investment. </t>
  </si>
  <si>
    <t>* * * * * * * * * * * *
On 15 December 2014, the Government announced in the Ministerial Paper Small Government - Towards a Sustainable Future that the Australian Sports Anti-Doping Authority (ASADA) Advisory Group will be ceased.
* * * * * * * * * * * *
At the request of the ASADA CEO, provide advice and make recommendations on a matter(s) relating to the CEO's functions.</t>
  </si>
  <si>
    <t>Minister for Health, the Hon Susan Ley MP</t>
  </si>
  <si>
    <t>The Skilled Migration Officials Group (SMOG) provides a forum for the Commonwealth and State/Territory governments to discuss proposals and new initiatives, share information, consider issues and further develop strategies arising in implementation of policies in relation to skilled migration.
The SMOG:
- exchanges information between Commonwealth and States/Territories
- focuses on skilled and business migration meeting skill shortages and economic needs
- considers issues in relation to regional dispersal, as part of a balanced migration program
- considers ways to meet any particular needs of individual States/Territories
- would, on an as needs basis, be tasked to provide advice to the Ministerial Advisory Council on Skilled Migration (MACSM) on the practical implementation of policy initiatives being considered.
The SMOG will enable:
- the Commonwealth and States/Territories to discuss proposed changes and issues related to implementation in the skilled and business migration programmes
- the States/Territories to raise issues that impact on their respective jurisdictions and develop options to overcome difficulties
- the Commonwealth and States/Territories to report on skilled and business migration programmes in the various jurisdictions
- the Commonwealth and States/Territories to develop an understanding of each other's priorities and exchange ideas
- members to identify a work plan for SMOG's activities over given programme years.</t>
  </si>
  <si>
    <t>The Australian Building Codes Board (ABCB) addresses issues relating to safety, health, amenity and sustainability in the design and performance of buildings through the National Construction Code (NCC), and the development of effective regulatory systems and appropriate non-regulatory solutions, including product certification systems.
Chair and Industry Board members are appointed by the Minister for Industry and Science with the majority agreement of the State and Territory Ministers.  The government and Australian Local Government Association Board members are selected by the entities they represent.</t>
  </si>
  <si>
    <t xml:space="preserve">The Australian Industry Participation (AIPM) Authority is a full time statutory position established by the Australian Jobs Act 2013 (Cwlth.). The AIPM Authority's role as defined in the Act is to evaluate, approve and publish summaries of AIPM plans from major Australian project proponents, as well as to monitor compliance and report on the implementation of plans. The AIPM Authority also provides advice on AIPM plan requirements for major Government procurements, loans and grants. The AIPM Authority is appointed by the Minister. The current acting AIPM Authority is a senior departmental officer. </t>
  </si>
  <si>
    <t>Gene Shears Pty Ltd is a JV company established by the CPI. JV between CSIRO and Limagrain Pacific Pty Ltd.
This company was set up in 1989 within the CSIRO as an incorporated joint venture between CSIRO and Groupe Limagrain Pacific Pty Ltd (later joined by Johnson and Johnson).  The joint venture related to research in the ribozyme area.  The "gene shears" breakthrough stemmed from basic research by two CSIRO scientists in 1983/84 into the molecular structure of a parasite of a plant virus.  This led to the discovery of certain ribozymes that could be used to target and cut specific RNA molecules with potential applications in crop, horticulture and pasture plants.</t>
  </si>
  <si>
    <t>2 National Cct, Barton ACT 2601</t>
  </si>
  <si>
    <t>The Department of the Prime Minister and Cabinet has is leading the Review. Strong cyber security is fundamental in a modern global economy. It supports prosperity and confidence and is vital to our economic and national security. PM&amp;C has consulted widely with the private sector and efforts are focussed on developing a new public Cyber Security Strategy.  
To ensure the Strategy's initiatives are practical and relevant for all stakeholders, an independent panel of experts provides advice to the Review. Their expertise and knowledge from the business and public sector is helping to determine where we should place our efforts to protect Australia's cyber security.</t>
  </si>
  <si>
    <t>SSAC Secretariat
Department of Social Services
Tuggeranong Office Park
Soward Way (Cnr Athlon Drive), Greenway ACT 2900</t>
  </si>
  <si>
    <t>https://www.rba.gov.au/</t>
  </si>
  <si>
    <t>* * * * * * * * * * * *
On 1 July 2016, the pay-for-performance program was discontinued at the commencement of DVA's new private hospital contracts. The Pay for Performance Advisory Committee will be discontinued once payments have been finalised.
* * * * * * * * * * * *
The Pay for Performance Advisory Committee provides expertise to guide the implementation, ongoing development, review and evaluation of both Commissions' pay for performance framework for private hospitals with a strong clinical focus on the performance measures. The framework provides a financial incentive to private hospitals to improve care for our veterans, in particular those with chronic conditions. Representatives ensure that policy, technical and health industry perspectives are considered throughout the various stages of pay for performance.</t>
  </si>
  <si>
    <t xml:space="preserve">The Veterans' Children Education Scheme (VCES) and Military Rehabilitation and Compensation Act Education Training Scheme (MRCAETS) State Boards are compensatory schemes that provide financial assistance, student support services, guidance and counselling for eligible children to help them achieve their full potential in education and career training. The VCES was established under the provisions of Part VII of the Veterans' Entitlements Act 1986 (VEA) and was prepared in accordance with section 117 of the Act by the Repatriation Commission and approved by the Minister.  VCES was formerly known as the Soldier's Children Education Scheme. The MRCAETS is modelled on the VCES.  The MRCAETS was established under Division VI of the Military Rehabilitation and Compensation Act 2004 (MRCA) and was prepared in accordance with section 258 of the Act by the Military Rehabilitation and Compensation Commission (MRCC) and approved by the Minister.
Board members are nominated for the positions and may have experience in education and counselling, or may represent educational, counselling and ex-service organisations and serve in an honorary capacity. The VCES and MRCAETS boards in each state are comprised of the same members and perform the same functions.
</t>
  </si>
  <si>
    <t>This row tells the VLOOKUP which column of the table to copy data from.</t>
  </si>
  <si>
    <t>· 5206.0 Australian National Accounts: National Income, Expenditure and Product</t>
  </si>
  <si>
    <r>
      <t>[3]</t>
    </r>
    <r>
      <rPr>
        <sz val="8"/>
        <color theme="1"/>
        <rFont val="Arial"/>
        <family val="2"/>
      </rPr>
      <t xml:space="preserve"> Refer National Archives of Australia file A12909, 2963: Decision 7691, Recommendation 12</t>
    </r>
  </si>
  <si>
    <r>
      <t xml:space="preserve">[2] Australian Science and Technology Council (ASTEC), 1979, </t>
    </r>
    <r>
      <rPr>
        <i/>
        <sz val="8"/>
        <rFont val="Arial"/>
        <family val="2"/>
      </rPr>
      <t>Science and Technology in Australia 1978-79</t>
    </r>
    <r>
      <rPr>
        <sz val="8"/>
        <rFont val="Arial"/>
        <family val="2"/>
      </rPr>
      <t>, Recommendation 12, p.5</t>
    </r>
  </si>
  <si>
    <t>The 2017-18 edition of the SRI Budget Tables includes a variety of new features, including:</t>
  </si>
  <si>
    <t>Program / Activity</t>
  </si>
  <si>
    <t xml:space="preserve"> - The 1988-89 program aggregate total from the 1999-00 tables (which is the last year that this aggregate total is available) does not equate to the 1988-89 sector total, found within the 1998-99 edition of the tables (which is the last year that this sector total appeared).</t>
  </si>
  <si>
    <t xml:space="preserve"> - The 2002-03 and 2003-04 tables both have 1994-95 as their last year of program specific data. The later edition of the tables (2003-04) was used obtain the numbers for this year.</t>
  </si>
  <si>
    <t>Breakdowns of expenditure across SEOs are also provided for the following agencies/programs:</t>
  </si>
  <si>
    <t>The R&amp;D expenditures for rural programs exclude that component of Australian Government outlays funded from industry levies. The levy figures reported are the estimated proportion of levies that are attributable to research purposes.</t>
  </si>
  <si>
    <t>1.       Research Block Grant (RBG) programs are allocated on an annual rather than financial year basis, so annual totals will not reconcile to the totals within the R&amp;D table.</t>
  </si>
  <si>
    <t>2.       A blank cell means that either the program was not funded in the year, or where the program was funded, an institution was not eligible or did not participate in the program.</t>
  </si>
  <si>
    <t>3.       A zero cell means that an institution was eligible and participating in a program but was not allocated any funding due to funding rules</t>
  </si>
  <si>
    <t xml:space="preserve"> - exclude expenditures through industry, innovation and science programs where these programs do not permit expenditure on R&amp;D;</t>
  </si>
  <si>
    <t>This column reports the Australian Government portfolio within which a given program or activity was located at the time the tables were compiled. Machinery of government changes often result in programs being shifted from one portfolio to another, as portfolios change their titles and functions. Consequently, the collection of programs administered within any given portfolio may change sigificantly over time.</t>
  </si>
  <si>
    <t>RE-BASED INDEX NUMBER</t>
  </si>
  <si>
    <t>New features of the 2017-18 edition</t>
  </si>
  <si>
    <t xml:space="preserve"> - R&amp;D programs and activities</t>
  </si>
  <si>
    <t xml:space="preserve"> - Innovation programs and activities</t>
  </si>
  <si>
    <t xml:space="preserve"> - Australian Government Organisations Register (AGOR)</t>
  </si>
  <si>
    <t>Notes on each of the primary datasets, as well as on some of the supporting timeseries, are provided below.</t>
  </si>
  <si>
    <t>Forward estimates information for many government programs is available from the Department of Finance through its PBS line items dataset, which is available from:</t>
  </si>
  <si>
    <t>This worksheet contains details on rural R&amp;D levies and funding for rural programs for the period 1978-79 to the latest financial year.</t>
  </si>
  <si>
    <t>This worksheet contains time series data for each higher education institution that received a research block grant allocation from 2001 to 2017.</t>
  </si>
  <si>
    <r>
      <t xml:space="preserve"> - </t>
    </r>
    <r>
      <rPr>
        <i/>
        <sz val="11"/>
        <rFont val="Arial"/>
        <family val="2"/>
      </rPr>
      <t>Annual appropriations</t>
    </r>
    <r>
      <rPr>
        <sz val="11"/>
        <rFont val="Arial"/>
        <family val="2"/>
      </rPr>
      <t xml:space="preserve"> are contained in Annual Appropriation Acts (in particular, Appropriation Act No.1 and No.2 of a given financial year). Expenditures deriving from Annual appropriations may take place as either administered or departmental expenditures.</t>
    </r>
  </si>
  <si>
    <t>This column provides brief descriptive information (about 100 words) about the program or activity.</t>
  </si>
  <si>
    <t>Definitions for the terms 'R&amp;D', 'scientists and researchers', and SRI-enabler' are provided in the Definitions worksheet.</t>
  </si>
  <si>
    <t>This table contains time series' for major sectors of R&amp;D expenditure. These time series have been compiled from data sourced from the 1989-90 and later editions of the tables. As sector category titles changed repeatedly over this period, the categories used are an amalgam. Reference should be made to specific editions of the tables to check the original category titles used.</t>
  </si>
  <si>
    <t>Higher Ed. (Block Funding) - research support provided to universities through the research block grants and associated measures under the Higher Education Support Act 2003.</t>
  </si>
  <si>
    <r>
      <t xml:space="preserve">Multisector (Rural) - support provided to Multisector programs and activities that relate to the needs of communities in rural or regional areas. These are usually (but not exclusively) those that belong to SEO </t>
    </r>
    <r>
      <rPr>
        <i/>
        <sz val="11"/>
        <rFont val="Arial"/>
        <family val="2"/>
      </rPr>
      <t>08. Agriculture.</t>
    </r>
  </si>
  <si>
    <t>Multisector (Energy and Environment) - support provided to energy and environment programs or activities - usually (but not exclusively) those that belong to the following SEOs:</t>
  </si>
  <si>
    <t>Inflation adjustment methodology used in the SRI Budget Tables</t>
  </si>
  <si>
    <t>Further NHMRC Research Funding Data is available from:</t>
  </si>
  <si>
    <t>https://www.nhmrc.gov.au/grants-funding/research-funding-statistics-and-data</t>
  </si>
  <si>
    <t>http://www.arc.gov.au/grants-dataset</t>
  </si>
  <si>
    <t>Information on ARC Grants is available from:</t>
  </si>
  <si>
    <r>
      <rPr>
        <b/>
        <sz val="10"/>
        <color theme="1"/>
        <rFont val="Arial"/>
        <family val="2"/>
      </rPr>
      <t>ISSN: 2208-0074</t>
    </r>
    <r>
      <rPr>
        <sz val="10"/>
        <color theme="1"/>
        <rFont val="Arial"/>
        <family val="2"/>
      </rPr>
      <t xml:space="preserve">
© Commonwealth of Australia 2017
Ownership of intellectual property rights
Unless otherwise noted, copyright (and any other intellectual property rights, if any) in this publication is owned by the Commonwealth of Australia.
</t>
    </r>
    <r>
      <rPr>
        <b/>
        <sz val="10"/>
        <color theme="1"/>
        <rFont val="Arial"/>
        <family val="2"/>
      </rPr>
      <t>Creative Commons licence
Attribution 
CC BY</t>
    </r>
    <r>
      <rPr>
        <sz val="10"/>
        <color theme="1"/>
        <rFont val="Arial"/>
        <family val="2"/>
      </rPr>
      <t xml:space="preserve">
All material in this publication is licensed under a Creative Commons Attribution 3.0 Australia Licence, save for content supplied by third parties, logos, any material protected by trademark or otherwise noted in this publication, and the Commonwealth Coat of Arms.
Creative Commons Attribution 3.0 Australia Licence is a standard form licence agreement that allows you to copy, distribute, transmit and adapt this publication provided you attribute the work. A summary of the licence terms is available from http://creativecommons.org/licenses/by/3.0/au/. 
The full licence terms are available from http://creativecommons.org/licenses/by/3.0/au/legalcode.
Content contained herein should be attributed as Science, Research and Innovation Budget Tables, 2017-18.
</t>
    </r>
    <r>
      <rPr>
        <b/>
        <sz val="10"/>
        <color theme="1"/>
        <rFont val="Arial"/>
        <family val="2"/>
      </rPr>
      <t>Disclaimer:</t>
    </r>
    <r>
      <rPr>
        <sz val="10"/>
        <color theme="1"/>
        <rFont val="Arial"/>
        <family val="2"/>
      </rPr>
      <t xml:space="preserve">
The Australian Government as represented by the Department of Industry, Innovation and Science has exercised due care and skill in the preparation and compilation of the information and data in this publication. Notwithstanding, the Commonwealth of Australia, its officers, employees, or agents disclaim any liability, including liability for negligence, loss howsoever caused, damage, injury, expense or cost incurred by any person as a result of accessing, using or relying upon any of the information or data in this publication to the maximum extent permitted by law. No representation expressed or implied is made as to the currency, accuracy, reliability or completeness of the information contained in this publication. The reader should rely on their own inquiries to independently confirm the information and comment on which they intend to act. This publication does not indicate commitment by the Australian Government to a particular course of action.
</t>
    </r>
  </si>
  <si>
    <t>Publication information</t>
  </si>
  <si>
    <t>Supporting tables</t>
  </si>
  <si>
    <t>Last funding year</t>
  </si>
  <si>
    <t>Estimated Actual</t>
  </si>
  <si>
    <t>Budget Estimate</t>
  </si>
  <si>
    <t>Forward Estimate</t>
  </si>
  <si>
    <t>2018-19</t>
  </si>
  <si>
    <t>2019-20</t>
  </si>
  <si>
    <t>2020-21</t>
  </si>
  <si>
    <t>This column reports the last year that a program/activity received funding.</t>
  </si>
  <si>
    <t>This column reports the first year that a program/activity received funding.</t>
  </si>
  <si>
    <t>Lifespan (years)</t>
  </si>
  <si>
    <t>Index year</t>
  </si>
  <si>
    <t>This column contains the Budget Estimate amounts from the previous edition of the tables. Its purpose is to facilitate determination of the major sources of change between the new and previous Budget Estimates. Newly added programs and activities in this edtion are marked as 'NEW'.</t>
  </si>
  <si>
    <t>This column reports the number of years between the first and last funding years. Collectively, these three columns make it possible to:
 - easily group long running programs/activities within the R&amp;D time series;
 - group programs/activities that were initiated within a certain period of time; and to 
 - more easily identify programs/activities that have changed their name.</t>
  </si>
  <si>
    <t>Australian Government Organisations Register (AGOR) – SRI-related bodies</t>
  </si>
  <si>
    <t>STRUCTURE OF SUPPORTING TABLES</t>
  </si>
  <si>
    <t>Australian Government Innovation and Investment Fund - Tasmania (AGIIF)</t>
  </si>
  <si>
    <t>A $13 million programme to encourage economic growth and jobs in Tasmania.</t>
  </si>
  <si>
    <t>Closed to new applicants in 2014. No further rounds. Contracts under management until 2018. 41 projects receiving $13 million in grant funding; matched by $27 million in private investment to generate more than 400 new jobs.</t>
  </si>
  <si>
    <t>2013 Coalition Election Commitment</t>
  </si>
  <si>
    <t>2015 NISA Initiative</t>
  </si>
  <si>
    <t>Inspiring Australia | Science Engagement Programme</t>
  </si>
  <si>
    <t>The programme supports science communication and engagement activities to inspire, motivate and cultivate a scientifically engaged community across Australia. These include competitive funding rounds for National Science Week Grants, Prime Minister’s Prizes for Science, Citizen Science Grants and Sponsorship and Maker Projects grants.</t>
  </si>
  <si>
    <t xml:space="preserve">2017 National Science Week Grants: 39 projects sharing in $500,000 were announced on 9 February 2017.
• Sponsorship Grants for Student Science Engagement and International Competitions: 690 students have been supported to attend STEM events, sharing in $581,454 worth of funding, and is still open for applications.
• Citizen Science Grants: $4.4 million in grants to support 13 projects announced 25 May 2017.
• Maker Projects: Stream A – 209 Schools shared in funding of $1,018,000 of funding (note $218,000 transferred from Sponsorship Grants). Stream B – 5 projects supported sharing in $98,675, and is still open for applications.
</t>
  </si>
  <si>
    <t>Victorian Innovation and Investment Fund (Geelong Region Innovation and Investment Fund and Melbourne's North Innovation and Investment Fund)</t>
  </si>
  <si>
    <t xml:space="preserve">A $54 million structural adjustment to support business transition in Geelong and Melbourne’s North. It was a joint response by the Australian and Victorian governments following Ford’s announcement that it would close manufacturing operations in Australia in 2016.
</t>
  </si>
  <si>
    <t>Fund announced 14 May 2013. 37 recipients are undertaking projects that aim to create over 1,300 jobs through two elements - GRIIF and MNIIF.
• Geelong Region Innovation and Investment Fund (GRIIF): 17 recipients receiving grants totalling $26.9 million to leverage investment of over $210 million and create 818 jobs.
• Melbourne’s North Innovation and Investment Fund (MNIIF): Two rounds completed. 20 recipients receiving grant totalling $18.8 million to leverage investment of over $92.5 million and create 487 jobs.</t>
  </si>
  <si>
    <t>Decision of the Australian and Victorian Governments announced 23 May 2013</t>
  </si>
  <si>
    <t>Women in STEM and Entrepreneurship (WISE)</t>
  </si>
  <si>
    <t>A $12 million initiative to encourage more girls and women to choose to study STEM (Science, Technology, Engineering and Mathematics) and pursue STEM-based and entrepreneurial careers. It includes an $8 million competitive grants programme that provides funding for outreach activities that target girls and women.</t>
  </si>
  <si>
    <t>Round 1 opened for applications 19 August 2016 and closed 6 October 2016. Outcomes were announced 6 December 2016, with grants totalling $3.9 million offered to 24 organisations.
A wide range of projects across sectors in rural and urban areas received funding, from building interest in STEM for primary school students, to supporting post-graduates and women already pursuing STEM careers and entrepreneurship.</t>
  </si>
  <si>
    <t xml:space="preserve">2015 NISA initiative </t>
  </si>
  <si>
    <t>As part of NISA Austrade received $13.6 million to: establish five Landing Pads; organise an annual innovation forum in Australia and incorporate innovation streams into Ministerial Business Missions.The objective of the Landing Pads program is to provide market-ready startups/scaleups with potential for rapid growth a cost effective option to land and expand into major global innovations hubs around the world. Five Landing Pads have been established in San Francisco, Tel Aviv, Shanghai, Berlin and Singapore. Landing Pads provide market-ready startups with a ninety day residency in a co-working space to help them grow their business by facilitating in-market business development, introductions to investors and mentor networks and strategic partnership opportunities.</t>
  </si>
  <si>
    <t>Additional Funding for Austrade Landing Pads</t>
  </si>
  <si>
    <t>Australian Tropical Medicine Commercialisation Grants</t>
  </si>
  <si>
    <t>Our North, Our Future: White Paper on Developing Northern Australia</t>
  </si>
  <si>
    <t>The ATMC Programme is an $8.5 million competitive grants programme over three years to commercialise research in new tropical therapeutics and diagnostics undertaken in Australia.</t>
  </si>
  <si>
    <t>Medical Research Institute (MRI)</t>
  </si>
  <si>
    <t>Early Stage Venture Capital Limited Partnerships (ESVCLP)</t>
  </si>
  <si>
    <t xml:space="preserve">The Australian Government venture capital programs provide favourable tax treatment for businesses and individuals investing into Australian venture capital and early stage businesses. </t>
  </si>
  <si>
    <t>The tax benefit of the ESVCLP program cannot be quantified.</t>
  </si>
  <si>
    <t>This program was transferred from the R&amp;D table in 2017-18</t>
  </si>
  <si>
    <t>The tax benefit of the VCLP program cannot be quantified.</t>
  </si>
  <si>
    <t>Global Innovation Strategy - Landing Pads</t>
  </si>
  <si>
    <t>Public Service Modernisation Fund - agency sustainability</t>
  </si>
  <si>
    <t>Streamlining and Enhancing National Health and Medical Research Council Grant Assignment and Outcomes Reporting.  This project will undertake a full-scale implementation of two prototype software applications (apps) that automate resource intensive and repetitive tasks within the grants administration process. The Research Impact and Grant Application Assignment prototype apps both use advanced text analytics and algorithms to complete administrative tasks more quickly and accurately than public servants and the health and medical research (HMR) community, freeing them to do more complex and value-added tasks such as quality assurance, application assessments, and evaluation of the outcomes of research.</t>
  </si>
  <si>
    <t>Stimulating Advanced Manufacturing Research Projects
(SAMRP)</t>
  </si>
  <si>
    <t>Maintaining Engineering Excellence</t>
  </si>
  <si>
    <t xml:space="preserve">Annual </t>
  </si>
  <si>
    <t>Advanced Manufacturing Fund</t>
  </si>
  <si>
    <t>$5 million for student research to maintain the flow of highly trained engineers to the automotive design and engineering industry.</t>
  </si>
  <si>
    <t>$4 million in grants to support small scale and pilot research projects in advanced manufacturing.</t>
  </si>
  <si>
    <t>Growth Centre Project Funds are not used exclusively for R&amp;D, rather the funds are paid direct to the relevant Growth Centres for them to allocate to specific projects that could have an R&amp;D element. An estimate of 50% of funding expended on R&amp;D has been used to calculate the figures included in these tables.</t>
  </si>
  <si>
    <t>Advanced Manufacturing Innovation Labs</t>
  </si>
  <si>
    <t>Industry Growth Centres are provided with Project funding to support individual innovative projects that are submitted to them by their own stakeholders. Funds support a range of individual projects, including commercialisation activities and for R&amp;D.
The Initiative's funding allocation includes Commercialisation funds to specifically support commercialisation activities. These funds are provided to Accelerating Commercialisation (part of the Entrepreneurs' Programme).
The figures shown include both Project and Commercialisation funds.</t>
  </si>
  <si>
    <t>Innovation Labs will be established in SA and Vic and will serve industry
in a variety of roles including test centre facilities and business capability development.</t>
  </si>
  <si>
    <t>Global Innovation Strategy</t>
  </si>
  <si>
    <t>Funding was secured to improve collaboration between Australian research and industry bodies and international counterparts.</t>
  </si>
  <si>
    <t>Global Innovation Strategy presently encompasses the following three elements: Global Innovation Linkages; Global Connections Fund; Regional Collaboration Programme</t>
  </si>
  <si>
    <t>DIIS amounts shown only. DFAT contributes 50% of $20m program commitment from 2015-16 to 2018-19.</t>
  </si>
  <si>
    <t>Access to World-leading Astronomy Infrastructure</t>
  </si>
  <si>
    <t xml:space="preserve">The programme secures Australian access to world-leading optical astronomy research infrastructure by entering a ten year strategic partnership with the European Southern Observatory (ESO), the world’s best optical/infrared astronomy organisation, and supporting the transition of domestic optical astronomy capabilities to the research sector. </t>
  </si>
  <si>
    <t>Estimated new government expenditure for this measure, over the full ten years of the Australia-ESO Strategic Partnership, is $119 million.</t>
  </si>
  <si>
    <t xml:space="preserve">Industry Growth Centres </t>
  </si>
  <si>
    <t>Social Impact Investing Market - trials</t>
  </si>
  <si>
    <t>Reducing Pressure on Housing Affordability - Social Impact Investments</t>
  </si>
  <si>
    <t>Try, Test and Learn Fund</t>
  </si>
  <si>
    <t>Investment Approaches to Welfare</t>
  </si>
  <si>
    <t>This measure supports partnerships with state governments to design and implement social impact investments, and develops the capacity of non-government and private organisations to design and deliver more social impact investing opportunities that help promote independence from welfare through employment.</t>
  </si>
  <si>
    <t>This measure supports partnerships with state governments to design and implement social impact investments that improve outcomes for youth at risk of or experiencing homelessness.</t>
  </si>
  <si>
    <t>In the 2015-16 Budget, the Government announced it will provide $20.7m over four years to develop a detailed annual actuarial valuation of the lifetime liability of Australia's welfare system from 2015, including identifying groups of people most at risk of welfare dependency and the factors that lead to long term dependency.
The Government also announced $13m over two years to maintain four longitudinal surveys and undertake a review of the future longitudinal data necessary to support actuarial assessments. The surveys include the Household, Income and Labour Dynamics in Australia data collection, the Longitudinal Study of Australian Children, the Longitudinal Study of Indigenous Children and the Longitudinal Study of Humanitarian Migrants.</t>
  </si>
  <si>
    <t>In the 2017-18 Budget, the Government committed $130.8m over three years for the Data Integration Partnership for Australia (DIPA) as part of the Transformation and Innovation stream of the Public Sector Modernisation Fund. Under the DIPA, DSS will recieve $29.8m in funding over the next three years for the expansion of the Data Exchange (DEX) to enhance the ICT components of the current infrastructure. DEX is the Department's grant program reporting system which provides a standard way of collecting and measuring service delivery and outcomes information from funded organisations.</t>
  </si>
  <si>
    <t>Data Integration Partnership for Australia (DIPA)</t>
  </si>
  <si>
    <t>Defence Future Capability Technology Centre Committee (Defunct)</t>
  </si>
  <si>
    <t>Clinical Trials Advisory Committee (Expires 30 June 2017)</t>
  </si>
  <si>
    <t>National ICT Australia limited (Defunct)</t>
  </si>
  <si>
    <t>Commencing with the 2016-17 tables, ANSTO includes the Australian Synchrotron. ANSTO took ownership effective 01 July 2016.  The Synchrotron funds in 2017-18 amount to $40.587 million (2016-17 $24.416 million). In 2016-17 the Australian Synchrotron also received $5.5 million from the Department of Education and Training and $2 million from the Department of Defence.</t>
  </si>
  <si>
    <t>PETTECH Solutions Pty Ltd (formerly PETNET Australia Pty Ltd)</t>
  </si>
  <si>
    <t>Australian Synchrotron Holding Company P/L</t>
  </si>
  <si>
    <t>To support the ongoing operation of the Australian Synchrotron that is national landmark infrastructure that facilitates the performance of scientific, medical and industrial research.</t>
  </si>
  <si>
    <t>63 126 506 205</t>
  </si>
  <si>
    <t>Historically have only shown Departmental Appropriation</t>
  </si>
  <si>
    <t>R&amp;D projects for 1) investigating the use of acoustic monitoring of vessels, scuba diving and biological noise to assess compliance, use patterns and ecosystem health within Commonwealth marine reserves; 2) investigation of marine debris and biodiscovery in the Coral Sea reserve; 3) coral bleaching and holothurian surveys; 4) Reef Life Survey for national baselines and monitoring.</t>
  </si>
  <si>
    <t>‘Science based framework for coal seam gas and large coal mining impacts on water” is no longer a PBS line item</t>
  </si>
  <si>
    <t>International Blue Carbon Stocktake</t>
  </si>
  <si>
    <t>Combined geological and bioregional Assessments</t>
  </si>
  <si>
    <t>International stocktake of the state of blue carbon science, policy and practical action, consisting of a literature review and desktop research and analysis, to identify gaps and opportunities to inform the future work program of the International Partnership for Blue Carbon.</t>
  </si>
  <si>
    <t>New</t>
  </si>
  <si>
    <t>Science based framework to assess the potential impact of unconventional gas production on water and the environment.</t>
  </si>
  <si>
    <t>Build of physical innovation space</t>
  </si>
  <si>
    <t>Training, conferences and events in innovation related fields</t>
  </si>
  <si>
    <t>Secretary's Awards for Innovation</t>
  </si>
  <si>
    <t xml:space="preserve">Behavioural Insights projects </t>
  </si>
  <si>
    <t xml:space="preserve">The innovation space provides staff with a dedicated physical area in which to pursue innovation related activities and creative thinking.  It gives staff the freedom and time to think more deeply about changing the way we operate and reinforces the need to continually design, pilot, evaluate and refine ideas. </t>
  </si>
  <si>
    <t>$70,000 from the Accommodation Fixed budget. Remaining estimates to come from Design and Analytics Section budget.</t>
  </si>
  <si>
    <t>Training, conferences and events designed to build and support staff awareness, capacity, and capability in innovation related methodologies and thinking. For example design thinking, behavioural insights, randomised control trials and data analytics.</t>
  </si>
  <si>
    <t>Funding is an estimated total of  combined training, conferences and events per FY.</t>
  </si>
  <si>
    <t xml:space="preserve">This Award is an annual event aimed at encouraging innovation across the forward year. It recognises innovative achievements and new ideas from across the Department and is open to nominations from anyone in the Department. Winning Innovators receive  funding to put towards  professional development activities. </t>
  </si>
  <si>
    <t>This funding has been spent from the executive budget. The awards are allocated yearly, however previous winners did not use their prize money  until FY 16/17. This means that there is a much higher expenditure than expected for the 16/17FY.</t>
  </si>
  <si>
    <t xml:space="preserve">As part of the Department's focus on evidence based policy and programs, we have partnered with government and industry experts to trial behavioural insights projects with industry partners. </t>
  </si>
  <si>
    <t>Data Integration Partnership for Australia</t>
  </si>
  <si>
    <t>Open Geocoded National Address File</t>
  </si>
  <si>
    <t>The DIPA brings together data assets from across the Government and builds a robust, secure and scalable whole-of-Government data integration and policy analysis capability, to improve the APS' advice on complex policy issues.</t>
  </si>
  <si>
    <t>This is a cross-portfolio initiative, with a number of agencies involved. PM&amp;C has provided headline figures as the lead agency, but suggest cross-checking with other agencies' input</t>
  </si>
  <si>
    <t>Public Service Modernisation Fund</t>
  </si>
  <si>
    <t>This is the total funding for the Department of Health and the AIHW. This is a cross-portfolio initiative, with a number of agencies involved. PM&amp;C has provided headline figures as the lead agency, but suggest cross-checking with other agencies' input</t>
  </si>
  <si>
    <t>This funding is allocated to the CSIRO. This is a cross-portfolio initiative, with a number of agencies involved. PM&amp;C has provided headline figures as the lead agency, but suggest cross-checking with other agencies' input</t>
  </si>
  <si>
    <t>This funding is allocated to the ABS, in the Treasury Portfolio. There is no option to select the Treasury Portfolio. 
This is a cross-portfolio initiative, with a number of agencies involved. PM&amp;C has provided headline figures as the lead agency, but suggest cross-checking with other agencies' input</t>
  </si>
  <si>
    <t>The Geocoded National Address File (G-NAF) is produced by PSMA Australia Limited, a company owned by the nine governments of Australia. The G-NAF is Australia's authoritative, geocoded address file. It is one of the most ubiquitous and powerful spatial datasets and contains more than 13 million Australian physical address records. The G-NAF was released as free open data to the economy to enable innovation and encourage information sharing across Government agencies to inform policy decisions.</t>
  </si>
  <si>
    <t>National Innovation Science Agenda</t>
  </si>
  <si>
    <t>Digital Transformation</t>
  </si>
  <si>
    <t>Menzies</t>
  </si>
  <si>
    <t>Indigenous Research Fund</t>
  </si>
  <si>
    <t>IRF is a part of Program 2.6: Research and Evaluation</t>
  </si>
  <si>
    <t>Industry Skills Fund</t>
  </si>
  <si>
    <t xml:space="preserve">As of 31 December 2016, the Industry Skills Fund was closed to applications. </t>
  </si>
  <si>
    <t>Industry Innovation and Competitiveness Agenda</t>
  </si>
  <si>
    <t>The objective of the Industry Skills Fund is to support Australian businesses to identify and access the skills training they need to become more productive, competitive and sustainable in domestic and global markets, and to support the skills development of Small to Medium Enterprises (SMEs).</t>
  </si>
  <si>
    <t>The RMA is an independent statutory authority whose role is to determine legislative instruments (Statements of Principles or SOPs) for any disease, injury or death that could be related to military service, based on sound medical-scientific evidence.  The SOPs state the factors which must exist to cause or aggravate a particular kind of disease, injury or death.</t>
  </si>
  <si>
    <t>DVA Human Research Ethics Committee (Due to close after 30 June 2017)</t>
  </si>
  <si>
    <t>Building Digital Capability</t>
  </si>
  <si>
    <t>Digital Platforms</t>
  </si>
  <si>
    <t>Oversight of Significant Digital and ICT Intiatives</t>
  </si>
  <si>
    <t>Build the digital skills of the Australian Public Service (APS) to transform its services to make them easier, cheaper and faster to use. This proposal puts in place strategies to attract and retain staff with specialist digital skills, build on their skills and improve senior leaders’ capability to guide the transformation and mentor specialist staff</t>
  </si>
  <si>
    <t>Whole of government (WofG) digital platforms (platforms) are ICT systems, including the governance and financing of those systems, that provide the core functionality that multiple agencies can use to deliver services to users. They are a foundational building block for the Government’s digital transformation agenda and offer significant cost saving opportunities to government and strong benefits for users</t>
  </si>
  <si>
    <t>This proposal is to establish oversight and assurance of high-profile APS Modernisation Fund proposals through the DTA Digital Investment Management Office (DIMO).</t>
  </si>
  <si>
    <t>Northern Australia Rice Industry</t>
  </si>
  <si>
    <t>Project Agreement for managing established pest animals and weeds</t>
  </si>
  <si>
    <t>National Carp Control Plan</t>
  </si>
  <si>
    <t>Stronger Farmers, Stronger Economy - Improvements to access premium markets - improve biosecurity</t>
  </si>
  <si>
    <t>The program funds R&amp;D projects that will assist the development of a rice industry in Northern Australia.</t>
  </si>
  <si>
    <t>The $50 million Established Pest Animals and Weeds Initiative aims to improve the tools, technologies, information and skills farmers and their communities need to tackle pest animals and weeds. The initiative is part of the Agricultural Competitiveness White Paper. This project agreement aims to build capability of landholders to manage established pest animals and weeds.</t>
  </si>
  <si>
    <t xml:space="preserve">The budget for this program is funds administered through Treasury to the states and territories. 
</t>
  </si>
  <si>
    <t>The National Carp Control Plan relates to the potential release of a biological control agent to control carp in Australia. Funding was announced as part of the 2016 Federal Budget.</t>
  </si>
  <si>
    <t>The FRDC lead the development of the plan and funding has been transferred to them under a Cmwlth grant agreement</t>
  </si>
  <si>
    <t>Initiative under Agriculutural Competitiveness White paper to create new, rapid diagnostic tests for arboviruses</t>
  </si>
  <si>
    <t>456003 (Terminating) Arbovirus Research</t>
  </si>
  <si>
    <t xml:space="preserve">Revision of the Australian and New Zealand Guidelines for Fresh and Marine Water Quality </t>
  </si>
  <si>
    <t>The Australian and New Zealand Guidelines for Fresh and Marine Water Quality were last revised in 2000, substantial new scientific data and techniques for establishing guideline values (GVs), and for monitoring and assessment, have become available. This best available science has been incorporated into the revised guidelines. The revisions also make the guidelines easier to use.</t>
  </si>
  <si>
    <t xml:space="preserve">The guidelines provide water managers with tools and guidance to assess, manage and monitor the water quality of aquatic systems in Australia and New Zealand. The guidelines are designed to help sustain all community values associated with aquatic systems. These values include plants and animals that live in water, a range of community uses, primary industries and Indigenous cultural and spiritual values. </t>
  </si>
  <si>
    <t>Dairy</t>
  </si>
  <si>
    <t>Tourism Research Australia - Development of survey methodology</t>
  </si>
  <si>
    <t>Development of new survey techniques to measure tourism industry</t>
  </si>
  <si>
    <t>No longer operating rolled into Single Innovation Fund innovation program</t>
  </si>
  <si>
    <t>The Longitudinal ADF Study Evaluating Resilience (LASER-Resilience) is a collaboration between Defence and the Australian Centre for Post-traumatic Mental Health (ACPMH). The study measures resilience and psychological wellbeing over time and is expected to identify factors leading to psychological resilience and contributing to the understanding of enhancing resilience in military members during training and service. The information gathered from the study will be used to advance mental health screening, inform mental health policy and lead future developments in psychological resilience training, such as Battle SMART.</t>
  </si>
  <si>
    <t>Head Joint Enablers VCDF Group - Moral Injury</t>
  </si>
  <si>
    <t>Joint Force Integration - JP2008PH5B1.2</t>
  </si>
  <si>
    <t>Joint Force Integration - QINETIQ</t>
  </si>
  <si>
    <t>Per-and Poly-Fluorinated Alkyl Substances - National Health Research Program</t>
  </si>
  <si>
    <t>The Single Innovation Fund (SIF) is the governments signature defence innovation development program, established in December 2016. The Hub is funded at $640 million decade to 2025-26 and provides a single innovation development pipeline for defence industry and research organisations to develop new and innovative capability.</t>
  </si>
  <si>
    <t xml:space="preserve">The CDIC is a cornerstone of the Government’s strategy for resetting the defence-industry partnership. CDIC will help facilitate innovation and build the capability and capacity of Australian industry to meet the Department of Defence’s requirements, through the provision of advisory services and grants. </t>
  </si>
  <si>
    <t xml:space="preserve">The Australian Centre for the Study of Armed Conflict and Society (ACSACS), UNSW undertook research into Mortal Injury (MI). The overall intent of the ACSACS MI Project was to educate the Defence Community and the broader public on the incidence of MI as a consequence of operational service, and widen the discussion of unseen wounds from the perceived narrow focus on Post Traumatic Stress Disorder (OTSD). 
This was the only research development of the contract. </t>
  </si>
  <si>
    <t>The Project JP2008PH5B1.2  is to design and development  a single dual frequency band Wideband Global Satellite (WGS) certified satellite antenna, modems and monitor control systems as an Australian extension to the US ground stations be developed by the US at Geraldton WA. Future upgrades will include Frequent Division Multiple Access (FDMA) Satellite equipment on ships for IP operations and introduce Time Division TDMA capability for networked operations in a contested environment.  The project will also deliver a shore based training facility.  
A portion of the expenditure for this FY is attributed to a CDG Project WBS to the sum of $.0.484m which has been included in our figures</t>
  </si>
  <si>
    <t>The Technical Architect is the primary executor of the tailoring and integration of applications to be used for the execution of the Joint Fires Experimentation Campaign. The Joint Fires Experimentation Campaign is a series of analytical events in support of JCMI Division to assist in the development and integration of Joint Fires capabilities across the ADF.</t>
  </si>
  <si>
    <t>The Viability of Intensive Prolonged Exposure Therapy for Post Traumatic Stress Disorder (PTSD) trial is a joint research agenda between Department of Veteran Affairs (DVA) and Department of Defence.
The trials objective is to determine whether intensive prolonged exposure can deliver similar improvements in PTSD symptomatology compared to standard treatment prolonged exposure for military personnel and veterans with PTSD.</t>
  </si>
  <si>
    <t>This is the National Research Program into the Human Health Effects of Per-and Poly-Fluorinated Alkyl Substances (PFAS), which will assist in contributing to our understanding of potential human health effects from exposure to per and poly-fluoroalkyl substances (PFAS). The National Health and Medical Research Council (NHMRC) will administer the Program, with grant funding to be provided to researchers through a targeted call for research. An expert health panel will be established, with one of its roles being the identification of priority areas for research to inform the development of the targeted call for research. The expert health panel will be established and supported by the Department of Health.</t>
  </si>
  <si>
    <t>Single Innovation Fund (including DMTC and CTD) from Program 2.1 Strategic Policy and Intelligence</t>
  </si>
  <si>
    <t>Centre for Defence Industry Capability (CDIC) Innovation initatives</t>
  </si>
  <si>
    <t>Commonwealth matching contribution for agricultural research and development to Australian Egg Coporation Limited (AECL).</t>
  </si>
  <si>
    <t>Payment to Plant Biosecurity Cooperative Research Centre ($100k)</t>
  </si>
  <si>
    <t>Includes additional $0.4 million per year (2015-16 to 2017-18) of funding agreed as part of the Agricultural Competitiveness White Paper</t>
  </si>
  <si>
    <t>Commonwealth Matching only</t>
  </si>
  <si>
    <t>Total Commonwealth Matching AECL</t>
  </si>
  <si>
    <t>(FWPA) - Commonwealth Matching only</t>
  </si>
  <si>
    <t>HIAL from 4 Nov 2014 - Commonwealth Matching only</t>
  </si>
  <si>
    <t xml:space="preserve">Total Commonwealth Matching for SRA, CRDC &amp; AGWA </t>
  </si>
  <si>
    <t>ARC Linkage Grant - Restoring Dignity: Networked Knowledge for Repatriation Communities</t>
  </si>
  <si>
    <t>This project builds on the Return, Reconcile, Renew project and will expand the digital archive and broaden the project by expanding the number of countires and institutions within the project's focus.</t>
  </si>
  <si>
    <t>Department of Communications and the Arts contribution - through the Australian National University</t>
  </si>
  <si>
    <t>The tax benefit of the PDF program cannot be quantified. This program was transferred from the R&amp;D table in 2017-18. Figures reported in back-years for this program (2000-01 to 2010-11) were revised to zero when it was moved from the R&amp;D table to the Innovation table.</t>
  </si>
  <si>
    <t>SelfStart online entrepreneurship hub (jobactive.gov.au/SelfStart)</t>
  </si>
  <si>
    <t>The SelfStart online hub is a new website targeted at young people aged 18-24. It is also targeted at groups including those on income support, Indigenous and individuals not in education employment or training. The hub brings together information from across government and the private sector about business startup. The aims to be the first step for young people looking to start a business.</t>
  </si>
  <si>
    <t>Leading border Innovation</t>
  </si>
  <si>
    <t>These allocations are targeted at supporting a key driver of the Department which is to "Lead border innovation".  We look to enhance technology and business processes to strengthen border operations; develop organisational and technological capability to efficiently manage border flows and build effective partnerships within and outside Australia to support our objectives.</t>
  </si>
  <si>
    <t>The role of the Maralinga Land and Environment Management Committee is to:
• ensure that the sub-plans of the Management Plan  are being implemented;
• receive written reports from the parties charged with implementing the sub-plans of the Management Plan and initiate follow up action as required;
• ensure that follow up actions take place in a timely manner;
• ensure that objectives of the sub-plans of the Management Plan are being met;
• prepare and deliver an annual report to the Parties;
• periodically review, and if necessary amend, the sub plans of the Management Plan; 
• make any decisions that are necessary to maintain the safety of the Land as a result of its contamination by the BNTP;  and
• monitor and assist the Parties to perform the obligations under clause 22.3 of the Hand Back Deed.</t>
  </si>
  <si>
    <t>The Australian Research Council (ARC) is responsible for administering the National Competitive Grants Program (NCGP). Through the NCGP, the ARC supports excellent research and research training across all disciplines, awarding funding based on a competitive peer review process. The NCGP comprises two programs, Discovery and Linkage, which fund a range of complementary schemes that provide funding for basic and applied research, research training, research collaborations and infrastructure.</t>
  </si>
  <si>
    <t>the majority of ARC funding would be provided to the Higher Education sector but there is some funding that goes to different sectors so would we classify as multisector?</t>
  </si>
  <si>
    <t>Multiple</t>
  </si>
  <si>
    <t>Excellence in Research for Australia (ERA)</t>
  </si>
  <si>
    <t>Through the Excellence in Research for Australia (ERA) program the ARC aims to improve Australia's research capacity by evaluating research at eligible higher education research institutions against international benchmarks and identifying excellence across the full spectrum of research activities.
The objectives of ERA are to:
- establish an evaluation framework that gives government, industry, business and the wider community assurance of the excellence of research conducted in Australian higher education institutions
- provide a national stocktake of discipline level areas of research strength and areas where there is opportunity for development in Australian higher education institutions
- identify excellence across the full spectrum of research performance
- identify emerging research areas and opportunities for further development
- allow for comparisons of research in Australia, nationally and internationally, for all discipline areas.</t>
  </si>
  <si>
    <t>The initiative involves the Australian Research Council (ARC) using quantitative and qualitative analysis to evaluate the quality of research conducted by Australia's tertiary education institutions. From this analysis, the ARC will be able to detail, by institution and by discipline, those areas in which research is internationally competitive and emerging areas where there are opportunities for development and further research investment. This will allow Australia's academic achievements to be more readily measured against international peers.</t>
  </si>
  <si>
    <t xml:space="preserve">An Innovation and Higher Education System for the 21st Century </t>
  </si>
  <si>
    <t>Measuring Impact and Engagement in University Research</t>
  </si>
  <si>
    <t xml:space="preserve">This proposal is to establish a new system to assess the impact of university research and the engagement of university researchers with industry and other end users, which builds on the current system that assesses research excellence. </t>
  </si>
  <si>
    <t>The new impact and engagement assessment will inform and incentivise greater collaboration between universities and industry, business and other research end-users to improve Australia’s translation and commercialisation of research in order to achieve economic and social benefits. The costs largely consist of consultant and expert committee fees; travel and associated costs for consultants, expert committees and ARC staff; IT systems development; and employment of ARC staff.</t>
  </si>
  <si>
    <t>Innovation and Science Agenda</t>
  </si>
  <si>
    <t>Multi-method</t>
  </si>
  <si>
    <t>The Entrepreneurs’ Programme uses experienced Advisers and Facilitators, drawn from industry, to ensure businesses get the advice and support needed to improve their competiveness, productivity and to seek growth opportunities. Practical support for businesses, researchers and entrepreneurs includes: advice from people with relevant private sector experience, co-funded grants to commercialise novel intellectual property in the form of new products, processes and services, funding to take advantage of growth opportunities, and connection and collaboration opportunities.</t>
  </si>
  <si>
    <t>Expenditure and commitments relate to the budgets for all EP elements except Innovation Connection grants (reported in the R&amp;D programs tab) and Single Services Delivery.</t>
  </si>
  <si>
    <t>Entrepreneurs' Programme - Innovation Connection Grants</t>
  </si>
  <si>
    <t>Expenditure and commitment only relates to the Innovation Connections grant budgets</t>
  </si>
  <si>
    <t>Intelligent Transport Cooperative Research Centre</t>
  </si>
  <si>
    <t>Contribution to the Intelligent Transport CRC to undertake research in the areas of road user safety and human factors, consumer adoption, security and safety technologies, risk and insurance, policy and law, traffic and fleet management, asset management and planning, cooperative situational awareness, trustworthy positinoning and sensing and cooperative vehicle applications.</t>
  </si>
  <si>
    <t>Australian Radiation Protection and Nuclear Safety Agency (ARPANSA) - Radiation Oncology</t>
  </si>
  <si>
    <t>Promoting the safe and effective use of ionising radiation in medicine.  Appropriation Bill 2 equity injection</t>
  </si>
  <si>
    <t>Australian Radiation Protection and Nuclear Safety Agency (ARPANSA) - Wi-Fi in Schools Measurement Study</t>
  </si>
  <si>
    <t xml:space="preserve">ARPANSA conducted a comprehensive measurement study of radiofrequency (RF) electromagnetic energy (EME) from Wi-Fi in 23 schools throughout Victoria and New South Wales. The study focused on the measurement of the RF EME level resulting from the use of Wi-Fi networks in these schools, and compared this level against the public exposure limits in the Australian Standard. </t>
  </si>
  <si>
    <t>To be classed as R&amp;D, an activity must be novel, creative, uncertain, systematic, transferable and/or reproducible.</t>
  </si>
  <si>
    <t>Some examples of borderline cases are provided below.</t>
  </si>
  <si>
    <t>Australian Housing and Urban Research Institute Limited (AHURI Ltd) National Housing Research Program</t>
  </si>
  <si>
    <t xml:space="preserve">The primary objective of the program is to manage and deliver a high quality and policy relevant National Housing Research Program for the purposes of supporting Commonwealth, State and Territory reforms and policy development in housing, urban development and homelessness (commensurate with the funding provided by the Commonwealth, States and Territories). In support of this primary objective, research reports will be made publicly available to promote community interest and awareness of housing issues. In addition, researchers, policy analysts and practitioners will be engaged to develop an understanding and commitment to evidence based policy practice and assist in the development of research reports
</t>
  </si>
  <si>
    <t>http://www.oecd.org/sti/inno/Frascati-Annex-R-DDeflators-and-Currency-Converters.pdf</t>
  </si>
  <si>
    <t>· 5204.0 - Australian System of National Accounts, 2015-16</t>
  </si>
  <si>
    <t>Noting the above, the nominal amounts reported in the SRI Budget Tables are adjusted for inflation using the following process:</t>
  </si>
  <si>
    <t xml:space="preserve"> - Forecast value of GDP deflator = (Previous year’s value of deflator)*(1+Growth rate of deflator/100)</t>
  </si>
  <si>
    <t>The process used to calculate the forecast GDP deflators is as follows:</t>
  </si>
  <si>
    <t>ADJUST FOR INFLATION IF BOX IS CHECKED</t>
  </si>
  <si>
    <t>*use 1988-89</t>
  </si>
  <si>
    <t xml:space="preserve">The Commonwealth Government’s Innovation Report </t>
  </si>
  <si>
    <t>Useful links</t>
  </si>
  <si>
    <t>Science</t>
  </si>
  <si>
    <t>Startup Muster 2016 report</t>
  </si>
  <si>
    <t>Startup Muster</t>
  </si>
  <si>
    <t>Budget 2017-18 Tables and Data</t>
  </si>
  <si>
    <t>UNESCO</t>
  </si>
  <si>
    <t>International</t>
  </si>
  <si>
    <t>R&amp;D spending by country</t>
  </si>
  <si>
    <t>Research and Development Statistics (RDS)</t>
  </si>
  <si>
    <t>myGov capacity development</t>
  </si>
  <si>
    <t>Design, Practice and Innovation Programme</t>
  </si>
  <si>
    <t>User Experience Centres</t>
  </si>
  <si>
    <t>Technology Innovation Centres</t>
  </si>
  <si>
    <t>Digitisation of payment process</t>
  </si>
  <si>
    <t xml:space="preserve">MyGov provides Australians with a single entry portal to government digital services. The development work has involved intensive user-centred design and technological development work. The myGov web service has been enhanced.
</t>
  </si>
  <si>
    <t xml:space="preserve">This project focuses on end to end project and design services for major transformation projects, including user research, engagement and user experience, future design of services and supports multi-disciplinary teams and agile ways of working. This is a fundamental shift in how DHS manages transformation projects. It aims to drive more innovation activities across the DHS Australia wide foot print, and aligning the DHS services with the Digital Transformation Agency's Digital Service Standard. </t>
  </si>
  <si>
    <t>To ensure users are actively and frequently engaged throughout DHS design to implementation processes DHS established two user experience centres, one in Canberra and one in Brisbane. To allow inclusion of remote and regional people DHS is also trialling the re-purposing of a mobile service centre (bus) to facilitate user engagement.</t>
  </si>
  <si>
    <t>A centre showcases future technology concepts and creating an environment that allows staff, other government agencies and interested industry partners to explore future delivery options and stimulate innovative thinking. Technology is refreshed continually in partnership with providers.  The centre is staffed with graduates with science, technology, engineering and mathematics backgrounds, who work with a senior facilitator to deliver sessions that optimise participants experience.</t>
  </si>
  <si>
    <t xml:space="preserve">DHS is replacing the welfare payment system through a business-led, people centred, technology enabled transformation. This is an important long-term investment, allowing the Government to properly address the challenges facing Australia’s welfare system and maximise the benefits of digital transformation, while reducing the costs of administering the system for taxpayers. The new capability will capitalise on digital technology to give people access to more online services, delivering significant benefits to government, tax payers and welfare recipients.  </t>
  </si>
  <si>
    <t>National Plan for Environmental Information, Bureau of Meteorology</t>
  </si>
  <si>
    <t>Emerging Technologies Lab, Metinsight, Bureau of Meteorology</t>
  </si>
  <si>
    <t>The NPEI initiative aims to improve the discovery, access and re-use of environmental information..</t>
  </si>
  <si>
    <t>Primarily through building and operating a core national environmental information infrastructure and a network of government custodians and users of environmental information</t>
  </si>
  <si>
    <t xml:space="preserve">Metinsight applies emerging technologies to deliver enhanced visualisation of weather and notifications to meet industry needs. </t>
  </si>
  <si>
    <t>A flexible cloud based platform using brokers, API's and application microservices, blended with communication technology to serve traditional and smart mobile devices.</t>
  </si>
  <si>
    <t xml:space="preserve">The project is being undertaken in three stages and overseen by a joint Food Regulation Standing Committee (FRSC) and Australian Health Ministers’ Advisory Council (AHMAC) Working Group. The Special Initiative is offered through the NHMRC’s Partnership Projects Scheme to support population and health services research to improve health outcomes for Aboriginal and Torres Strait Islander people. </t>
  </si>
  <si>
    <t>This project is to update the national Burden of Disease estimates to the 2015 reference year</t>
  </si>
  <si>
    <t xml:space="preserve">This is a longitudinal study examining the social, economic, environmental and behavioural factors of Australian males aged 10-55 years.
Funding for this activity is ongoing and a tender process is progressing for 2017-18 to 2020-21. </t>
  </si>
  <si>
    <t>This is a longitudinal study assessing the physical and mental health of over 58,000 Australian women.
Funding for this activity is ongoing and negotiations are being progressed with the organisation for funding for 2017-18 to 2019-20.</t>
  </si>
  <si>
    <t>The Department of Health, with the New Zealand Ministry for Health, is undertaking a partial review of Nutrient Reference Values (NRVs) for fluoride, sodium and iodine. The purpose of the review is to pilot the 2015 Methodological Framework, developed to guide NRV reviews. The recommendations from the fluoride review were endorsed by the National Health and Medical Research Council (NHMRC) in November 2016. The sodium recommendations and public health messaging are being considered by the NHMRC Council mid 2017. Completion of a review of the outstanding 2006 NRVs is being considered for 2017-2020</t>
  </si>
  <si>
    <t xml:space="preserve">This review is now complete. The final report was endorsed by AHMAC on 2 June 2017 and final payment is due to be made before 30 June 2017. The report will be presented to CHC before publication. Funding will not be continued in the 2017-18 financial year. The Review aimed to ascertain whether the policy objectives of mandatory folic acid fortification of wheat flour for bread making, and mandatory iodine fortification of bread have been met. </t>
  </si>
  <si>
    <t xml:space="preserve">This research funding is provided under an AHMAC cost-share budget, and also included $166,000 GST Exclusive from Nutrition Special Account funds. </t>
  </si>
  <si>
    <t>Health Protection Program</t>
  </si>
  <si>
    <t>Health Policy Research &amp; Data Program</t>
  </si>
  <si>
    <t>Investing in Medical Research - fighting childhood cancer</t>
  </si>
  <si>
    <t>Suicide Prevention Research Fund</t>
  </si>
  <si>
    <t>National Suicide Prevention Trial</t>
  </si>
  <si>
    <t>National Leadership Role in Suicide Prevention Research</t>
  </si>
  <si>
    <t>Primary Health Network Mental Health Lead Site Evaluation</t>
  </si>
  <si>
    <t>Head to Health Digital Gateway</t>
  </si>
  <si>
    <t>Health Policy Research and Data Program - Multiple Sclerosis Research</t>
  </si>
  <si>
    <t>Health Policy Research and Data Program - National Maternal and Perinatal Mortality and Morbidity Data Collection Phase 2</t>
  </si>
  <si>
    <t>Health Policy Research and Data Program - Primary Care Research</t>
  </si>
  <si>
    <t>St George and Sutherland Medical Research Foundation - Microbiome Research Centre</t>
  </si>
  <si>
    <t>Cure4MND</t>
  </si>
  <si>
    <t xml:space="preserve">Analysis of poorly entered GP data </t>
  </si>
  <si>
    <t>Research on Fetal Alcohol Spectrum Disorder (FASD)</t>
  </si>
  <si>
    <t>National health literacy Survey</t>
  </si>
  <si>
    <t xml:space="preserve">Blood Borne Viruses (BBV) and Sexually Transmissible Infection (STI) epidiomilogical and social surveillance and analysis to inform and support the Naitonal BBV and STI Surveillance and Monitoring Plan. </t>
  </si>
  <si>
    <t>Previously funded with BBV and STI Research from the Health Protection Program. Note that in 2018-19 an additional 0.44 will be sourced from the Health Protection Program allocation for additional BBV and STI research activities, to supplement the Health Policy Research and Data Progam allocation.</t>
  </si>
  <si>
    <t>Blood Borne Viruses (BBV) and Sexually Transmissible Infection (STI)research, including longitudinal and translational, to inform and support the national response to BBV and STI.</t>
  </si>
  <si>
    <t xml:space="preserve">Previously funded with BBV and STI Surveillance from the Health Protection Program. These amounts include research funding of 4.31m (3.871m in 2018/19) plus 0.509m paid to Kirby for research related to their surveillance activities. </t>
  </si>
  <si>
    <t>Invest in Medical Research -fighting chidhood cancer, will provide $4.4 million aimed at increasing Australia's research capacity to advance diagnosis, treatment and management, analysis, and improve data and awareness of childhood cancer, as well as $1.4 million to fast track international research collaborations of paediatric brain cancer in Australia.</t>
  </si>
  <si>
    <t>The Suicide Prevention Research Fund aims to support targeted research as well as a best practice hub of evidence-based resources to support Primary Health Networks and service providers involved in community-based suicide prevention.</t>
  </si>
  <si>
    <t>Primary Health Networks are trialling suicide prevention activties for at risk population groups in twelve identified priority areas across Australia.</t>
  </si>
  <si>
    <t>The University of Melbourne will ensure knowledge and research on evidence based suicide prevention activity is shared and translated into best practice across the suicide prevention sector.</t>
  </si>
  <si>
    <t>10 select Primary Health Networks nationaly have been selected to develop and deliver new models of primary mental health care, with 3 specifically targetting people with severe and complex needs. This is part of the Government's committment to changing the ‘one size fits all’ approach to mental health services. These leading Primary Health Network sites will be working to better match local health services to individual needs through innovative approaches to stepped care. The Department has tasked the University of Melbourne to conduct an evaluation on the findings of the new models of care for consideration for national implementation.</t>
  </si>
  <si>
    <t>A new digital mental health gateway that promotes access to information, advice and digital mental health treatment.</t>
  </si>
  <si>
    <t>This activity supports disease-specific research, specifically  towards prevention, better treatments and a cure for Multiple Sclerosis</t>
  </si>
  <si>
    <t>Multiple Sclerosis Research Australia has received Commonwealth funding since its establishment in 2004. Funding was previously sourced from the Chronic Disease Prevention and Service Improvement Fund</t>
  </si>
  <si>
    <t xml:space="preserve">. </t>
  </si>
  <si>
    <t xml:space="preserve">This activity develops and builds upon existing national maternal and perinatal data collection in Australia. </t>
  </si>
  <si>
    <t xml:space="preserve">Funding for this project commenced in 2011 and was previously funded from the Health System Capacity Development Fund. </t>
  </si>
  <si>
    <t xml:space="preserve">This activity is to support the conduct of primary care research to build an evidence base to inform policy development and health care practice. </t>
  </si>
  <si>
    <t xml:space="preserve">A one-off grant to be used by the organisation to set up a Microbiome Research Centre (MRC). The MRC will focus on studying how the microbiota impacts diseases that affect the Australian population. </t>
  </si>
  <si>
    <t xml:space="preserve">2016 Election Commitment, announced 21 June 2016. </t>
  </si>
  <si>
    <t xml:space="preserve">This activity supports research into and the prevention of Motor Neurone Disease (MND) in the Australian Community. </t>
  </si>
  <si>
    <t xml:space="preserve">2016 Election Commitment, announced 3 December 2016. </t>
  </si>
  <si>
    <t xml:space="preserve">A Capital Market's Phd student will research and investigate NPS records which were discarded to understand why GP data entry are poor, for example, clinical software, provdier behaviour, etc.  </t>
  </si>
  <si>
    <t>This call for research into Fetal Alcohol Specrtum Disorder (FASD) will seek funding applications for the design and conduct of research on one or more of the following priority areas:
- Screening for FASD symptoms in health, education or justice settings to offer earliest and comprehensive support;
- Implementation of programs for culturally appropriate health promotion to prevent/reduce the incidence of FASD;
- Addressing the social and cultural determinants of health for pregnant women carrying Aboriginal and Torres Strait Islander babies at risk of FASD
- Delivery of holistic FASD support services within health systems and communities</t>
  </si>
  <si>
    <t>Department of Health through Indigenous Health Division is providing research funding for distribution through the National Health and Medical Research Council</t>
  </si>
  <si>
    <t>Periodic</t>
  </si>
  <si>
    <t>The last national Health Literacy Survey was performed in 2006 by ABS This Survey will provide a linked update based on participants from the 2017-18 National Health Survey</t>
  </si>
  <si>
    <t>Dementia and Aged Care Services Research and Innovation Funding Round</t>
  </si>
  <si>
    <t>Tackling Indigenous Smoking - Innovation Grants</t>
  </si>
  <si>
    <t>Evaluation to the Tackling Indigenous Smoking Program</t>
  </si>
  <si>
    <t>Australian Sports Commission (ASC) Innovation Programs - Intramural</t>
  </si>
  <si>
    <t>Australian Sports Commission (ASC) Innovation Programs - Extramural</t>
  </si>
  <si>
    <t xml:space="preserve">The Dementia and Aged Care Services Fund (DACS) Research and Innovation Funding Round 2016 is designed to support activities that respond to exising and emerging challneges including dementia care, better support services  targeting people form diverse social and cultural backgorunds, and support special measures for Aboriginal and Torres Strait Islander people.  </t>
  </si>
  <si>
    <t>Innovation project grants - provides funding for evidence-based, innovative research, coupled with services, to address the most difficult and critical Indigenous smoking behaviours (such as very high smoking rates in pregnant women and in remote areas).</t>
  </si>
  <si>
    <t>* The Cultural and Indigenous Research Centre Australia (CIRCA) is leading the evaluation of the Tackling Indigenous Smoking Program.
* CIRCA was selected through a limited tender process using the Department’s Panel of Program Reviewers and Evaluators.
* Purpose of the evaluation is to assess the impact of delivering locally tailored population health approaches as a strategy to reduce the high smoking rates among Aboriginal and Torres Strait Islander people.</t>
  </si>
  <si>
    <t>The ASC's intramural innovation programs supports the delivery of extramural innovation programs for national sporting organisations.</t>
  </si>
  <si>
    <t>The ASC's extramural innovation programs enables national sporting organisations and universities to undertake and benefit from innovative and applied research work. This type of activity leads to performance and equipment enhancements that contribute to the success of Australian athletes and teams in Olympic, Paralympic and World Champion level competitions. The outcomes from this research have cross sport and cross industry applications.</t>
  </si>
  <si>
    <t>Palliative Care Clinical Studies Collaborative</t>
  </si>
  <si>
    <t xml:space="preserve">Supporting women in rural areas diagnosed with breast cancer </t>
  </si>
  <si>
    <t>Three dedicated Australian Prostate Cancer Research Centres (two centres funded from 2008-09 and a third from 2013-14)</t>
  </si>
  <si>
    <t>Advisory Committee on Medicines</t>
  </si>
  <si>
    <t>Advisory Committee on Vaccines</t>
  </si>
  <si>
    <t>Australian Advisory Council on the Medicinal Use of Cannabis</t>
  </si>
  <si>
    <t xml:space="preserve">Geoscience Australia is Australia’s pre-eminent public sector geoscience organisation and the nation’s trusted advisor on the geology and geography of Australia.
Geoscience Australia applies science and technology to describe and understand the Earth for the benefit of Australia. It addresses important national issues and delivers a broad range of products that assist government and the community to make informed decisions about the use of natural resources, the management of the environment, and community safety.
</t>
  </si>
  <si>
    <t xml:space="preserve">This activity contributes to funding cancer research projects through the PdCCRS. The program aims to fund applied cancer research projects that can directly improve the outcomes for women in rural areas diagnosed with breast cancer by influencing clinical practice, policy and/or care. </t>
  </si>
  <si>
    <t>Tax Deduction for equity subscriptions in Management Investment Companies (MICs) 8</t>
  </si>
  <si>
    <t>Business (Other R&amp;D)</t>
  </si>
  <si>
    <t>Former funding framework</t>
  </si>
  <si>
    <t>Data Integration Partnership for Australia - Enhancement and Expansion of the DSS Data Exchange (DEX)</t>
  </si>
  <si>
    <t>Entrepreneurs' Programme (excluding Single Service Delivery and Innovation Connection Grants)</t>
  </si>
  <si>
    <t>The Commonwealth Government announced a $96.1 Try, Test and Learn Fund to finance innovative policy interventions to help people find jobs and avoid getting trapped on welfare.
This was the result of the NPP submitted to Cabinet in early 2016. The proposal was entitled Investment Approach: Creation of a Try, Test and Learn Fund.</t>
  </si>
  <si>
    <t>Grand Total commencing 2017-18</t>
  </si>
  <si>
    <t>Venture Capital program</t>
  </si>
  <si>
    <t>NMA - Cultural shared services centre</t>
  </si>
  <si>
    <t>NMA will work in partnership with collecting entities to provide corporate services. This funding will enable NMA to create a collaborative arrangement with other collecting agencies to provide coprorate and business services such as IT services, business systems gosting. payroll administration, training and process.</t>
  </si>
  <si>
    <t>N/A</t>
  </si>
  <si>
    <t>Creation Year</t>
  </si>
  <si>
    <t>Count</t>
  </si>
  <si>
    <t>Research engaged</t>
  </si>
  <si>
    <t>R&amp;D active</t>
  </si>
  <si>
    <r>
      <rPr>
        <b/>
        <sz val="10"/>
        <rFont val="Arial"/>
        <family val="2"/>
      </rPr>
      <t>Note</t>
    </r>
    <r>
      <rPr>
        <sz val="10"/>
        <rFont val="Arial"/>
        <family val="2"/>
      </rPr>
      <t>: Further information relevant to this dataset is available in the Notes and Definitions tabs.</t>
    </r>
  </si>
  <si>
    <t>R&amp;D active:</t>
  </si>
  <si>
    <t>Research engaged:</t>
  </si>
  <si>
    <t>SRI-enabler:</t>
  </si>
  <si>
    <t>SRI-enabler</t>
  </si>
  <si>
    <t>Australian Government investment in R&amp;D by program/activity ($m actual cost in year incurred)</t>
  </si>
  <si>
    <t>R&amp;D investment</t>
  </si>
  <si>
    <t>1. Direct expenditures by government upon its own R&amp;D activities (e.g. through agencies such as CSIRO, ANSTO and AIMS);</t>
  </si>
  <si>
    <t>2008 System of National Accounts - s10.104, p.204</t>
  </si>
  <si>
    <t>2. Funding provided to organisations in other sectors to assist them to undertake R&amp;D activities (e.g. research block grants for universities, ARC and NHMRC grants, Cooperative Research Centres program grants);</t>
  </si>
  <si>
    <t xml:space="preserve"> - Science, Research &amp; Innovation Budget Tables: 2010-11 to present.</t>
  </si>
  <si>
    <t xml:space="preserve"> - Science &amp; Technology Statement: 1980-81 to 1987-88</t>
  </si>
  <si>
    <t xml:space="preserve"> - Science &amp; Technology Budget Statement: 1989-90 to 2000-01</t>
  </si>
  <si>
    <t xml:space="preserve"> - Science &amp; Innovation Budget Tables: 2001-02 to 2009-10</t>
  </si>
  <si>
    <r>
      <t xml:space="preserve">The </t>
    </r>
    <r>
      <rPr>
        <i/>
        <sz val="11"/>
        <color theme="1"/>
        <rFont val="Arial"/>
        <family val="2"/>
      </rPr>
      <t>Frascati Manual 2015</t>
    </r>
    <r>
      <rPr>
        <sz val="11"/>
        <color theme="1"/>
        <rFont val="Arial"/>
        <family val="2"/>
      </rPr>
      <t xml:space="preserve"> notes the United Nations Statistical Commission's </t>
    </r>
    <r>
      <rPr>
        <i/>
        <sz val="11"/>
        <color theme="1"/>
        <rFont val="Arial"/>
        <family val="2"/>
      </rPr>
      <t xml:space="preserve">2008 System of National Accounts </t>
    </r>
    <r>
      <rPr>
        <sz val="11"/>
        <color theme="1"/>
        <rFont val="Arial"/>
        <family val="2"/>
      </rPr>
      <t xml:space="preserve">recommendation to treat expenditures on R&amp;D as leading to the creation of a capital asset, rather than as an expense, and thus the treatment of R&amp;D as a production and investment activity. Refer: </t>
    </r>
  </si>
  <si>
    <r>
      <t xml:space="preserve">A complementary approach - </t>
    </r>
    <r>
      <rPr>
        <i/>
        <sz val="11"/>
        <color theme="1"/>
        <rFont val="Arial"/>
        <family val="2"/>
      </rPr>
      <t>the funder-based approach</t>
    </r>
    <r>
      <rPr>
        <sz val="11"/>
        <color theme="1"/>
        <rFont val="Arial"/>
        <family val="2"/>
      </rPr>
      <t xml:space="preserve"> - measures government support for and expenditures on R&amp;D. This is the approach used within the SRI Budget Tables and involves identifying all those Australian Government R&amp;D-related programs and activities whose immediate source of funding is a budgetary appropriation, and then measuring or estimating their R&amp;D content.</t>
    </r>
  </si>
  <si>
    <t>Program/Activity</t>
  </si>
  <si>
    <t>Financial years</t>
  </si>
  <si>
    <t>Forward Estimates</t>
  </si>
  <si>
    <t xml:space="preserve">Lifespan (years) </t>
  </si>
  <si>
    <t>Appropriation type</t>
  </si>
  <si>
    <t>Budget Estimate 2016-17</t>
  </si>
  <si>
    <r>
      <rPr>
        <b/>
        <sz val="11"/>
        <rFont val="Arial"/>
        <family val="2"/>
      </rPr>
      <t>Research engaged</t>
    </r>
    <r>
      <rPr>
        <sz val="11"/>
        <rFont val="Arial"/>
        <family val="2"/>
      </rPr>
      <t xml:space="preserve"> - "Does this body employ or engage with scientists and researchers as an essential and ongoing element of its core business?"</t>
    </r>
  </si>
  <si>
    <r>
      <rPr>
        <b/>
        <sz val="11"/>
        <rFont val="Arial"/>
        <family val="2"/>
      </rPr>
      <t>R&amp;D active</t>
    </r>
    <r>
      <rPr>
        <sz val="11"/>
        <rFont val="Arial"/>
        <family val="2"/>
      </rPr>
      <t xml:space="preserve"> - "Does this body undertake R&amp;D as an essential and ongoing element of its core business?"</t>
    </r>
  </si>
  <si>
    <r>
      <rPr>
        <b/>
        <sz val="11"/>
        <rFont val="Arial"/>
        <family val="2"/>
      </rPr>
      <t>SRI-enabler</t>
    </r>
    <r>
      <rPr>
        <sz val="11"/>
        <rFont val="Arial"/>
        <family val="2"/>
      </rPr>
      <t xml:space="preserve"> - "Does this body enable science, research and/or innovation (SRI) as an essential and ongoing element of its core business?"</t>
    </r>
  </si>
  <si>
    <t>Australian Radiation Protection and Nuclear Safety Agency (ARPANSA)</t>
  </si>
  <si>
    <t>Australian Housing and Urban Research Institute (AHURI)</t>
  </si>
  <si>
    <t>Australian Sports Commission (ASC)</t>
  </si>
  <si>
    <t>ARGS &amp; ARC grants/fellowships (including marine R&amp;D grants)</t>
  </si>
  <si>
    <t>% of 2017-18 total</t>
  </si>
  <si>
    <t xml:space="preserve"> - Series A2420916F, Gross Domestic Product</t>
  </si>
  <si>
    <t xml:space="preserve"> - Table 4. Expenditure on Gross Domestic Product (GDP), Implicit price deflators </t>
  </si>
  <si>
    <t xml:space="preserve"> - 5206.0 Australian National Accounts: National Income, Expenditure and Product</t>
  </si>
  <si>
    <r>
      <t xml:space="preserve"> - </t>
    </r>
    <r>
      <rPr>
        <sz val="10"/>
        <color theme="1"/>
        <rFont val="Arial"/>
        <family val="2"/>
      </rPr>
      <t>Table 36. Expenditure on Gross Domestic Product (GDP), Chain volume measures and Current prices, Annual</t>
    </r>
  </si>
  <si>
    <r>
      <t xml:space="preserve"> - </t>
    </r>
    <r>
      <rPr>
        <sz val="10"/>
        <color theme="1"/>
        <rFont val="Arial"/>
        <family val="2"/>
      </rPr>
      <t xml:space="preserve">Series A2304617J: Gross domestic product: Current prices. </t>
    </r>
  </si>
  <si>
    <t>http://www.budget.gov.au/2017-18/content/bp1/download/bp1_bs2.pdf</t>
  </si>
  <si>
    <t>Budget Tables year</t>
  </si>
  <si>
    <t>Mental Health - Viability of Intensive Prolonged Exposure Therapy for Post Traumatic Stress Disorder (PTSD)</t>
  </si>
  <si>
    <t xml:space="preserve">ARC Linkage Grant - A study of flexibilities that enable workforce participation and skill development and use  and their implications for work-life outcomes in Australia </t>
  </si>
  <si>
    <t>ARC Linkage Grant - ANU Working longer, staying healthy and keeping productive</t>
  </si>
  <si>
    <t xml:space="preserve">ANZAC Day at home and abroad: A centenary history of Australia's National Day </t>
  </si>
  <si>
    <t>Department of Veterans' Affairs - Family Study Research</t>
  </si>
  <si>
    <t>Industry Growth Centres Initiative - Commercialisation Fund</t>
  </si>
  <si>
    <t>Industry Growth centres Initiative - Project Fund</t>
  </si>
  <si>
    <t>Australian Synchrotron operating funding (NISA)</t>
  </si>
  <si>
    <t>Research Associations</t>
  </si>
  <si>
    <t>Business Research and Innovation Initiative (BRII)</t>
  </si>
  <si>
    <t>Budget Estimates not able to be determined.</t>
  </si>
  <si>
    <t>Nil return from AIATSIS in 2017-18</t>
  </si>
  <si>
    <t>Multisector (Energy and the Environment)</t>
  </si>
  <si>
    <t>Multisector (Cooperative Research Centres)</t>
  </si>
  <si>
    <t>Higher Ed. (Performance Based Block Funding)</t>
  </si>
  <si>
    <t>Total Australian Government R&amp;D investment</t>
  </si>
  <si>
    <t>*Use 2000-01 inflation index</t>
  </si>
  <si>
    <r>
      <rPr>
        <b/>
        <sz val="10"/>
        <color theme="1"/>
        <rFont val="Arial"/>
        <family val="2"/>
      </rPr>
      <t>Note:</t>
    </r>
    <r>
      <rPr>
        <sz val="10"/>
        <color theme="1"/>
        <rFont val="Arial"/>
        <family val="2"/>
      </rPr>
      <t xml:space="preserve"> Forward estimates are unavailable for some programs and some years.</t>
    </r>
  </si>
  <si>
    <t>Investment in extramural R&amp;D</t>
  </si>
  <si>
    <t>Investment in intramural R&amp;D</t>
  </si>
  <si>
    <t>Table 2. Australian Government investment in R&amp;D by sub-sector, 1978-79 to 2017-18 ($m actual cost in year incurred)</t>
  </si>
  <si>
    <t>Australian Government investment in R&amp;D by socio-economic objective</t>
  </si>
  <si>
    <t>Australian Government investment in R&amp;D by socio-economic objective, 1988-89 to 2016-17 ($m actual cost in year incurred)</t>
  </si>
  <si>
    <t>Australian Government agencies - budgetary allocations for R&amp;D, 1978-79 to 2016-17 ($m actual cost in year incurred)</t>
  </si>
  <si>
    <t>Total R&amp;D investment as a percentage of GDP</t>
  </si>
  <si>
    <t>Total R&amp;D investment</t>
  </si>
  <si>
    <t>NHMRC totals prior to 2013-14 in this table do not always match the total report in the R&amp;D table, due to differences in how the timing of payments are reported within this disaggregated data.  This disparity has been corrected for 2013-14 onwards.</t>
  </si>
  <si>
    <t>As shown within the NHMRC tab, the Council's grants are provided to hospitals, medical research institutes (MRIs), universities, government and other bodies. In order to improve the accuracy of the tables, the Council's funding for universities has been allocated to the Higher Education sector, with the remaining NHMRC funding continuing to be reported within Multisector (NHMRC). This disaggregation has been shown only for 2013-14 onwards, for reasons described below.</t>
  </si>
  <si>
    <t>The categorisations used within this table are an amalgam of those used within editions of the tables from 1989-90 to 2014-15.</t>
  </si>
  <si>
    <t>Original Budget Estimate</t>
  </si>
  <si>
    <t>Australian Antarctic Division</t>
  </si>
  <si>
    <t>INNOVATION PROGRAMS AND ACTIVITIES DATASET</t>
  </si>
  <si>
    <t>R&amp;D PROGRAMS AND ACTIVITIES DATASET</t>
  </si>
  <si>
    <t>STRUCTURE OF R&amp;D AND INNOVATION DATASETS</t>
  </si>
  <si>
    <t>Details on the Allocation Method, Socio-Economic Objectives and Sector classification are found in Definitions.</t>
  </si>
  <si>
    <t>Allocation method, Socio-Economic Objectives and Sector classifications</t>
  </si>
  <si>
    <t>Expressing R&amp;D investment as a proportion of GDP</t>
  </si>
  <si>
    <r>
      <t xml:space="preserve">[1] Department of Science and the Environment, 1980, </t>
    </r>
    <r>
      <rPr>
        <i/>
        <sz val="8"/>
        <color theme="1"/>
        <rFont val="Arial"/>
        <family val="2"/>
      </rPr>
      <t>1979-80 Science Statement</t>
    </r>
    <r>
      <rPr>
        <sz val="8"/>
        <color theme="1"/>
        <rFont val="Arial"/>
        <family val="2"/>
      </rPr>
      <t>, Australian Government Publishing Service, p.1</t>
    </r>
  </si>
  <si>
    <t>1) Australian Government investment in innovation;</t>
  </si>
  <si>
    <t>4) a backward extension of the R&amp;D time series to 1978-79.</t>
  </si>
  <si>
    <t>The notes below provide further information on each of these new features.</t>
  </si>
  <si>
    <t>The information presented within the tables is collected by the Department of Industry, Innovation and Science (‘the Department’) through an annual census of Australian Government departments and major research agencies.</t>
  </si>
  <si>
    <r>
      <t xml:space="preserve">The first edition of the tables (the 1979-80 Science Statement) was produced by the then </t>
    </r>
    <r>
      <rPr>
        <i/>
        <sz val="11"/>
        <rFont val="Arial"/>
        <family val="2"/>
      </rPr>
      <t>Department of Science and the Environment</t>
    </r>
    <r>
      <rPr>
        <sz val="11"/>
        <rFont val="Arial"/>
        <family val="2"/>
      </rPr>
      <t xml:space="preserve"> in accordance with the stated government policy at that time of advising the Parliament on trends in R&amp;D</t>
    </r>
    <r>
      <rPr>
        <vertAlign val="superscript"/>
        <sz val="11"/>
        <rFont val="Arial"/>
        <family val="2"/>
      </rPr>
      <t>[1]</t>
    </r>
    <r>
      <rPr>
        <sz val="11"/>
        <rFont val="Arial"/>
        <family val="2"/>
      </rPr>
      <t xml:space="preserve">. Impetus for the statement was also provided by a recommendation of the </t>
    </r>
    <r>
      <rPr>
        <i/>
        <sz val="11"/>
        <rFont val="Arial"/>
        <family val="2"/>
      </rPr>
      <t>Australian Science and Technology Council</t>
    </r>
    <r>
      <rPr>
        <sz val="11"/>
        <rFont val="Arial"/>
        <family val="2"/>
      </rPr>
      <t xml:space="preserve"> (ASTEC)</t>
    </r>
    <r>
      <rPr>
        <vertAlign val="superscript"/>
        <sz val="11"/>
        <rFont val="Arial"/>
        <family val="2"/>
      </rPr>
      <t>[2]</t>
    </r>
    <r>
      <rPr>
        <sz val="11"/>
        <rFont val="Arial"/>
        <family val="2"/>
      </rPr>
      <t>, agreed by the Prime Minister</t>
    </r>
    <r>
      <rPr>
        <vertAlign val="superscript"/>
        <sz val="11"/>
        <rFont val="Arial"/>
        <family val="2"/>
      </rPr>
      <t>[3]</t>
    </r>
    <r>
      <rPr>
        <sz val="11"/>
        <rFont val="Arial"/>
        <family val="2"/>
      </rPr>
      <t>, that the Department release in an easily readable printed edition a directory of all Australian research projects and personnel.</t>
    </r>
  </si>
  <si>
    <t>Since their first edition, the tables have been given a variety of titles:</t>
  </si>
  <si>
    <t>The Excel version of the tables also provides interactive visualisations of key data items.</t>
  </si>
  <si>
    <r>
      <t xml:space="preserve">The R&amp;D investments reported within these tables are compiled in accordance with the OECD's </t>
    </r>
    <r>
      <rPr>
        <i/>
        <sz val="11"/>
        <rFont val="Arial"/>
        <family val="2"/>
      </rPr>
      <t>Frascati Manual 2015: Guidelines for Collecting and Reporting Data on Research and Experimental Development:</t>
    </r>
  </si>
  <si>
    <t>In harmony with this approach, commencing with the 2017-18 edition of the SRI Budget Tables, the aggregation of all R&amp;D program and activity expenses is referred to as "total Australian Government investment in R&amp;D". This total is made up of three primary types of expenses as listed within the Portfolio Budget Statements:</t>
  </si>
  <si>
    <t>3. Indirect support provided to businesses through revenues forgone by the Australian Government through the R&amp;D and Venture Capital tax programs.</t>
  </si>
  <si>
    <r>
      <t xml:space="preserve">As noted within the Frascati Manual 2015 (p.322), there are different ways of measuring how much governments invest in R&amp;D. One is the </t>
    </r>
    <r>
      <rPr>
        <i/>
        <sz val="11"/>
        <rFont val="Arial"/>
        <family val="2"/>
      </rPr>
      <t>performer-based approach</t>
    </r>
    <r>
      <rPr>
        <sz val="11"/>
        <rFont val="Arial"/>
        <family val="2"/>
      </rPr>
      <t>, which involves surveying those entities that perform R&amp;D (businesses, institutes, universities, etc.) in order to identify the amount they spend on R&amp;D activities that they perform in a given year.</t>
    </r>
  </si>
  <si>
    <t>While complementary, the performer- and funder-based approaches to measuring government funding of R&amp;D may produce different results, as the funder-based approach captures R&amp;D appropriations or outlays in the year that they are budgeted for, whereas the performer-based approach captures R&amp;D expenditures in the year that they take place, which may cover several years after they were budgeted for. For this reason the amounts reported within the ABS's R&amp;D expenditure surveys do not directly align with amounts reported within the SRI Budget Tables.</t>
  </si>
  <si>
    <r>
      <t xml:space="preserve">The </t>
    </r>
    <r>
      <rPr>
        <i/>
        <sz val="11"/>
        <color theme="1"/>
        <rFont val="Arial"/>
        <family val="2"/>
      </rPr>
      <t>Frascati Manual 2015</t>
    </r>
    <r>
      <rPr>
        <sz val="11"/>
        <color theme="1"/>
        <rFont val="Arial"/>
        <family val="2"/>
      </rPr>
      <t xml:space="preserve"> (p.344) notes that although tax expenditures for R&amp;D have several elements in common with GBARD, GTARD (Government Tax Relief for R&amp;D expenditures) should be measured separately and only then integrated into the overall presentation of R&amp;D statistics, particularly for international comparisons. For this reason, the GBARD statistics that Australia reports to the OECD do not include the R&amp;D Tax Measures amounts.</t>
    </r>
  </si>
  <si>
    <r>
      <t xml:space="preserve">For the purposes of the </t>
    </r>
    <r>
      <rPr>
        <i/>
        <sz val="11"/>
        <color theme="1"/>
        <rFont val="Arial"/>
        <family val="2"/>
      </rPr>
      <t>Frascati Manual 2015</t>
    </r>
    <r>
      <rPr>
        <sz val="11"/>
        <color theme="1"/>
        <rFont val="Arial"/>
        <family val="2"/>
      </rPr>
      <t>, the Government sector comprises the central (federal) government, regional (state) government and local (municipal) government subsectors. The focus of GBARD statistics is on the R&amp;D expenditure operations conducted by the government at all these levels and financed through the budget under standard budgetary approval procedures. However, local and state government budget funds are not included within the SRI Budget Tables as this data is not currently available.</t>
    </r>
  </si>
  <si>
    <t xml:space="preserve">The R&amp;D investment amounts reported within the SRI Budget Tables: </t>
  </si>
  <si>
    <t>What do the R&amp;D investment amounts reported within the tables include, and what do they exclude?</t>
  </si>
  <si>
    <t xml:space="preserve"> - include revenues foregone by the Australian Government through the R&amp;D Tax Incentive and other such measures;</t>
  </si>
  <si>
    <t>The logic of this approach is that the earliest figure within the latest table was the very last time that that particular number was reported, meaning that this was the last time that it could have been updated. Hence, this number is treated as the most accurate.</t>
  </si>
  <si>
    <t xml:space="preserve"> - From 1991-92 to 1994-95, figures that were not originally reported within the tables have been added for GBRMPA.</t>
  </si>
  <si>
    <t xml:space="preserve"> - The Renewable Energy Equity fund had a missing value for 1999-00 in the last year where it was reported, so a previous year's figure has been used.</t>
  </si>
  <si>
    <t>Besides the inconsistencies noted above, it should also be noted that the newly added historical line items often required the addition of Sector, SEO, Appropriation type, notes and other data. The source for this additional information was most usually the tables themselves, but for some items this information was obtained from other government documents.</t>
  </si>
  <si>
    <t xml:space="preserve">In order to avoid double reporting programs and activities that are also listed within the R&amp;D dataset, the programs included in the Innovation dataset either involve no reportable R&amp;D, or else have had their R&amp;D component reported separately in the R&amp;D dataset. </t>
  </si>
  <si>
    <t>As the Innovation programs and activities dataset is in its first iteration, it should be treated as a pilot data collection whose definition may be subject to revision in future years. Moreover, and as with all the other data contained within the tables, the Innovation data itself is subject to revision in future releases.</t>
  </si>
  <si>
    <t>The R&amp;D and Innovation datasets both consist of a number of fields. Information on the content of each field is set out below.</t>
  </si>
  <si>
    <t>These columns report R&amp;D or Innovation investment in millions of dollars accurate to three decimal places (i.e. to thousands of dollars) in each listed financial year. Only investments of over $50,000 in a financial year are required to be reported.</t>
  </si>
  <si>
    <t>While by implication, years prior to the 'Estimated Actual' year might be considered 'Actuals', in fact all amounts reported in the tables are subject to revision in future years.</t>
  </si>
  <si>
    <t>Collectively, the 'forward estimates' are a system of rolling three-year financial estimates of the revenues and costs of ongoing government policy decisions, after allowing for estimated movements in economic parameters (after the budget year). The forward estimates for each progam and activity are the level of expenses proposed by the Government for future years.</t>
  </si>
  <si>
    <t>https://data.gov.au/dataset/budget-2017-18-tables-and-data</t>
  </si>
  <si>
    <t>The SRI Budget Tables report only R&amp;D or Innovation investments whose immediate source is a budgetary appropriation. An appropriation is a legal entitlement to spend money from the Consolidated Revenue Fund.</t>
  </si>
  <si>
    <r>
      <t xml:space="preserve"> - A </t>
    </r>
    <r>
      <rPr>
        <i/>
        <sz val="11"/>
        <rFont val="Arial"/>
        <family val="2"/>
      </rPr>
      <t>Special appropriation</t>
    </r>
    <r>
      <rPr>
        <sz val="11"/>
        <rFont val="Arial"/>
        <family val="2"/>
      </rPr>
      <t xml:space="preserve"> is a provision within an Act that provides authority to spend money for particular purposes, such as on R&amp;D. Relevant legislation includes the </t>
    </r>
    <r>
      <rPr>
        <i/>
        <sz val="11"/>
        <rFont val="Arial"/>
        <family val="2"/>
      </rPr>
      <t>Higher Education Support Act (2003)</t>
    </r>
    <r>
      <rPr>
        <sz val="11"/>
        <rFont val="Arial"/>
        <family val="2"/>
      </rPr>
      <t xml:space="preserve">, the </t>
    </r>
    <r>
      <rPr>
        <i/>
        <sz val="11"/>
        <rFont val="Arial"/>
        <family val="2"/>
      </rPr>
      <t>Income Tax Assessment Act (1936)</t>
    </r>
    <r>
      <rPr>
        <sz val="11"/>
        <rFont val="Arial"/>
        <family val="2"/>
      </rPr>
      <t xml:space="preserve">, the </t>
    </r>
    <r>
      <rPr>
        <i/>
        <sz val="11"/>
        <rFont val="Arial"/>
        <family val="2"/>
      </rPr>
      <t>Industry Research and Development Amendment (Innovation and Science Australia) Act (2016)</t>
    </r>
    <r>
      <rPr>
        <sz val="11"/>
        <rFont val="Arial"/>
        <family val="2"/>
      </rPr>
      <t xml:space="preserve">, and the </t>
    </r>
    <r>
      <rPr>
        <i/>
        <sz val="11"/>
        <rFont val="Arial"/>
        <family val="2"/>
      </rPr>
      <t>Nation-building Funds Act (2008)</t>
    </r>
    <r>
      <rPr>
        <sz val="11"/>
        <rFont val="Arial"/>
        <family val="2"/>
      </rPr>
      <t>.</t>
    </r>
  </si>
  <si>
    <t xml:space="preserve"> - an activity has changed its name;</t>
  </si>
  <si>
    <t xml:space="preserve"> - one activity has replaced another (differently named but similarly focused) activity;</t>
  </si>
  <si>
    <t xml:space="preserve"> - a new activity consolidates several previous activities;</t>
  </si>
  <si>
    <t xml:space="preserve"> - responsibility for funding an activity has been transferred from one organisation or portfolio to another; or</t>
  </si>
  <si>
    <t xml:space="preserve"> - a particular line area or division within a department or agency is responsible for the activity.</t>
  </si>
  <si>
    <t>The 2017-18 edition of the Budget Tables is the first edition to include the AGOR dataset. This dataset should be considered as a pilot and may be revised in future years.</t>
  </si>
  <si>
    <t xml:space="preserve">· Table 4. Expenditure on Gross Domestic Product (GDP), Implicit price deflators </t>
  </si>
  <si>
    <r>
      <t xml:space="preserve">· </t>
    </r>
    <r>
      <rPr>
        <sz val="11"/>
        <color theme="1"/>
        <rFont val="Arial"/>
        <family val="2"/>
      </rPr>
      <t>The following equation is then applied:</t>
    </r>
  </si>
  <si>
    <r>
      <t xml:space="preserve">· </t>
    </r>
    <r>
      <rPr>
        <sz val="11"/>
        <color theme="1"/>
        <rFont val="Arial"/>
        <family val="2"/>
      </rPr>
      <t>Table 36. Expenditure on Gross Domestic Product (GDP), Chain volume measures and Current prices, Annual</t>
    </r>
  </si>
  <si>
    <t xml:space="preserve"> - Industry R&amp;D Tax Measures.</t>
  </si>
  <si>
    <t>This table contains time series data on R&amp;D investments (i.e. expenditures by, and funding delivered through) Australian Government research agencies.</t>
  </si>
  <si>
    <t>Share of 2017-18 total investment</t>
  </si>
  <si>
    <t>The Hon Ian Macfarlane MP, Minister for Industry and Science</t>
  </si>
  <si>
    <t>The Hon Ian Macfarlane MP, Minister for Industry</t>
  </si>
  <si>
    <t xml:space="preserve">Australian Government investment in R&amp;D by sector and/or subsector, 1978-79 to 2017-18
</t>
  </si>
  <si>
    <t xml:space="preserve">Australian Government investment in R&amp;D by socio-economic objective, 1988-89 to 2017-18
</t>
  </si>
  <si>
    <t>Australian Government investment in R&amp;D by portfolio, 2008-09 to 2017-18</t>
  </si>
  <si>
    <t xml:space="preserve">Australian Government investment in R&amp;D by funding allocation type, 1978-79 to 2017-18
</t>
  </si>
  <si>
    <t>Australian Government investment in R&amp;D by government portfolio, 2008-09 to 2017-18* ($m actual cost in year incurred)</t>
  </si>
  <si>
    <t>Rural research levies and programs</t>
  </si>
  <si>
    <r>
      <rPr>
        <b/>
        <sz val="10"/>
        <color theme="1"/>
        <rFont val="Arial"/>
        <family val="2"/>
      </rPr>
      <t>Note:</t>
    </r>
    <r>
      <rPr>
        <sz val="10"/>
        <color theme="1"/>
        <rFont val="Arial"/>
        <family val="2"/>
      </rPr>
      <t xml:space="preserve"> Forward estimates are unavailable for some programs and some years. As a consequence, no totals have been provided for the forward estimate years.</t>
    </r>
  </si>
  <si>
    <r>
      <t xml:space="preserve">*Does not include R&amp;D programs and activites. Refer </t>
    </r>
    <r>
      <rPr>
        <b/>
        <sz val="10"/>
        <color theme="1"/>
        <rFont val="Arial"/>
        <family val="2"/>
      </rPr>
      <t>Notes</t>
    </r>
    <r>
      <rPr>
        <sz val="10"/>
        <color theme="1"/>
        <rFont val="Arial"/>
        <family val="2"/>
      </rPr>
      <t xml:space="preserve"> and </t>
    </r>
    <r>
      <rPr>
        <b/>
        <sz val="10"/>
        <color theme="1"/>
        <rFont val="Arial"/>
        <family val="2"/>
      </rPr>
      <t>Definitions</t>
    </r>
    <r>
      <rPr>
        <sz val="10"/>
        <color theme="1"/>
        <rFont val="Arial"/>
        <family val="2"/>
      </rPr>
      <t xml:space="preserve"> for explanation of this new dataset.</t>
    </r>
  </si>
  <si>
    <r>
      <rPr>
        <b/>
        <sz val="10"/>
        <color theme="1"/>
        <rFont val="Arial"/>
        <family val="2"/>
      </rPr>
      <t>Note 1</t>
    </r>
    <r>
      <rPr>
        <sz val="10"/>
        <color theme="1"/>
        <rFont val="Arial"/>
        <family val="2"/>
      </rPr>
      <t>: While 'innovation', as defined in the Definitions tab, includes R&amp;D, the programs included in this spreadsheet either involve no reportable R&amp;D, or else have had their R&amp;D component reported separately in the R&amp;D table. Adoption of this approach allows the totals for this spreadsheet to be non-overlapping with (and thus able to be added to) those of the R&amp;D table</t>
    </r>
  </si>
  <si>
    <r>
      <rPr>
        <b/>
        <sz val="10"/>
        <color theme="1"/>
        <rFont val="Arial"/>
        <family val="2"/>
      </rPr>
      <t>Note 2</t>
    </r>
    <r>
      <rPr>
        <sz val="10"/>
        <color theme="1"/>
        <rFont val="Arial"/>
        <family val="2"/>
      </rPr>
      <t>: Because 2017-18 is the first year that departments and agencies have been requested to report on their innovation programs and activities, no totals have been calculated for years prior to 2017-18.</t>
    </r>
  </si>
  <si>
    <t>Consequently, the totals for the Innovation dataset are non-overlapping with, and able to be added to, those of the R&amp;D dataset.</t>
  </si>
  <si>
    <t>Tax Incentives for Early Stage Investors (Early Stage Innovation Company - ESIC)</t>
  </si>
  <si>
    <t>NB. Mid each financial year, new forecasts are available from the: 
 - Midyear Economic and Financial Outlook (MYEFO) - Part 2: Economic Outlook, Table 2.2: Domestic Economic Forecasts, GDP deflator.</t>
  </si>
  <si>
    <t>· A forecast for the GDP deflator is obtained from the annual Budget document:
 - Budget Paper No 1, Statement 2: Economic Outlook, Table 1, GDP deflator:</t>
  </si>
  <si>
    <t>Rural research levies, 1978-79 to 2017-18
($m actual cost in year incurred)</t>
  </si>
  <si>
    <t>Research Block Grants
2001-2017
($ annual allocation)</t>
  </si>
  <si>
    <t>Australian Government investment in R&amp;D by socio-economic objective for select programmes and agencies, 2005-06 to 2016-17
($m actual cost in year incurred)</t>
  </si>
  <si>
    <t>Australian Government investment in R&amp;D
by sector and sub-sector</t>
  </si>
  <si>
    <t>Table 1.  Ten year summary of Australian Government investment in R&amp;D by sector and sub-sector, 2008-09 to 2017-18
($m actual cost in year incurred)</t>
  </si>
  <si>
    <t>Table 3. Australian Government investment in R&amp;D by sector,
1978-79 to 2017-18 ($m actual cost in year incurred)</t>
  </si>
  <si>
    <t>While the ABS publishes a specific R&amp;D deflator (ABS 5204.0, Table 4, Private; Gross fixed capital formation - Intellectual property products - Research and development; A3347070K), the time series for this deflator extends back only to June 1986, whereas the Budget Tables time series extends back to 1978-79. Since the time series for the GDP deflator included within this same ABS series extends back to June 1960, this latter series has been used to deflate the Budget Tables data.</t>
  </si>
  <si>
    <t>GDP deflator forecasts obtained from Table 1 in:</t>
  </si>
  <si>
    <t>Nominal GDP time series obtained from March 2017 edition of ABS publication:</t>
  </si>
  <si>
    <t>Average</t>
  </si>
  <si>
    <t>Australian Government investment in innovation (not including R&amp;D)* by program/activity ($m actual cost in year incurred)</t>
  </si>
  <si>
    <t>This table includes links to domestic and international sources of information about science, research and innovation.</t>
  </si>
  <si>
    <t>Main tables</t>
  </si>
  <si>
    <t>First year</t>
  </si>
  <si>
    <t>Last year</t>
  </si>
  <si>
    <t xml:space="preserve">Table 5. Australian Government investment in R&amp;D as a % of Gross Domestic Product (GDP), 1978-79 to 2015-16 </t>
  </si>
  <si>
    <t>NOTES</t>
  </si>
  <si>
    <t>Inflation adjustment and the interactive charts</t>
  </si>
  <si>
    <t>For details of inflation adjustment refer to the:</t>
  </si>
  <si>
    <t>2) Australian Government Organisations Register - SRI-related bodies;</t>
  </si>
  <si>
    <t>AUSTRALIAN GOVERNMENT ORGANISATIONS REGISTER (AGOR) - SRI-RELATED BODIES DATASET</t>
  </si>
  <si>
    <t>To this dataset have been added three columns, each answering one of the following questions:</t>
  </si>
  <si>
    <t>The information presented within these new columns is predominantly based upon responses provided by departments and agencies.</t>
  </si>
  <si>
    <t>For further details refer to the:</t>
  </si>
  <si>
    <t>GDP deflator</t>
  </si>
  <si>
    <t>The amount of R&amp;D investment reported for each year in the SRI Budget Tables is expressed in 'current prices', meaning that it represents the value of this investment in the year that it was reported, rather than its market value today. The market value (i.e. purchasing power) of a previously reported investment will usually be less now than it was previously because of inflation, which is the sustained increase in the general price level of goods and services in an economy over a period of time. Inflation results in a loss of value of currency: when the price level rises, each unit of currency buys fewer goods and services.</t>
  </si>
  <si>
    <t>For the Research Block Grants interactive chart, inflation adjustment has used the 2000-01 inflation index for 2001 block grants data (and so on for subsequent years).</t>
  </si>
  <si>
    <t>Deflation was undertaken using ABS publication:</t>
  </si>
  <si>
    <t>Total R&amp;D investment (2014-15 dollars)</t>
  </si>
  <si>
    <t>Table 4. Australian Government investment in R&amp;D,
1978-79 to 2017-18 ($m inflation adjusted, base year is 2014-15)</t>
  </si>
  <si>
    <t>Index based to 2014-15</t>
  </si>
  <si>
    <t>Adjustment for inflation (‘deflation’ or changing the time series data from nominal to real values) removes the effect of inflation.</t>
  </si>
  <si>
    <t>1.       The GDP deflators are obtained from the following ABS Publication:</t>
  </si>
  <si>
    <r>
      <t>2.</t>
    </r>
    <r>
      <rPr>
        <sz val="7"/>
        <color theme="1"/>
        <rFont val="Arial"/>
        <family val="2"/>
      </rPr>
      <t xml:space="preserve">       </t>
    </r>
    <r>
      <rPr>
        <sz val="11"/>
        <color theme="1"/>
        <rFont val="Arial"/>
        <family val="2"/>
      </rPr>
      <t>Each financial year for this series is matched to the nominal R&amp;D value within the corresponding financial year (e.g. the June-2015 deflator is matched to the 2014-15 R&amp;D value).</t>
    </r>
  </si>
  <si>
    <r>
      <t>4.</t>
    </r>
    <r>
      <rPr>
        <sz val="7"/>
        <color theme="1"/>
        <rFont val="Arial"/>
        <family val="2"/>
      </rPr>
      <t xml:space="preserve">       </t>
    </r>
    <r>
      <rPr>
        <sz val="11"/>
        <color theme="1"/>
        <rFont val="Arial"/>
        <family val="2"/>
      </rPr>
      <t>Each year's GDP deflator is divided by the deflator from chosen base year. So for example, the June 1979 deflator (22.6) is divided by 100 (the June 2015 deflator) to give 0.226.</t>
    </r>
  </si>
  <si>
    <r>
      <t>5.</t>
    </r>
    <r>
      <rPr>
        <sz val="7"/>
        <color theme="1"/>
        <rFont val="Arial"/>
        <family val="2"/>
      </rPr>
      <t xml:space="preserve">       </t>
    </r>
    <r>
      <rPr>
        <sz val="11"/>
        <color theme="1"/>
        <rFont val="Arial"/>
        <family val="2"/>
      </rPr>
      <t>The nominal R&amp;D value for each financial year is divided by the corresponding rebased GDP deflator (e.g. 2007-08 financial year R&amp;D value is divided by the rebased June 2008 GDP deflator.</t>
    </r>
  </si>
  <si>
    <r>
      <t>6.</t>
    </r>
    <r>
      <rPr>
        <sz val="7"/>
        <color theme="1"/>
        <rFont val="Arial"/>
        <family val="2"/>
      </rPr>
      <t xml:space="preserve">       </t>
    </r>
    <r>
      <rPr>
        <sz val="11"/>
        <color theme="1"/>
        <rFont val="Arial"/>
        <family val="2"/>
      </rPr>
      <t>The result is a time series containing each year's R&amp;D values expressed in 2014-15 dollars.</t>
    </r>
  </si>
  <si>
    <t xml:space="preserve"> - e.g. If the forecast increase to the GDP deflator is 4% and the previous financial year’s GDP deflator is 99.6, then the forecast index number is 99.6*(1+4/100) = 103.58</t>
  </si>
  <si>
    <t>Another way to remove the effects of inflation from the Budget Tables data, and a way to show the level of R&amp;D investment relative to the total economic activity, is to express each year’s R&amp;D investment values as a proportion of that year’s Gross Domestic Product (GDP).</t>
  </si>
  <si>
    <t>· Series A2304617J: Gross domestic product: Current prices.</t>
  </si>
  <si>
    <t>This GDP series has been used because the R&amp;D investment values are expressed in current prices.</t>
  </si>
  <si>
    <r>
      <t>2.</t>
    </r>
    <r>
      <rPr>
        <sz val="7"/>
        <color theme="1"/>
        <rFont val="Arial"/>
        <family val="2"/>
      </rPr>
      <t xml:space="preserve">       </t>
    </r>
    <r>
      <rPr>
        <sz val="11"/>
        <color theme="1"/>
        <rFont val="Arial"/>
        <family val="2"/>
      </rPr>
      <t>Each GDP year is matched to the relevant Budget Table financial year (e.g. for Budget Tables financial year 2015-16, the GDP year is June 2016);</t>
    </r>
  </si>
  <si>
    <t>Table 6. Total Australian Government investment in R&amp;D - Budget Estimates analysis, 1986-87 to 2017-18</t>
  </si>
  <si>
    <t>Difference between current value and original Budget Estimate</t>
  </si>
  <si>
    <t>Difference between Budget Estimates from one year to the next</t>
  </si>
  <si>
    <t>% difference between Budget Estimates from one year to the next</t>
  </si>
  <si>
    <t>Current value</t>
  </si>
  <si>
    <t>% difference between current value and original Budget Estimate</t>
  </si>
  <si>
    <t>We aim to improve this data release and welcome your feedback. If you wish to provide feedback or have any questions on this release, please contact the SRI Budget Tables team on +61 2 6276 1520 or at:</t>
  </si>
  <si>
    <t>3) forward estimates for programs and activities, where available;</t>
  </si>
  <si>
    <t>The Australian Government's Science, Research and Innovation Budget Tables ('the SRI Budget Tables, or 'the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investment, socio-economic objective and method of funding allocation.</t>
  </si>
  <si>
    <t xml:space="preserve">The tables are available online from the Department of Industry, Innovation and Science's website at: </t>
  </si>
  <si>
    <t>A machine readable version of the R&amp;D data is available from data.gov.au at:</t>
  </si>
  <si>
    <r>
      <t>Data captured within the tables is provided annually to the OECD for reporting within its</t>
    </r>
    <r>
      <rPr>
        <sz val="11"/>
        <rFont val="Arial"/>
        <family val="2"/>
      </rPr>
      <t>:</t>
    </r>
  </si>
  <si>
    <r>
      <t xml:space="preserve">Details on each past edition of the tables are provided within </t>
    </r>
    <r>
      <rPr>
        <b/>
        <sz val="11"/>
        <rFont val="Arial"/>
        <family val="2"/>
      </rPr>
      <t>Table A</t>
    </r>
    <r>
      <rPr>
        <sz val="11"/>
        <rFont val="Arial"/>
        <family val="2"/>
      </rPr>
      <t xml:space="preserve"> (located at the end of these notes).</t>
    </r>
  </si>
  <si>
    <t>The 2017-18 edition of the tables consist of the following primary datasets:</t>
  </si>
  <si>
    <r>
      <t xml:space="preserve">The specifications of funder- or performer-based data collection are described in the </t>
    </r>
    <r>
      <rPr>
        <i/>
        <sz val="11"/>
        <color theme="1"/>
        <rFont val="Arial"/>
        <family val="2"/>
      </rPr>
      <t>Frascati Manual 2015</t>
    </r>
    <r>
      <rPr>
        <sz val="11"/>
        <color theme="1"/>
        <rFont val="Arial"/>
        <family val="2"/>
      </rPr>
      <t xml:space="preserve"> and were first introduced in the manual’s third edition. Prior to the 2015 edition, funder-based data was formally referred to as 'Government budget appropriations or outlays for R&amp;D' (GBAORD), a term that is replaced in the manual's latest (2015) edition with the term of 'Government budget allocations for R&amp;D' (GBARD).</t>
    </r>
  </si>
  <si>
    <t>Each new edition of the tables includes revisions to data that has previously been reported. These revisions are most often updates to data for the Budget Estimate and Estimated Actual years, but they may also involve the addition of new programs and amendments to existing programs, or changes to data for any previously reported year.</t>
  </si>
  <si>
    <t xml:space="preserve"> - exclude support for and expenditures upon R&amp;D whose revenue source is not an Australian Government appropriation, but is rather another organisation, even when this is a government organisation. For example, a government agency may undertake significant amounts of R&amp;D funded by industry or by other areas of government, but these are not reported within the tables because their direct source is not a budgetary outlay or allocation. Only the agency that receives the original appropriation reports its expenditures or outlays. This approach prevents ensures double-counting of R&amp;D allocations.</t>
  </si>
  <si>
    <t>Prior to the 2017-18 edition of the tables, the R&amp;D programs and activities dataset only extended back to 2005-06. Commencing with the 2017-18 edition this dataset now extends back to 1978-79 through the incorporation of data published in previous editions of the tables.</t>
  </si>
  <si>
    <t>The extension process led to a number of inconsistencies being identified, both within and between different editions of the tables, and with data available from some other sources, with the result that the new R&amp;D dataset grand total does not sum to the previous Sector timeseries total for a number of years between 1978-79 and 2004-05. Many of these differences are under $1 million and were the result of rounding errors, however some are more substantial.</t>
  </si>
  <si>
    <t>In order to understand these inconsistencies, it is necessry to first understand that the basic principle used to compile all the timeseries data from previous editions of the tables was that, for each financial year and for each program, the earliest figure from the latest table within which it was published was taken to be authoritative*.</t>
  </si>
  <si>
    <t>*This approach was used back to the 1989-90 edition of the tables, which is the source of all earlier numbers. This is because earlier editions of the tables used an inconsistent approach to reporting.</t>
  </si>
  <si>
    <t>Noting the above, the following are the major inconsistencies between the 2016-17 edition Sector timeseries and the 2017-18 R&amp;D dataset total - insofar as these differences were the result of the extension of the timeseries:</t>
  </si>
  <si>
    <r>
      <rPr>
        <i/>
        <sz val="11"/>
        <color theme="1"/>
        <rFont val="Arial"/>
        <family val="2"/>
      </rPr>
      <t>Innovation</t>
    </r>
    <r>
      <rPr>
        <sz val="11"/>
        <color theme="1"/>
        <rFont val="Arial"/>
        <family val="2"/>
      </rPr>
      <t xml:space="preserve"> has been included within the title of the tables since 2001-02, and has been used as part of the formal description of tables data since 1989-90. As noted within the OECD's Oslo Manual 2005 - "Innovation activities include all scientific, technological, organisational, financial and commercial steps which actually lead, or are intended to lead, to the implementation of innovations"(p.18). Hence, R&amp;D activities are a variety of innovation activity.</t>
    </r>
  </si>
  <si>
    <t>Notwithstanding the above, prior to the present (2017-18) edition the tables provided financial details only for R&amp;D programs and activities.</t>
  </si>
  <si>
    <t>Commencing with the 2017-18 edition, the tables now include an Innovation progams and activities dataset.</t>
  </si>
  <si>
    <t>The programs and activities included in this dataset were reported by departments and agencies on the basis that they (i.e. the programs and activities) were "explicitly intended to support innovation", as that term is defined within the Definitions tab.</t>
  </si>
  <si>
    <t>Commencing with the 2017-18 edition, and as noted above, all pre-2005-06 programs and activities that were present in earlier versions of the tables have been added to the R&amp;D time series.</t>
  </si>
  <si>
    <t>This column provides the name of each program or activity for which data is available.</t>
  </si>
  <si>
    <t xml:space="preserve"> - Estimated Actual amounts are estimates of R&amp;D or innovation investment that occurred during the financial year previous to the financial year of the tables (e.g. for the 2017-18 tables, the estimated actual is for the 2016-17 financial year).</t>
  </si>
  <si>
    <t>Forward estimates are only available for some R&amp;D and innovation programs and activities, hence the totals for these columns provide an underestimate of the aggregate R&amp;D and innovation program investment.</t>
  </si>
  <si>
    <t>The 2002 Frascati Manual annex on R&amp;D Deflators and Currency Converters - which remains current in 2017-18 - notes: "In the absence of a full set of R&amp;D deflators and R&amp;D converters . . . the Manual recommends the use of the implicit gross domestic product (GDP) deflator . . . which provide[s] an approximate measure of the average real “opportunity cost” of carrying out the R&amp;D." (p.2):</t>
  </si>
  <si>
    <t>· Series A2420916F, Gross Domestic Product.</t>
  </si>
  <si>
    <r>
      <t>3.</t>
    </r>
    <r>
      <rPr>
        <sz val="7"/>
        <color theme="1"/>
        <rFont val="Arial"/>
        <family val="2"/>
      </rPr>
      <t xml:space="preserve">       </t>
    </r>
    <r>
      <rPr>
        <sz val="11"/>
        <color theme="1"/>
        <rFont val="Arial"/>
        <family val="2"/>
      </rPr>
      <t>A financial year is chosen as a basis for the transformation of the nominal values to real. In this (2017-18) edtion of the tables, the current prices for each financial year have been re-expressed in 2014-15 dollars as this is the base year that the ABS has used within the latest edition of its GDP deflator timeseries.</t>
    </r>
  </si>
  <si>
    <t>5216.0  Australian System of National Accounts: Concepts, Sources and Methods</t>
  </si>
  <si>
    <t>Further information on prices indices (6.26) and price deflation (6.45) is available within ABS publication:</t>
  </si>
  <si>
    <t>7.   Series A2420916F does not provide deflators for the latest two financial years, however these deflators may be forecast.</t>
  </si>
  <si>
    <t>· The forecast GDP deflators are then used to generate inflation adjusted R&amp;D values for their respective financial years, using the process described above.</t>
  </si>
  <si>
    <t xml:space="preserve">The interactive charts included in this (2017-18) edition of the tables include inflation-adjusted values for the 2016-17 and 2017-18 financial years. Because these values are calculated using both estimates from the Budget Tables (i.e. the Budget Estimate and Estimated Actual amounts) and also forecasts for the GDP deflator they are less reliable than the other depicted values. For this reason, the values for these years are indicated using dotted lines. </t>
  </si>
  <si>
    <t xml:space="preserve"> - Budget Estimates are amounts that departments and agencies have budgeted to expend on, or to provide as support for, R&amp;D or innovation activities during the current financial year (i.e. the financial used to name the tables).</t>
  </si>
  <si>
    <t>Table 7. NHMRC financial year expenditure by sector, 1990-91 to 2017-18 ($m actual cost in year incurred)</t>
  </si>
  <si>
    <r>
      <rPr>
        <b/>
        <sz val="10"/>
        <color rgb="FF3B3838"/>
        <rFont val="Arial"/>
        <family val="2"/>
      </rPr>
      <t>Note</t>
    </r>
    <r>
      <rPr>
        <sz val="10"/>
        <color rgb="FF3B3838"/>
        <rFont val="Arial"/>
        <family val="2"/>
      </rPr>
      <t>: NHMRC allocations to the Higher Education sector and Multisector are separated from 1990-91 in this chart, however the data shown in Table 3 of the Sector supporting table is separated only from 2013-14. Refer notes for further details.</t>
    </r>
  </si>
  <si>
    <t>13 October 2017</t>
  </si>
  <si>
    <t xml:space="preserve">Senator the Hon Michaelia Cash, Minister for Employment, Minister for Women, Acting Minister for Industry, Innovation and Science 
</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</si>
</sst>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7" formatCode="&quot;$&quot;#,##0.00;\-&quot;$&quot;#,##0.00"/>
    <numFmt numFmtId="44" formatCode="_-&quot;$&quot;* #,##0.00_-;\-&quot;$&quot;* #,##0.00_-;_-&quot;$&quot;* &quot;-&quot;??_-;_-@_-"/>
    <numFmt numFmtId="43" formatCode="_-* #,##0.00_-;\-* #,##0.00_-;_-* &quot;-&quot;??_-;_-@_-"/>
    <numFmt numFmtId="164" formatCode="#,##0.0"/>
    <numFmt numFmtId="165" formatCode="0.0"/>
    <numFmt numFmtId="166" formatCode="_-[$€-2]* #,##0.00_-;\-[$€-2]* #,##0.00_-;_-[$€-2]* &quot;-&quot;??_-"/>
    <numFmt numFmtId="167" formatCode="&quot;$&quot;#,##0"/>
    <numFmt numFmtId="168" formatCode="#,##0_)\ ;[Red]\(#,##0\);&quot;- &quot;\ "/>
    <numFmt numFmtId="169" formatCode="General_)"/>
    <numFmt numFmtId="170" formatCode="#,##0;[Red]\(#,##0\)"/>
    <numFmt numFmtId="171" formatCode="d/mm/yy;@"/>
    <numFmt numFmtId="172" formatCode="#,##0\ ;[Red]\(#,##0\);\-"/>
    <numFmt numFmtId="173" formatCode="#,##0\ ;[Red]\(#,##0\)"/>
    <numFmt numFmtId="174" formatCode="_-* #,##0_-;[Red]\(\ #,##0\);_-* &quot;-&quot;??_-;_-@_-"/>
    <numFmt numFmtId="175" formatCode="0.000"/>
    <numFmt numFmtId="176" formatCode="mmm\-yyyy"/>
    <numFmt numFmtId="177" formatCode="0.00_ ;\-0.00\ "/>
    <numFmt numFmtId="178" formatCode="0.0;\-0.0;0.0;@"/>
    <numFmt numFmtId="179" formatCode="#,##0_ ;\-#,##0\ "/>
    <numFmt numFmtId="180" formatCode="dd\ mmm\ yyyy"/>
    <numFmt numFmtId="181" formatCode="#,##0.0_ ;[Red]\-#,##0.0\ "/>
    <numFmt numFmtId="182" formatCode="_-* #,##0_-;[Red]\-* #,##0_-;_-* &quot;-&quot;_-;_-@_-"/>
    <numFmt numFmtId="183" formatCode="_-* #,##0_-;\-* #,##0_-;_-* &quot;-&quot;??_-;_-@_-"/>
    <numFmt numFmtId="184" formatCode="#,##0.000"/>
    <numFmt numFmtId="185" formatCode="0.0%"/>
    <numFmt numFmtId="186" formatCode="0.000%"/>
    <numFmt numFmtId="187" formatCode="0.0_ ;\-0.0\ "/>
  </numFmts>
  <fonts count="130">
    <font>
      <sz val="10"/>
      <color theme="1"/>
      <name val="Arial"/>
      <family val="2"/>
    </font>
    <font>
      <sz val="10"/>
      <name val="Arial"/>
      <family val="2"/>
    </font>
    <font>
      <b/>
      <sz val="12"/>
      <name val="Arial"/>
      <family val="2"/>
    </font>
    <font>
      <b/>
      <sz val="10"/>
      <name val="Arial"/>
      <family val="2"/>
    </font>
    <font>
      <b/>
      <sz val="11"/>
      <name val="Calibri"/>
      <family val="2"/>
      <scheme val="minor"/>
    </font>
    <font>
      <sz val="10"/>
      <color rgb="FFFF0000"/>
      <name val="Arial"/>
      <family val="2"/>
    </font>
    <font>
      <b/>
      <sz val="10"/>
      <color rgb="FF000000"/>
      <name val="Arial"/>
      <family val="2"/>
    </font>
    <font>
      <sz val="11"/>
      <color theme="1"/>
      <name val="Calibri"/>
      <family val="2"/>
      <scheme val="minor"/>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2"/>
      <name val="Arial"/>
      <family val="2"/>
    </font>
    <font>
      <b/>
      <sz val="14"/>
      <name val="Arial"/>
      <family val="2"/>
    </font>
    <font>
      <i/>
      <sz val="8"/>
      <name val="Arial"/>
      <family val="2"/>
    </font>
    <font>
      <sz val="10"/>
      <color indexed="12"/>
      <name val="Arial"/>
      <family val="2"/>
    </font>
    <font>
      <i/>
      <sz val="10"/>
      <name val="Arial"/>
      <family val="2"/>
    </font>
    <font>
      <b/>
      <i/>
      <sz val="10"/>
      <name val="Arial"/>
      <family val="2"/>
    </font>
    <font>
      <b/>
      <i/>
      <sz val="14"/>
      <color indexed="20"/>
      <name val="Helv"/>
    </font>
    <font>
      <sz val="10"/>
      <name val="MS Sans Serif"/>
      <family val="2"/>
    </font>
    <font>
      <sz val="10"/>
      <color indexed="21"/>
      <name val="Arial Black"/>
      <family val="2"/>
    </font>
    <font>
      <sz val="9"/>
      <name val="Courier"/>
      <family val="3"/>
    </font>
    <font>
      <sz val="12"/>
      <name val="Times New Roman"/>
      <family val="1"/>
    </font>
    <font>
      <sz val="10"/>
      <name val="Helv"/>
    </font>
    <font>
      <sz val="9"/>
      <name val="Arial"/>
      <family val="2"/>
    </font>
    <font>
      <b/>
      <i/>
      <sz val="14"/>
      <name val="Arial"/>
      <family val="2"/>
    </font>
    <font>
      <sz val="10"/>
      <name val="Geneva"/>
      <family val="2"/>
    </font>
    <font>
      <sz val="10"/>
      <color indexed="8"/>
      <name val="Arial"/>
      <family val="2"/>
    </font>
    <font>
      <sz val="14"/>
      <name val="Arial"/>
      <family val="2"/>
    </font>
    <font>
      <i/>
      <sz val="12"/>
      <color indexed="12"/>
      <name val="Arial"/>
      <family val="2"/>
    </font>
    <font>
      <sz val="10"/>
      <color indexed="20"/>
      <name val="Helv"/>
    </font>
    <font>
      <sz val="12"/>
      <color indexed="12"/>
      <name val="Arial"/>
      <family val="2"/>
    </font>
    <font>
      <b/>
      <sz val="20"/>
      <name val="Arial"/>
      <family val="2"/>
    </font>
    <font>
      <sz val="10"/>
      <name val="Geneva"/>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theme="10"/>
      <name val="Arial"/>
      <family val="2"/>
    </font>
    <font>
      <u/>
      <sz val="11"/>
      <color theme="10"/>
      <name val="Calibri"/>
      <family val="2"/>
      <scheme val="minor"/>
    </font>
    <font>
      <b/>
      <sz val="10"/>
      <color theme="1"/>
      <name val="Arial"/>
      <family val="2"/>
    </font>
    <font>
      <sz val="10"/>
      <color theme="1"/>
      <name val="Arial"/>
      <family val="2"/>
    </font>
    <font>
      <sz val="12"/>
      <color theme="0" tint="-0.499984740745262"/>
      <name val="Arial"/>
      <family val="2"/>
    </font>
    <font>
      <sz val="11"/>
      <color theme="0" tint="-0.499984740745262"/>
      <name val="Arial"/>
      <family val="2"/>
    </font>
    <font>
      <sz val="12"/>
      <color theme="1"/>
      <name val="Arial"/>
      <family val="2"/>
    </font>
    <font>
      <sz val="14"/>
      <color theme="1"/>
      <name val="Arial"/>
      <family val="2"/>
    </font>
    <font>
      <sz val="5"/>
      <color theme="1"/>
      <name val="Arial"/>
      <family val="2"/>
    </font>
    <font>
      <sz val="11"/>
      <color theme="1"/>
      <name val="Arial"/>
      <family val="2"/>
    </font>
    <font>
      <b/>
      <sz val="11"/>
      <color theme="1"/>
      <name val="Arial"/>
      <family val="2"/>
    </font>
    <font>
      <b/>
      <sz val="16"/>
      <name val="Arial"/>
      <family val="2"/>
    </font>
    <font>
      <u/>
      <sz val="10"/>
      <color rgb="FF0000FF"/>
      <name val="Arial"/>
      <family val="2"/>
    </font>
    <font>
      <sz val="10"/>
      <color rgb="FF000000"/>
      <name val="Arial"/>
      <family val="2"/>
    </font>
    <font>
      <b/>
      <sz val="13"/>
      <name val="Arial"/>
      <family val="2"/>
    </font>
    <font>
      <sz val="8"/>
      <name val="Times New Roman"/>
      <family val="1"/>
    </font>
    <font>
      <b/>
      <sz val="11"/>
      <name val="Arial"/>
      <family val="2"/>
    </font>
    <font>
      <b/>
      <sz val="11"/>
      <color rgb="FFFF0000"/>
      <name val="Times New Roman"/>
      <family val="1"/>
    </font>
    <font>
      <sz val="6"/>
      <name val="Times New Roman"/>
      <family val="1"/>
    </font>
    <font>
      <i/>
      <vertAlign val="superscript"/>
      <sz val="10"/>
      <name val="Arial"/>
      <family val="2"/>
    </font>
    <font>
      <b/>
      <i/>
      <vertAlign val="superscript"/>
      <sz val="10"/>
      <name val="Arial"/>
      <family val="2"/>
    </font>
    <font>
      <b/>
      <sz val="22"/>
      <color rgb="FFFF0000"/>
      <name val="Arial"/>
      <family val="2"/>
    </font>
    <font>
      <sz val="18"/>
      <color theme="2" tint="-0.749992370372631"/>
      <name val="Arial"/>
      <family val="2"/>
    </font>
    <font>
      <b/>
      <sz val="22"/>
      <color theme="2" tint="-0.749992370372631"/>
      <name val="Arial"/>
      <family val="2"/>
    </font>
    <font>
      <sz val="11"/>
      <name val="Arial"/>
      <family val="2"/>
    </font>
    <font>
      <i/>
      <sz val="11"/>
      <name val="Arial"/>
      <family val="2"/>
    </font>
    <font>
      <u/>
      <sz val="11"/>
      <color rgb="FF0000FF"/>
      <name val="Arial"/>
      <family val="2"/>
    </font>
    <font>
      <i/>
      <sz val="11"/>
      <color theme="1"/>
      <name val="Arial"/>
      <family val="2"/>
    </font>
    <font>
      <sz val="10"/>
      <name val="Arial"/>
      <family val="2"/>
    </font>
    <font>
      <sz val="8"/>
      <name val="Arial"/>
      <family val="2"/>
    </font>
    <font>
      <u/>
      <sz val="10"/>
      <color indexed="12"/>
      <name val="Arial"/>
      <family val="2"/>
    </font>
    <font>
      <b/>
      <sz val="22"/>
      <color theme="1"/>
      <name val="Arial"/>
      <family val="2"/>
    </font>
    <font>
      <b/>
      <sz val="14"/>
      <color theme="1"/>
      <name val="Arial"/>
      <family val="2"/>
    </font>
    <font>
      <sz val="11"/>
      <color theme="1"/>
      <name val="Symbol"/>
      <family val="1"/>
      <charset val="2"/>
    </font>
    <font>
      <u/>
      <sz val="11"/>
      <color theme="1"/>
      <name val="Arial"/>
      <family val="2"/>
    </font>
    <font>
      <sz val="7"/>
      <color theme="1"/>
      <name val="Arial"/>
      <family val="2"/>
    </font>
    <font>
      <sz val="16"/>
      <color theme="1"/>
      <name val="Arial"/>
      <family val="2"/>
    </font>
    <font>
      <b/>
      <sz val="20"/>
      <color theme="1"/>
      <name val="Arial"/>
      <family val="2"/>
    </font>
    <font>
      <sz val="8"/>
      <color theme="1"/>
      <name val="Arial"/>
      <family val="2"/>
    </font>
    <font>
      <sz val="11"/>
      <color rgb="FFFF0000"/>
      <name val="Arial"/>
      <family val="2"/>
    </font>
    <font>
      <b/>
      <sz val="11"/>
      <color theme="0"/>
      <name val="Arial"/>
      <family val="2"/>
    </font>
    <font>
      <u/>
      <sz val="12"/>
      <color rgb="FF0000FF"/>
      <name val="Arial"/>
      <family val="2"/>
    </font>
    <font>
      <b/>
      <sz val="10"/>
      <color theme="0"/>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0"/>
      <color theme="0"/>
      <name val="Arial"/>
      <family val="2"/>
    </font>
    <font>
      <b/>
      <sz val="10"/>
      <color rgb="FF3B3838"/>
      <name val="Arial"/>
      <family val="2"/>
    </font>
    <font>
      <sz val="10"/>
      <color rgb="FF3B3838"/>
      <name val="Arial"/>
      <family val="2"/>
    </font>
    <font>
      <b/>
      <sz val="18"/>
      <name val="Arial"/>
      <family val="2"/>
    </font>
    <font>
      <b/>
      <sz val="18"/>
      <color theme="1"/>
      <name val="Arial"/>
      <family val="2"/>
    </font>
    <font>
      <b/>
      <sz val="9"/>
      <name val="Arial"/>
      <family val="2"/>
    </font>
    <font>
      <vertAlign val="superscript"/>
      <sz val="11"/>
      <name val="Arial"/>
      <family val="2"/>
    </font>
    <font>
      <i/>
      <sz val="8"/>
      <color theme="1"/>
      <name val="Arial"/>
      <family val="2"/>
    </font>
    <font>
      <sz val="8"/>
      <color theme="1"/>
      <name val="Arial"/>
      <family val="2"/>
    </font>
    <font>
      <sz val="8"/>
      <name val="Arial"/>
      <family val="2"/>
    </font>
  </fonts>
  <fills count="87">
    <fill>
      <patternFill patternType="none"/>
    </fill>
    <fill>
      <patternFill patternType="gray125"/>
    </fill>
    <fill>
      <patternFill patternType="solid">
        <fgColor rgb="FFD9D9D9"/>
        <bgColor rgb="FF000000"/>
      </patternFill>
    </fill>
    <fill>
      <patternFill patternType="solid">
        <fgColor theme="0"/>
        <bgColor indexed="64"/>
      </patternFill>
    </fill>
    <fill>
      <patternFill patternType="solid">
        <fgColor theme="4"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darkGrid"/>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theme="7"/>
        <bgColor indexed="64"/>
      </patternFill>
    </fill>
    <fill>
      <patternFill patternType="solid">
        <fgColor rgb="FFBFBFBF"/>
        <bgColor rgb="FF000000"/>
      </patternFill>
    </fill>
    <fill>
      <patternFill patternType="solid">
        <fgColor rgb="FFFFFFFF"/>
        <bgColor rgb="FF000000"/>
      </patternFill>
    </fill>
    <fill>
      <patternFill patternType="solid">
        <fgColor theme="0" tint="-0.14999847407452621"/>
        <bgColor indexed="64"/>
      </patternFill>
    </fill>
    <fill>
      <patternFill patternType="solid">
        <fgColor theme="9"/>
        <bgColor rgb="FF000000"/>
      </patternFill>
    </fill>
    <fill>
      <patternFill patternType="solid">
        <fgColor theme="9" tint="0.59999389629810485"/>
        <bgColor rgb="FF000000"/>
      </patternFill>
    </fill>
    <fill>
      <patternFill patternType="solid">
        <fgColor theme="5" tint="0.39997558519241921"/>
        <bgColor rgb="FF000000"/>
      </patternFill>
    </fill>
    <fill>
      <patternFill patternType="solid">
        <fgColor theme="9" tint="0.39997558519241921"/>
        <bgColor rgb="FF000000"/>
      </patternFill>
    </fill>
    <fill>
      <patternFill patternType="solid">
        <fgColor rgb="FF92D05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7" tint="0.59999389629810485"/>
        <bgColor indexed="64"/>
      </patternFill>
    </fill>
    <fill>
      <patternFill patternType="solid">
        <fgColor theme="5" tint="0.79998168889431442"/>
        <bgColor rgb="FF000000"/>
      </patternFill>
    </fill>
    <fill>
      <patternFill patternType="solid">
        <fgColor theme="8" tint="0.59999389629810485"/>
        <bgColor rgb="FF000000"/>
      </patternFill>
    </fill>
    <fill>
      <patternFill patternType="solid">
        <fgColor theme="8" tint="0.59999389629810485"/>
        <bgColor indexed="64"/>
      </patternFill>
    </fill>
    <fill>
      <patternFill patternType="solid">
        <fgColor theme="0" tint="-0.249977111117893"/>
        <bgColor indexed="64"/>
      </patternFill>
    </fill>
    <fill>
      <patternFill patternType="solid">
        <fgColor rgb="FF92D050"/>
        <bgColor rgb="FF000000"/>
      </patternFill>
    </fill>
    <fill>
      <patternFill patternType="solid">
        <fgColor rgb="FF00B050"/>
        <bgColor rgb="FF000000"/>
      </patternFill>
    </fill>
    <fill>
      <patternFill patternType="solid">
        <fgColor rgb="FFD7F7B7"/>
        <bgColor rgb="FF000000"/>
      </patternFill>
    </fill>
    <fill>
      <patternFill patternType="solid">
        <fgColor theme="2" tint="-9.9978637043366805E-2"/>
        <bgColor indexed="64"/>
      </patternFill>
    </fill>
    <fill>
      <patternFill patternType="solid">
        <fgColor theme="7" tint="0.79998168889431442"/>
        <bgColor rgb="FF000000"/>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8"/>
      </left>
      <right/>
      <top style="hair">
        <color indexed="12"/>
      </top>
      <bottom style="hair">
        <color indexed="1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hair">
        <color indexed="12"/>
      </top>
      <bottom style="hair">
        <color indexed="1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style="thin">
        <color indexed="8"/>
      </left>
      <right/>
      <top style="thin">
        <color indexed="8"/>
      </top>
      <bottom/>
      <diagonal/>
    </border>
    <border>
      <left/>
      <right/>
      <top style="hair">
        <color indexed="54"/>
      </top>
      <bottom style="hair">
        <color indexed="54"/>
      </bottom>
      <diagonal/>
    </border>
    <border>
      <left/>
      <right/>
      <top style="hair">
        <color indexed="48"/>
      </top>
      <bottom style="hair">
        <color indexed="48"/>
      </bottom>
      <diagonal/>
    </border>
    <border>
      <left/>
      <right/>
      <top style="thin">
        <color indexed="62"/>
      </top>
      <bottom style="double">
        <color indexed="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indexed="64"/>
      </top>
      <bottom/>
      <diagonal/>
    </border>
    <border>
      <left/>
      <right/>
      <top/>
      <bottom style="thin">
        <color theme="4" tint="0.39997558519241921"/>
      </bottom>
      <diagonal/>
    </border>
    <border>
      <left style="thick">
        <color theme="0" tint="-0.499984740745262"/>
      </left>
      <right/>
      <top/>
      <bottom/>
      <diagonal/>
    </border>
    <border>
      <left/>
      <right/>
      <top style="double">
        <color auto="1"/>
      </top>
      <bottom/>
      <diagonal/>
    </border>
    <border>
      <left/>
      <right style="medium">
        <color theme="0" tint="-0.499984740745262"/>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hair">
        <color indexed="12"/>
      </top>
      <bottom style="hair">
        <color indexed="12"/>
      </bottom>
      <diagonal/>
    </border>
    <border>
      <left style="thin">
        <color indexed="8"/>
      </left>
      <right style="thin">
        <color indexed="8"/>
      </right>
      <top style="hair">
        <color indexed="12"/>
      </top>
      <bottom style="hair">
        <color indexed="12"/>
      </bottom>
      <diagonal/>
    </border>
    <border>
      <left/>
      <right style="thin">
        <color indexed="8"/>
      </right>
      <top style="hair">
        <color indexed="12"/>
      </top>
      <bottom style="hair">
        <color indexed="12"/>
      </bottom>
      <diagonal/>
    </border>
    <border>
      <left/>
      <right/>
      <top style="hair">
        <color indexed="12"/>
      </top>
      <bottom style="hair">
        <color indexed="12"/>
      </bottom>
      <diagonal/>
    </border>
    <border>
      <left/>
      <right/>
      <top style="hair">
        <color indexed="54"/>
      </top>
      <bottom style="hair">
        <color indexed="54"/>
      </bottom>
      <diagonal/>
    </border>
    <border>
      <left/>
      <right/>
      <top style="hair">
        <color indexed="48"/>
      </top>
      <bottom style="hair">
        <color indexed="48"/>
      </bottom>
      <diagonal/>
    </border>
    <border>
      <left style="double">
        <color indexed="64"/>
      </left>
      <right/>
      <top style="thin">
        <color indexed="64"/>
      </top>
      <bottom style="thin">
        <color indexed="64"/>
      </bottom>
      <diagonal/>
    </border>
    <border>
      <left style="double">
        <color indexed="64"/>
      </left>
      <right/>
      <top/>
      <bottom/>
      <diagonal/>
    </border>
    <border>
      <left/>
      <right/>
      <top style="double">
        <color auto="1"/>
      </top>
      <bottom style="double">
        <color indexed="64"/>
      </bottom>
      <diagonal/>
    </border>
    <border>
      <left/>
      <right style="thin">
        <color indexed="64"/>
      </right>
      <top/>
      <bottom/>
      <diagonal/>
    </border>
    <border>
      <left/>
      <right style="thin">
        <color indexed="64"/>
      </right>
      <top/>
      <bottom style="thin">
        <color indexed="64"/>
      </bottom>
      <diagonal/>
    </border>
    <border>
      <left style="thin">
        <color auto="1"/>
      </left>
      <right style="thin">
        <color auto="1"/>
      </right>
      <top style="double">
        <color auto="1"/>
      </top>
      <bottom style="double">
        <color indexed="64"/>
      </bottom>
      <diagonal/>
    </border>
    <border>
      <left style="thin">
        <color indexed="64"/>
      </left>
      <right/>
      <top/>
      <bottom/>
      <diagonal/>
    </border>
    <border>
      <left/>
      <right style="thin">
        <color indexed="64"/>
      </right>
      <top style="thin">
        <color indexed="64"/>
      </top>
      <bottom/>
      <diagonal/>
    </border>
    <border>
      <left style="double">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top style="double">
        <color auto="1"/>
      </top>
      <bottom style="double">
        <color auto="1"/>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s>
  <cellStyleXfs count="17879">
    <xf numFmtId="0" fontId="0" fillId="0" borderId="0"/>
    <xf numFmtId="0" fontId="1" fillId="0" borderId="0"/>
    <xf numFmtId="0" fontId="1" fillId="0" borderId="0"/>
    <xf numFmtId="44" fontId="1" fillId="0" borderId="0" applyFont="0" applyFill="0" applyBorder="0" applyAlignment="0" applyProtection="0"/>
    <xf numFmtId="0" fontId="1" fillId="0" borderId="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10" fillId="47"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4" borderId="0" applyNumberFormat="0" applyBorder="0" applyAlignment="0" applyProtection="0"/>
    <xf numFmtId="0" fontId="1" fillId="0" borderId="14"/>
    <xf numFmtId="0" fontId="11" fillId="38" borderId="0" applyNumberFormat="0" applyBorder="0" applyAlignment="0" applyProtection="0"/>
    <xf numFmtId="0" fontId="33" fillId="0" borderId="0"/>
    <xf numFmtId="0" fontId="12" fillId="55" borderId="15" applyNumberFormat="0" applyAlignment="0" applyProtection="0"/>
    <xf numFmtId="49" fontId="1" fillId="0" borderId="16">
      <alignment vertical="center" wrapText="1"/>
    </xf>
    <xf numFmtId="0" fontId="13" fillId="56" borderId="17" applyNumberFormat="0" applyAlignment="0" applyProtection="0"/>
    <xf numFmtId="0" fontId="29" fillId="0" borderId="0"/>
    <xf numFmtId="7" fontId="34" fillId="0" borderId="0" applyFont="0" applyFill="0" applyBorder="0" applyAlignment="0" applyProtection="0"/>
    <xf numFmtId="168" fontId="1" fillId="57" borderId="18">
      <alignment horizontal="right"/>
      <protection locked="0"/>
    </xf>
    <xf numFmtId="3" fontId="35" fillId="0" borderId="0"/>
    <xf numFmtId="166" fontId="1" fillId="0" borderId="0" applyFont="0" applyFill="0" applyBorder="0" applyAlignment="0" applyProtection="0">
      <alignment wrapText="1"/>
    </xf>
    <xf numFmtId="0" fontId="14" fillId="0" borderId="0" applyNumberFormat="0" applyFill="0" applyBorder="0" applyAlignment="0" applyProtection="0"/>
    <xf numFmtId="169" fontId="36" fillId="58" borderId="19"/>
    <xf numFmtId="0" fontId="37" fillId="0" borderId="0" applyNumberFormat="0" applyFill="0" applyBorder="0" applyAlignment="0" applyProtection="0"/>
    <xf numFmtId="0" fontId="15" fillId="39" borderId="0" applyNumberFormat="0" applyBorder="0" applyAlignment="0" applyProtection="0"/>
    <xf numFmtId="0" fontId="3" fillId="0" borderId="0"/>
    <xf numFmtId="3" fontId="38" fillId="0" borderId="0"/>
    <xf numFmtId="0" fontId="39" fillId="0" borderId="0"/>
    <xf numFmtId="0" fontId="16" fillId="0" borderId="20" applyNumberFormat="0" applyFill="0" applyAlignment="0" applyProtection="0"/>
    <xf numFmtId="0" fontId="17" fillId="0" borderId="21" applyNumberFormat="0" applyFill="0" applyAlignment="0" applyProtection="0"/>
    <xf numFmtId="0" fontId="18" fillId="0" borderId="22" applyNumberFormat="0" applyFill="0" applyAlignment="0" applyProtection="0"/>
    <xf numFmtId="0" fontId="18" fillId="0" borderId="0" applyNumberFormat="0" applyFill="0" applyBorder="0" applyAlignment="0" applyProtection="0"/>
    <xf numFmtId="0" fontId="26" fillId="0" borderId="0"/>
    <xf numFmtId="0" fontId="19" fillId="42" borderId="15" applyNumberFormat="0" applyAlignment="0" applyProtection="0"/>
    <xf numFmtId="0" fontId="1" fillId="0" borderId="0"/>
    <xf numFmtId="0" fontId="20" fillId="0" borderId="23" applyNumberFormat="0" applyFill="0" applyAlignment="0" applyProtection="0"/>
    <xf numFmtId="0" fontId="40" fillId="0" borderId="0"/>
    <xf numFmtId="0" fontId="41" fillId="0" borderId="0"/>
    <xf numFmtId="0" fontId="21" fillId="59" borderId="0" applyNumberFormat="0" applyBorder="0" applyAlignment="0" applyProtection="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7" fillId="0" borderId="0"/>
    <xf numFmtId="166" fontId="1" fillId="0" borderId="0"/>
    <xf numFmtId="0"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22" fillId="55" borderId="25" applyNumberFormat="0" applyAlignment="0" applyProtection="0"/>
    <xf numFmtId="170" fontId="42" fillId="61" borderId="0">
      <alignment horizontal="right"/>
    </xf>
    <xf numFmtId="9" fontId="1" fillId="0" borderId="0" applyFont="0" applyFill="0" applyBorder="0" applyAlignment="0" applyProtection="0"/>
    <xf numFmtId="9" fontId="1" fillId="0" borderId="0" applyFont="0" applyFill="0" applyBorder="0" applyAlignment="0" applyProtection="0"/>
    <xf numFmtId="49" fontId="1" fillId="0" borderId="16">
      <alignment horizontal="justify" vertical="center" wrapText="1"/>
    </xf>
    <xf numFmtId="171" fontId="1" fillId="0" borderId="16">
      <alignment horizontal="center" vertical="center"/>
    </xf>
    <xf numFmtId="172" fontId="43" fillId="62" borderId="14"/>
    <xf numFmtId="172" fontId="43" fillId="0" borderId="26"/>
    <xf numFmtId="172" fontId="43" fillId="0" borderId="27"/>
    <xf numFmtId="0" fontId="44" fillId="63" borderId="28"/>
    <xf numFmtId="0" fontId="45" fillId="0" borderId="0"/>
    <xf numFmtId="37" fontId="37" fillId="0" borderId="0"/>
    <xf numFmtId="171" fontId="8" fillId="0" borderId="0">
      <alignment horizontal="left" textRotation="75" shrinkToFit="1"/>
    </xf>
    <xf numFmtId="173" fontId="27" fillId="0" borderId="29">
      <alignment wrapText="1"/>
    </xf>
    <xf numFmtId="0" fontId="46" fillId="0" borderId="0">
      <alignment wrapText="1"/>
    </xf>
    <xf numFmtId="0" fontId="32" fillId="0" borderId="0"/>
    <xf numFmtId="174" fontId="30" fillId="0" borderId="18">
      <alignment horizontal="right"/>
    </xf>
    <xf numFmtId="0" fontId="47" fillId="0" borderId="0"/>
    <xf numFmtId="0" fontId="1" fillId="0" borderId="30"/>
    <xf numFmtId="0" fontId="23" fillId="0" borderId="0" applyNumberFormat="0" applyFill="0" applyBorder="0" applyAlignment="0" applyProtection="0"/>
    <xf numFmtId="0" fontId="24" fillId="0" borderId="31" applyNumberFormat="0" applyFill="0" applyAlignment="0" applyProtection="0"/>
    <xf numFmtId="170" fontId="28" fillId="0" borderId="29"/>
    <xf numFmtId="0" fontId="31" fillId="0" borderId="0"/>
    <xf numFmtId="174" fontId="30" fillId="63" borderId="18">
      <alignment horizontal="right"/>
    </xf>
    <xf numFmtId="174" fontId="30" fillId="0" borderId="18">
      <alignment horizontal="right"/>
    </xf>
    <xf numFmtId="0" fontId="25" fillId="0" borderId="0" applyNumberFormat="0" applyFill="0" applyBorder="0" applyAlignment="0" applyProtection="0"/>
    <xf numFmtId="0" fontId="1" fillId="0" borderId="14"/>
    <xf numFmtId="49" fontId="1" fillId="0" borderId="16">
      <alignment vertical="center" wrapText="1"/>
    </xf>
    <xf numFmtId="168" fontId="1" fillId="57" borderId="18">
      <alignment horizontal="right"/>
      <protection locked="0"/>
    </xf>
    <xf numFmtId="166" fontId="1" fillId="0" borderId="0" applyFont="0" applyFill="0" applyBorder="0" applyAlignment="0" applyProtection="0">
      <alignment wrapText="1"/>
    </xf>
    <xf numFmtId="0" fontId="1" fillId="0" borderId="0"/>
    <xf numFmtId="0" fontId="7" fillId="0" borderId="0"/>
    <xf numFmtId="166" fontId="1"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9" fontId="1" fillId="0" borderId="16">
      <alignment horizontal="justify" vertical="center" wrapText="1"/>
    </xf>
    <xf numFmtId="171" fontId="1" fillId="0" borderId="16">
      <alignment horizontal="center" vertical="center"/>
    </xf>
    <xf numFmtId="173" fontId="27" fillId="0" borderId="29">
      <alignment wrapText="1"/>
    </xf>
    <xf numFmtId="0" fontId="1" fillId="0" borderId="30"/>
    <xf numFmtId="0" fontId="1" fillId="0" borderId="14"/>
    <xf numFmtId="49" fontId="1" fillId="0" borderId="16">
      <alignment vertical="center" wrapText="1"/>
    </xf>
    <xf numFmtId="168" fontId="1" fillId="57" borderId="18">
      <alignment horizontal="right"/>
      <protection locked="0"/>
    </xf>
    <xf numFmtId="166" fontId="1" fillId="0" borderId="0" applyFont="0" applyFill="0" applyBorder="0" applyAlignment="0" applyProtection="0">
      <alignment wrapText="1"/>
    </xf>
    <xf numFmtId="0" fontId="1" fillId="0" borderId="0"/>
    <xf numFmtId="0" fontId="7" fillId="0" borderId="0"/>
    <xf numFmtId="166" fontId="1"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9" fontId="1" fillId="0" borderId="0" applyFont="0" applyFill="0" applyBorder="0" applyAlignment="0" applyProtection="0"/>
    <xf numFmtId="49" fontId="1" fillId="0" borderId="16">
      <alignment horizontal="justify" vertical="center" wrapText="1"/>
    </xf>
    <xf numFmtId="171" fontId="1" fillId="0" borderId="16">
      <alignment horizontal="center" vertical="center"/>
    </xf>
    <xf numFmtId="173" fontId="27" fillId="0" borderId="29">
      <alignment wrapText="1"/>
    </xf>
    <xf numFmtId="0" fontId="1" fillId="0" borderId="30"/>
    <xf numFmtId="43" fontId="1" fillId="0" borderId="0" applyFont="0" applyFill="0" applyBorder="0" applyAlignment="0" applyProtection="0"/>
    <xf numFmtId="0" fontId="7" fillId="0" borderId="0"/>
    <xf numFmtId="9" fontId="1" fillId="0" borderId="0" applyFont="0" applyFill="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10" fillId="47"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4" borderId="0" applyNumberFormat="0" applyBorder="0" applyAlignment="0" applyProtection="0"/>
    <xf numFmtId="0" fontId="11" fillId="38" borderId="0" applyNumberFormat="0" applyBorder="0" applyAlignment="0" applyProtection="0"/>
    <xf numFmtId="0" fontId="12" fillId="55" borderId="15" applyNumberFormat="0" applyAlignment="0" applyProtection="0"/>
    <xf numFmtId="0" fontId="13" fillId="56" borderId="17" applyNumberFormat="0" applyAlignment="0" applyProtection="0"/>
    <xf numFmtId="0" fontId="14" fillId="0" borderId="0" applyNumberFormat="0" applyFill="0" applyBorder="0" applyAlignment="0" applyProtection="0"/>
    <xf numFmtId="0" fontId="15" fillId="39" borderId="0" applyNumberFormat="0" applyBorder="0" applyAlignment="0" applyProtection="0"/>
    <xf numFmtId="0" fontId="16" fillId="0" borderId="20" applyNumberFormat="0" applyFill="0" applyAlignment="0" applyProtection="0"/>
    <xf numFmtId="0" fontId="17" fillId="0" borderId="21" applyNumberFormat="0" applyFill="0" applyAlignment="0" applyProtection="0"/>
    <xf numFmtId="0" fontId="18" fillId="0" borderId="22" applyNumberFormat="0" applyFill="0" applyAlignment="0" applyProtection="0"/>
    <xf numFmtId="0" fontId="18" fillId="0" borderId="0" applyNumberFormat="0" applyFill="0" applyBorder="0" applyAlignment="0" applyProtection="0"/>
    <xf numFmtId="0" fontId="19" fillId="42" borderId="15" applyNumberFormat="0" applyAlignment="0" applyProtection="0"/>
    <xf numFmtId="0" fontId="20" fillId="0" borderId="23" applyNumberFormat="0" applyFill="0" applyAlignment="0" applyProtection="0"/>
    <xf numFmtId="0" fontId="21" fillId="59" borderId="0" applyNumberFormat="0" applyBorder="0" applyAlignment="0" applyProtection="0"/>
    <xf numFmtId="0" fontId="7" fillId="0" borderId="0"/>
    <xf numFmtId="0" fontId="1" fillId="60" borderId="24" applyNumberFormat="0" applyFont="0" applyAlignment="0" applyProtection="0"/>
    <xf numFmtId="0" fontId="22" fillId="55" borderId="25" applyNumberFormat="0" applyAlignment="0" applyProtection="0"/>
    <xf numFmtId="0" fontId="23" fillId="0" borderId="0" applyNumberFormat="0" applyFill="0" applyBorder="0" applyAlignment="0" applyProtection="0"/>
    <xf numFmtId="0" fontId="24" fillId="0" borderId="31" applyNumberFormat="0" applyFill="0" applyAlignment="0" applyProtection="0"/>
    <xf numFmtId="0" fontId="25" fillId="0" borderId="0" applyNumberFormat="0" applyFill="0" applyBorder="0" applyAlignment="0" applyProtection="0"/>
    <xf numFmtId="0" fontId="7" fillId="0" borderId="0"/>
    <xf numFmtId="0" fontId="7" fillId="0" borderId="0"/>
    <xf numFmtId="0" fontId="7" fillId="0" borderId="0"/>
    <xf numFmtId="0" fontId="48" fillId="0" borderId="0"/>
    <xf numFmtId="0" fontId="49" fillId="0" borderId="0" applyNumberFormat="0" applyFill="0" applyBorder="0" applyAlignment="0" applyProtection="0"/>
    <xf numFmtId="0" fontId="50" fillId="0" borderId="5" applyNumberFormat="0" applyFill="0" applyAlignment="0" applyProtection="0"/>
    <xf numFmtId="0" fontId="51" fillId="0" borderId="6" applyNumberFormat="0" applyFill="0" applyAlignment="0" applyProtection="0"/>
    <xf numFmtId="0" fontId="52" fillId="0" borderId="7" applyNumberFormat="0" applyFill="0" applyAlignment="0" applyProtection="0"/>
    <xf numFmtId="0" fontId="52" fillId="0" borderId="0" applyNumberFormat="0" applyFill="0" applyBorder="0" applyAlignment="0" applyProtection="0"/>
    <xf numFmtId="0" fontId="53" fillId="5" borderId="0" applyNumberFormat="0" applyBorder="0" applyAlignment="0" applyProtection="0"/>
    <xf numFmtId="0" fontId="54" fillId="6" borderId="0" applyNumberFormat="0" applyBorder="0" applyAlignment="0" applyProtection="0"/>
    <xf numFmtId="0" fontId="55" fillId="7" borderId="0" applyNumberFormat="0" applyBorder="0" applyAlignment="0" applyProtection="0"/>
    <xf numFmtId="0" fontId="56" fillId="8" borderId="8" applyNumberFormat="0" applyAlignment="0" applyProtection="0"/>
    <xf numFmtId="0" fontId="57" fillId="9" borderId="9" applyNumberFormat="0" applyAlignment="0" applyProtection="0"/>
    <xf numFmtId="0" fontId="58" fillId="9" borderId="8" applyNumberFormat="0" applyAlignment="0" applyProtection="0"/>
    <xf numFmtId="0" fontId="59" fillId="0" borderId="10" applyNumberFormat="0" applyFill="0" applyAlignment="0" applyProtection="0"/>
    <xf numFmtId="0" fontId="60" fillId="10" borderId="11" applyNumberFormat="0" applyAlignment="0" applyProtection="0"/>
    <xf numFmtId="0" fontId="61" fillId="0" borderId="0" applyNumberFormat="0" applyFill="0" applyBorder="0" applyAlignment="0" applyProtection="0"/>
    <xf numFmtId="0" fontId="7" fillId="11" borderId="12" applyNumberFormat="0" applyFont="0" applyAlignment="0" applyProtection="0"/>
    <xf numFmtId="0" fontId="62" fillId="0" borderId="0" applyNumberFormat="0" applyFill="0" applyBorder="0" applyAlignment="0" applyProtection="0"/>
    <xf numFmtId="0" fontId="63" fillId="0" borderId="13" applyNumberFormat="0" applyFill="0" applyAlignment="0" applyProtection="0"/>
    <xf numFmtId="0" fontId="64"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64" fillId="19" borderId="0" applyNumberFormat="0" applyBorder="0" applyAlignment="0" applyProtection="0"/>
    <xf numFmtId="0" fontId="64"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64" fillId="35"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1" fillId="60" borderId="24" applyNumberFormat="0" applyFont="0" applyAlignment="0" applyProtection="0"/>
    <xf numFmtId="9" fontId="1" fillId="0" borderId="0" applyFont="0" applyFill="0" applyBorder="0" applyAlignment="0" applyProtection="0"/>
    <xf numFmtId="0" fontId="7" fillId="0" borderId="0"/>
    <xf numFmtId="0" fontId="1" fillId="0" borderId="0"/>
    <xf numFmtId="0" fontId="7" fillId="0" borderId="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43" fontId="1" fillId="0" borderId="0" applyFont="0" applyFill="0" applyBorder="0" applyAlignment="0" applyProtection="0"/>
    <xf numFmtId="0" fontId="7" fillId="0" borderId="0"/>
    <xf numFmtId="0" fontId="1" fillId="0" borderId="14"/>
    <xf numFmtId="49" fontId="1" fillId="0" borderId="16">
      <alignment vertical="center" wrapText="1"/>
    </xf>
    <xf numFmtId="168" fontId="1" fillId="57" borderId="18">
      <alignment horizontal="right"/>
      <protection locked="0"/>
    </xf>
    <xf numFmtId="166" fontId="1" fillId="0" borderId="0" applyFont="0" applyFill="0" applyBorder="0" applyAlignment="0" applyProtection="0">
      <alignment wrapText="1"/>
    </xf>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7" fillId="0" borderId="0"/>
    <xf numFmtId="166" fontId="1" fillId="0" borderId="0"/>
    <xf numFmtId="0" fontId="1" fillId="0" borderId="0"/>
    <xf numFmtId="166" fontId="1" fillId="0" borderId="0"/>
    <xf numFmtId="0"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9" fontId="1" fillId="0" borderId="0" applyFont="0" applyFill="0" applyBorder="0" applyAlignment="0" applyProtection="0"/>
    <xf numFmtId="49" fontId="1" fillId="0" borderId="16">
      <alignment horizontal="justify" vertical="center" wrapText="1"/>
    </xf>
    <xf numFmtId="171" fontId="1" fillId="0" borderId="16">
      <alignment horizontal="center" vertical="center"/>
    </xf>
    <xf numFmtId="0" fontId="1" fillId="0" borderId="30"/>
    <xf numFmtId="0" fontId="7" fillId="0" borderId="0"/>
    <xf numFmtId="43" fontId="1" fillId="0" borderId="0" applyFont="0" applyFill="0" applyBorder="0" applyAlignment="0" applyProtection="0"/>
    <xf numFmtId="0" fontId="7" fillId="0" borderId="0"/>
    <xf numFmtId="9" fontId="1" fillId="0" borderId="0" applyFont="0" applyFill="0" applyBorder="0" applyAlignment="0" applyProtection="0"/>
    <xf numFmtId="0" fontId="7" fillId="0" borderId="0"/>
    <xf numFmtId="0" fontId="7" fillId="0" borderId="0"/>
    <xf numFmtId="0" fontId="1" fillId="0" borderId="0" applyFont="0" applyFill="0" applyBorder="0" applyAlignment="0" applyProtection="0"/>
    <xf numFmtId="0" fontId="1" fillId="0" borderId="0"/>
    <xf numFmtId="0" fontId="7" fillId="0" borderId="0"/>
    <xf numFmtId="0" fontId="7" fillId="0" borderId="0"/>
    <xf numFmtId="0" fontId="7" fillId="0" borderId="0"/>
    <xf numFmtId="166" fontId="9" fillId="40" borderId="0" applyNumberFormat="0" applyBorder="0" applyAlignment="0" applyProtection="0"/>
    <xf numFmtId="166" fontId="9" fillId="43" borderId="0" applyNumberFormat="0" applyBorder="0" applyAlignment="0" applyProtection="0"/>
    <xf numFmtId="166" fontId="9" fillId="40" borderId="0" applyNumberFormat="0" applyBorder="0" applyAlignment="0" applyProtection="0"/>
    <xf numFmtId="166" fontId="9" fillId="45" borderId="0" applyNumberFormat="0" applyBorder="0" applyAlignment="0" applyProtection="0"/>
    <xf numFmtId="166" fontId="9" fillId="44" borderId="0" applyNumberFormat="0" applyBorder="0" applyAlignment="0" applyProtection="0"/>
    <xf numFmtId="166" fontId="9" fillId="43" borderId="0" applyNumberFormat="0" applyBorder="0" applyAlignment="0" applyProtection="0"/>
    <xf numFmtId="166" fontId="9" fillId="42" borderId="0" applyNumberFormat="0" applyBorder="0" applyAlignment="0" applyProtection="0"/>
    <xf numFmtId="166" fontId="9" fillId="41" borderId="0" applyNumberFormat="0" applyBorder="0" applyAlignment="0" applyProtection="0"/>
    <xf numFmtId="166" fontId="9" fillId="40" borderId="0" applyNumberFormat="0" applyBorder="0" applyAlignment="0" applyProtection="0"/>
    <xf numFmtId="166" fontId="9" fillId="39" borderId="0" applyNumberFormat="0" applyBorder="0" applyAlignment="0" applyProtection="0"/>
    <xf numFmtId="166" fontId="9" fillId="38" borderId="0" applyNumberFormat="0" applyBorder="0" applyAlignment="0" applyProtection="0"/>
    <xf numFmtId="166" fontId="9" fillId="37" borderId="0" applyNumberFormat="0" applyBorder="0" applyAlignment="0" applyProtection="0"/>
    <xf numFmtId="166" fontId="1" fillId="60" borderId="24" applyNumberFormat="0" applyFont="0" applyAlignment="0" applyProtection="0"/>
    <xf numFmtId="166" fontId="25" fillId="0" borderId="0" applyNumberFormat="0" applyFill="0" applyBorder="0" applyAlignment="0" applyProtection="0"/>
    <xf numFmtId="166" fontId="1" fillId="0" borderId="0"/>
    <xf numFmtId="166" fontId="31" fillId="0" borderId="0"/>
    <xf numFmtId="166" fontId="24" fillId="0" borderId="31" applyNumberFormat="0" applyFill="0" applyAlignment="0" applyProtection="0"/>
    <xf numFmtId="166" fontId="23" fillId="0" borderId="0" applyNumberFormat="0" applyFill="0" applyBorder="0" applyAlignment="0" applyProtection="0"/>
    <xf numFmtId="166" fontId="1" fillId="0" borderId="30"/>
    <xf numFmtId="166" fontId="47" fillId="0" borderId="0"/>
    <xf numFmtId="166" fontId="32" fillId="0" borderId="0"/>
    <xf numFmtId="166" fontId="46" fillId="0" borderId="0">
      <alignment wrapText="1"/>
    </xf>
    <xf numFmtId="166" fontId="45" fillId="0" borderId="0"/>
    <xf numFmtId="166" fontId="44" fillId="63" borderId="28"/>
    <xf numFmtId="166" fontId="22" fillId="55" borderId="25" applyNumberForma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48" fillId="0" borderId="0"/>
    <xf numFmtId="166" fontId="40" fillId="0" borderId="0"/>
    <xf numFmtId="166" fontId="20" fillId="0" borderId="23" applyNumberFormat="0" applyFill="0" applyAlignment="0" applyProtection="0"/>
    <xf numFmtId="166" fontId="1" fillId="0" borderId="0"/>
    <xf numFmtId="166" fontId="19" fillId="42" borderId="15" applyNumberFormat="0" applyAlignment="0" applyProtection="0"/>
    <xf numFmtId="166" fontId="26" fillId="0" borderId="0"/>
    <xf numFmtId="166" fontId="18" fillId="0" borderId="0" applyNumberFormat="0" applyFill="0" applyBorder="0" applyAlignment="0" applyProtection="0"/>
    <xf numFmtId="166" fontId="18" fillId="0" borderId="22" applyNumberFormat="0" applyFill="0" applyAlignment="0" applyProtection="0"/>
    <xf numFmtId="166" fontId="17" fillId="0" borderId="21" applyNumberFormat="0" applyFill="0" applyAlignment="0" applyProtection="0"/>
    <xf numFmtId="166" fontId="16" fillId="0" borderId="20" applyNumberFormat="0" applyFill="0" applyAlignment="0" applyProtection="0"/>
    <xf numFmtId="166" fontId="39" fillId="0" borderId="0"/>
    <xf numFmtId="166" fontId="3" fillId="0" borderId="0"/>
    <xf numFmtId="166" fontId="15" fillId="39" borderId="0" applyNumberFormat="0" applyBorder="0" applyAlignment="0" applyProtection="0"/>
    <xf numFmtId="166" fontId="37" fillId="0" borderId="0" applyNumberFormat="0" applyFill="0" applyBorder="0" applyAlignment="0" applyProtection="0"/>
    <xf numFmtId="166" fontId="14" fillId="0" borderId="0" applyNumberFormat="0" applyFill="0" applyBorder="0" applyAlignment="0" applyProtection="0"/>
    <xf numFmtId="166" fontId="39" fillId="0" borderId="0"/>
    <xf numFmtId="166" fontId="29" fillId="0" borderId="0"/>
    <xf numFmtId="166" fontId="13" fillId="56" borderId="17" applyNumberFormat="0" applyAlignment="0" applyProtection="0"/>
    <xf numFmtId="166" fontId="12" fillId="55" borderId="15" applyNumberFormat="0" applyAlignment="0" applyProtection="0"/>
    <xf numFmtId="166" fontId="33" fillId="0" borderId="0"/>
    <xf numFmtId="166" fontId="11" fillId="38" borderId="0" applyNumberFormat="0" applyBorder="0" applyAlignment="0" applyProtection="0"/>
    <xf numFmtId="166" fontId="1" fillId="0" borderId="14"/>
    <xf numFmtId="166" fontId="10" fillId="54" borderId="0" applyNumberFormat="0" applyBorder="0" applyAlignment="0" applyProtection="0"/>
    <xf numFmtId="166" fontId="10" fillId="49" borderId="0" applyNumberFormat="0" applyBorder="0" applyAlignment="0" applyProtection="0"/>
    <xf numFmtId="166" fontId="10" fillId="48" borderId="0" applyNumberFormat="0" applyBorder="0" applyAlignment="0" applyProtection="0"/>
    <xf numFmtId="166" fontId="10" fillId="53" borderId="0" applyNumberFormat="0" applyBorder="0" applyAlignment="0" applyProtection="0"/>
    <xf numFmtId="166" fontId="10" fillId="52" borderId="0" applyNumberFormat="0" applyBorder="0" applyAlignment="0" applyProtection="0"/>
    <xf numFmtId="166" fontId="10" fillId="51" borderId="0" applyNumberFormat="0" applyBorder="0" applyAlignment="0" applyProtection="0"/>
    <xf numFmtId="166" fontId="10" fillId="50" borderId="0" applyNumberFormat="0" applyBorder="0" applyAlignment="0" applyProtection="0"/>
    <xf numFmtId="166" fontId="10" fillId="49" borderId="0" applyNumberFormat="0" applyBorder="0" applyAlignment="0" applyProtection="0"/>
    <xf numFmtId="166" fontId="10" fillId="48" borderId="0" applyNumberFormat="0" applyBorder="0" applyAlignment="0" applyProtection="0"/>
    <xf numFmtId="166" fontId="10" fillId="45" borderId="0" applyNumberFormat="0" applyBorder="0" applyAlignment="0" applyProtection="0"/>
    <xf numFmtId="166" fontId="10" fillId="44" borderId="0" applyNumberFormat="0" applyBorder="0" applyAlignment="0" applyProtection="0"/>
    <xf numFmtId="166" fontId="10" fillId="47"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6"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5"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4"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3"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2"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1"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40"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0" fontId="7" fillId="0" borderId="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9"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8"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9" fillId="37" borderId="0" applyNumberFormat="0" applyBorder="0" applyAlignment="0" applyProtection="0"/>
    <xf numFmtId="166" fontId="1" fillId="0" borderId="0"/>
    <xf numFmtId="166" fontId="9" fillId="41" borderId="0" applyNumberFormat="0" applyBorder="0" applyAlignment="0" applyProtection="0"/>
    <xf numFmtId="166" fontId="21" fillId="59" borderId="0" applyNumberFormat="0" applyBorder="0" applyAlignment="0" applyProtection="0"/>
    <xf numFmtId="166" fontId="9" fillId="41" borderId="0" applyNumberFormat="0" applyBorder="0" applyAlignment="0" applyProtection="0"/>
    <xf numFmtId="166" fontId="9" fillId="40" borderId="0" applyNumberFormat="0" applyBorder="0" applyAlignment="0" applyProtection="0"/>
    <xf numFmtId="166" fontId="9" fillId="46" borderId="0" applyNumberFormat="0" applyBorder="0" applyAlignment="0" applyProtection="0"/>
    <xf numFmtId="166" fontId="10" fillId="47" borderId="0" applyNumberFormat="0" applyBorder="0" applyAlignment="0" applyProtection="0"/>
    <xf numFmtId="166" fontId="10" fillId="44" borderId="0" applyNumberFormat="0" applyBorder="0" applyAlignment="0" applyProtection="0"/>
    <xf numFmtId="166" fontId="10" fillId="45" borderId="0" applyNumberFormat="0" applyBorder="0" applyAlignment="0" applyProtection="0"/>
    <xf numFmtId="166" fontId="10" fillId="48" borderId="0" applyNumberFormat="0" applyBorder="0" applyAlignment="0" applyProtection="0"/>
    <xf numFmtId="166" fontId="10" fillId="49" borderId="0" applyNumberFormat="0" applyBorder="0" applyAlignment="0" applyProtection="0"/>
    <xf numFmtId="166" fontId="10" fillId="50" borderId="0" applyNumberFormat="0" applyBorder="0" applyAlignment="0" applyProtection="0"/>
    <xf numFmtId="166" fontId="10" fillId="51" borderId="0" applyNumberFormat="0" applyBorder="0" applyAlignment="0" applyProtection="0"/>
    <xf numFmtId="166" fontId="10" fillId="52" borderId="0" applyNumberFormat="0" applyBorder="0" applyAlignment="0" applyProtection="0"/>
    <xf numFmtId="166" fontId="10" fillId="53" borderId="0" applyNumberFormat="0" applyBorder="0" applyAlignment="0" applyProtection="0"/>
    <xf numFmtId="166" fontId="10" fillId="48" borderId="0" applyNumberFormat="0" applyBorder="0" applyAlignment="0" applyProtection="0"/>
    <xf numFmtId="166" fontId="10" fillId="49" borderId="0" applyNumberFormat="0" applyBorder="0" applyAlignment="0" applyProtection="0"/>
    <xf numFmtId="166" fontId="10" fillId="54" borderId="0" applyNumberFormat="0" applyBorder="0" applyAlignment="0" applyProtection="0"/>
    <xf numFmtId="166" fontId="1" fillId="0" borderId="14"/>
    <xf numFmtId="166" fontId="11" fillId="38" borderId="0" applyNumberFormat="0" applyBorder="0" applyAlignment="0" applyProtection="0"/>
    <xf numFmtId="166" fontId="12" fillId="55" borderId="15" applyNumberFormat="0" applyAlignment="0" applyProtection="0"/>
    <xf numFmtId="49" fontId="1" fillId="0" borderId="16">
      <alignment vertical="center" wrapText="1"/>
    </xf>
    <xf numFmtId="166" fontId="13" fillId="56" borderId="17" applyNumberFormat="0" applyAlignment="0" applyProtection="0"/>
    <xf numFmtId="7" fontId="34" fillId="0" borderId="0" applyFont="0" applyFill="0" applyBorder="0" applyAlignment="0" applyProtection="0"/>
    <xf numFmtId="168" fontId="1" fillId="57" borderId="18">
      <alignment horizontal="right"/>
      <protection locked="0"/>
    </xf>
    <xf numFmtId="166" fontId="1" fillId="0" borderId="0" applyFont="0" applyFill="0" applyBorder="0" applyAlignment="0" applyProtection="0">
      <alignment wrapText="1"/>
    </xf>
    <xf numFmtId="166" fontId="14" fillId="0" borderId="0" applyNumberFormat="0" applyFill="0" applyBorder="0" applyAlignment="0" applyProtection="0"/>
    <xf numFmtId="169" fontId="36" fillId="58" borderId="19"/>
    <xf numFmtId="166" fontId="15" fillId="39" borderId="0" applyNumberFormat="0" applyBorder="0" applyAlignment="0" applyProtection="0"/>
    <xf numFmtId="166" fontId="16" fillId="0" borderId="20" applyNumberFormat="0" applyFill="0" applyAlignment="0" applyProtection="0"/>
    <xf numFmtId="166" fontId="17" fillId="0" borderId="21" applyNumberFormat="0" applyFill="0" applyAlignment="0" applyProtection="0"/>
    <xf numFmtId="166" fontId="18" fillId="0" borderId="22" applyNumberFormat="0" applyFill="0" applyAlignment="0" applyProtection="0"/>
    <xf numFmtId="166" fontId="18" fillId="0" borderId="0" applyNumberFormat="0" applyFill="0" applyBorder="0" applyAlignment="0" applyProtection="0"/>
    <xf numFmtId="166" fontId="19" fillId="42" borderId="15" applyNumberFormat="0" applyAlignment="0" applyProtection="0"/>
    <xf numFmtId="166" fontId="1" fillId="0" borderId="0"/>
    <xf numFmtId="166" fontId="20" fillId="0" borderId="23" applyNumberFormat="0" applyFill="0" applyAlignment="0" applyProtection="0"/>
    <xf numFmtId="166" fontId="21" fillId="59" borderId="0" applyNumberFormat="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60" borderId="24" applyNumberFormat="0" applyFont="0" applyAlignment="0" applyProtection="0"/>
    <xf numFmtId="166" fontId="1" fillId="60" borderId="24" applyNumberFormat="0" applyFont="0" applyAlignment="0" applyProtection="0"/>
    <xf numFmtId="166" fontId="22" fillId="55" borderId="25" applyNumberFormat="0" applyAlignment="0" applyProtection="0"/>
    <xf numFmtId="49" fontId="1" fillId="0" borderId="16">
      <alignment horizontal="justify" vertical="center" wrapText="1"/>
    </xf>
    <xf numFmtId="171" fontId="1" fillId="0" borderId="16">
      <alignment horizontal="center" vertical="center"/>
    </xf>
    <xf numFmtId="172" fontId="43" fillId="62" borderId="14"/>
    <xf numFmtId="172" fontId="43" fillId="0" borderId="26"/>
    <xf numFmtId="172" fontId="43" fillId="0" borderId="27"/>
    <xf numFmtId="166" fontId="46" fillId="0" borderId="0">
      <alignment wrapText="1"/>
    </xf>
    <xf numFmtId="166" fontId="1" fillId="0" borderId="30"/>
    <xf numFmtId="166" fontId="23" fillId="0" borderId="0" applyNumberFormat="0" applyFill="0" applyBorder="0" applyAlignment="0" applyProtection="0"/>
    <xf numFmtId="166" fontId="24" fillId="0" borderId="31" applyNumberFormat="0" applyFill="0" applyAlignment="0" applyProtection="0"/>
    <xf numFmtId="166" fontId="25" fillId="0" borderId="0" applyNumberFormat="0" applyFill="0" applyBorder="0" applyAlignment="0" applyProtection="0"/>
    <xf numFmtId="166" fontId="1" fillId="0" borderId="0"/>
    <xf numFmtId="166" fontId="1" fillId="0" borderId="14"/>
    <xf numFmtId="166" fontId="33" fillId="0" borderId="0"/>
    <xf numFmtId="166" fontId="29" fillId="0" borderId="0"/>
    <xf numFmtId="166" fontId="37" fillId="0" borderId="0" applyNumberFormat="0" applyFill="0" applyBorder="0" applyAlignment="0" applyProtection="0"/>
    <xf numFmtId="166" fontId="3" fillId="0" borderId="0"/>
    <xf numFmtId="166" fontId="39" fillId="0" borderId="0"/>
    <xf numFmtId="166" fontId="26" fillId="0" borderId="0"/>
    <xf numFmtId="166" fontId="1" fillId="0" borderId="0"/>
    <xf numFmtId="166" fontId="40" fillId="0" borderId="0"/>
    <xf numFmtId="166" fontId="48" fillId="0" borderId="0"/>
    <xf numFmtId="166" fontId="1" fillId="0" borderId="0"/>
    <xf numFmtId="166" fontId="1" fillId="60" borderId="24" applyNumberFormat="0" applyFont="0" applyAlignment="0" applyProtection="0"/>
    <xf numFmtId="166" fontId="1" fillId="60" borderId="24" applyNumberFormat="0" applyFont="0" applyAlignment="0" applyProtection="0"/>
    <xf numFmtId="166" fontId="44" fillId="63" borderId="28"/>
    <xf numFmtId="166" fontId="45" fillId="0" borderId="0"/>
    <xf numFmtId="166" fontId="46" fillId="0" borderId="0">
      <alignment wrapText="1"/>
    </xf>
    <xf numFmtId="166" fontId="32" fillId="0" borderId="0"/>
    <xf numFmtId="166" fontId="47" fillId="0" borderId="0"/>
    <xf numFmtId="166" fontId="1" fillId="0" borderId="30"/>
    <xf numFmtId="166" fontId="31" fillId="0" borderId="0"/>
    <xf numFmtId="166" fontId="1" fillId="0" borderId="14"/>
    <xf numFmtId="166" fontId="39" fillId="0" borderId="0"/>
    <xf numFmtId="166" fontId="1" fillId="0" borderId="0"/>
    <xf numFmtId="166" fontId="1" fillId="60" borderId="24" applyNumberFormat="0" applyFont="0" applyAlignment="0" applyProtection="0"/>
    <xf numFmtId="166" fontId="1" fillId="60" borderId="24" applyNumberFormat="0" applyFont="0" applyAlignment="0" applyProtection="0"/>
    <xf numFmtId="166" fontId="46" fillId="0" borderId="0">
      <alignment wrapText="1"/>
    </xf>
    <xf numFmtId="166" fontId="1" fillId="0" borderId="30"/>
    <xf numFmtId="166" fontId="39" fillId="0" borderId="0"/>
    <xf numFmtId="166" fontId="39" fillId="0" borderId="0"/>
    <xf numFmtId="166" fontId="39" fillId="0" borderId="0"/>
    <xf numFmtId="166" fontId="1" fillId="0" borderId="0"/>
    <xf numFmtId="166" fontId="39" fillId="0" borderId="0"/>
    <xf numFmtId="166" fontId="39" fillId="0" borderId="0"/>
    <xf numFmtId="166" fontId="1" fillId="0" borderId="0"/>
    <xf numFmtId="166" fontId="39" fillId="0" borderId="0"/>
    <xf numFmtId="166" fontId="39" fillId="0" borderId="0"/>
    <xf numFmtId="166" fontId="39" fillId="0" borderId="0"/>
    <xf numFmtId="166" fontId="39" fillId="0" borderId="0"/>
    <xf numFmtId="166" fontId="39" fillId="0" borderId="0"/>
    <xf numFmtId="166" fontId="39" fillId="0" borderId="0"/>
    <xf numFmtId="166" fontId="1" fillId="60" borderId="24" applyNumberFormat="0" applyFont="0" applyAlignment="0" applyProtection="0"/>
    <xf numFmtId="166" fontId="1" fillId="0" borderId="0"/>
    <xf numFmtId="166" fontId="1" fillId="0" borderId="0"/>
    <xf numFmtId="166" fontId="39" fillId="0" borderId="0"/>
    <xf numFmtId="166" fontId="39" fillId="0" borderId="0"/>
    <xf numFmtId="166" fontId="39" fillId="0" borderId="0"/>
    <xf numFmtId="166" fontId="39" fillId="0" borderId="0"/>
    <xf numFmtId="166" fontId="39"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43" fontId="7" fillId="0" borderId="0" applyFont="0" applyFill="0" applyBorder="0" applyAlignment="0" applyProtection="0"/>
    <xf numFmtId="0" fontId="1" fillId="0" borderId="0"/>
    <xf numFmtId="0" fontId="1" fillId="0" borderId="14"/>
    <xf numFmtId="0" fontId="33" fillId="0" borderId="0"/>
    <xf numFmtId="0" fontId="29" fillId="0" borderId="0"/>
    <xf numFmtId="0" fontId="37" fillId="0" borderId="0" applyNumberFormat="0" applyFill="0" applyBorder="0" applyAlignment="0" applyProtection="0"/>
    <xf numFmtId="0" fontId="3" fillId="0" borderId="0"/>
    <xf numFmtId="0" fontId="39" fillId="0" borderId="0"/>
    <xf numFmtId="0" fontId="26" fillId="0" borderId="0"/>
    <xf numFmtId="0" fontId="1" fillId="0" borderId="0"/>
    <xf numFmtId="0" fontId="40" fillId="0" borderId="0"/>
    <xf numFmtId="0" fontId="48" fillId="0" borderId="0"/>
    <xf numFmtId="0" fontId="1" fillId="0" borderId="0"/>
    <xf numFmtId="0" fontId="1" fillId="60" borderId="24" applyNumberFormat="0" applyFont="0" applyAlignment="0" applyProtection="0"/>
    <xf numFmtId="0" fontId="39" fillId="0" borderId="0"/>
    <xf numFmtId="0" fontId="44" fillId="63" borderId="28"/>
    <xf numFmtId="0" fontId="45" fillId="0" borderId="0"/>
    <xf numFmtId="0" fontId="46" fillId="0" borderId="0">
      <alignment wrapText="1"/>
    </xf>
    <xf numFmtId="0" fontId="32" fillId="0" borderId="0"/>
    <xf numFmtId="0" fontId="47" fillId="0" borderId="0"/>
    <xf numFmtId="0" fontId="1" fillId="0" borderId="30"/>
    <xf numFmtId="0" fontId="3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9" fontId="36" fillId="58" borderId="19"/>
    <xf numFmtId="166" fontId="1" fillId="0" borderId="0"/>
    <xf numFmtId="168" fontId="1" fillId="57" borderId="18">
      <alignment horizontal="right"/>
      <protection locked="0"/>
    </xf>
    <xf numFmtId="7" fontId="34" fillId="0" borderId="0" applyFont="0" applyFill="0" applyBorder="0" applyAlignment="0" applyProtection="0"/>
    <xf numFmtId="43" fontId="9" fillId="0" borderId="0" applyFont="0" applyFill="0" applyBorder="0" applyAlignment="0" applyProtection="0"/>
    <xf numFmtId="49" fontId="1" fillId="0" borderId="16">
      <alignment vertical="center" wrapText="1"/>
    </xf>
    <xf numFmtId="166" fontId="1" fillId="0" borderId="14"/>
    <xf numFmtId="166" fontId="1" fillId="0" borderId="14"/>
    <xf numFmtId="166" fontId="1" fillId="0" borderId="14"/>
    <xf numFmtId="166" fontId="1" fillId="0" borderId="14"/>
    <xf numFmtId="0" fontId="1" fillId="0" borderId="14"/>
    <xf numFmtId="49" fontId="1" fillId="0" borderId="16">
      <alignment vertical="center" wrapText="1"/>
    </xf>
    <xf numFmtId="43" fontId="7" fillId="0" borderId="0" applyFont="0" applyFill="0" applyBorder="0" applyAlignment="0" applyProtection="0"/>
    <xf numFmtId="7" fontId="34" fillId="0" borderId="0" applyFont="0" applyFill="0" applyBorder="0" applyAlignment="0" applyProtection="0"/>
    <xf numFmtId="168" fontId="1" fillId="57" borderId="18">
      <alignment horizontal="right"/>
      <protection locked="0"/>
    </xf>
    <xf numFmtId="166" fontId="1" fillId="0" borderId="0" applyFont="0" applyFill="0" applyBorder="0" applyAlignment="0" applyProtection="0">
      <alignment wrapText="1"/>
    </xf>
    <xf numFmtId="166" fontId="1" fillId="0" borderId="0" applyFont="0" applyFill="0" applyBorder="0" applyAlignment="0" applyProtection="0">
      <alignment wrapText="1"/>
    </xf>
    <xf numFmtId="169" fontId="36" fillId="58" borderId="19"/>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0"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0"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9" fontId="1" fillId="0" borderId="0" applyFont="0" applyFill="0" applyBorder="0" applyAlignment="0" applyProtection="0"/>
    <xf numFmtId="49" fontId="1" fillId="0" borderId="16">
      <alignment horizontal="justify" vertical="center" wrapText="1"/>
    </xf>
    <xf numFmtId="171" fontId="1" fillId="0" borderId="16">
      <alignment horizontal="center" vertical="center"/>
    </xf>
    <xf numFmtId="172" fontId="43" fillId="62" borderId="14"/>
    <xf numFmtId="172" fontId="43" fillId="0" borderId="26"/>
    <xf numFmtId="172" fontId="43" fillId="0" borderId="27"/>
    <xf numFmtId="171" fontId="8" fillId="0" borderId="0">
      <alignment horizontal="left" textRotation="75" shrinkToFit="1"/>
    </xf>
    <xf numFmtId="173" fontId="27" fillId="0" borderId="29">
      <alignment wrapText="1"/>
    </xf>
    <xf numFmtId="166" fontId="46" fillId="0" borderId="0">
      <alignment wrapText="1"/>
    </xf>
    <xf numFmtId="166" fontId="46" fillId="0" borderId="0">
      <alignment wrapText="1"/>
    </xf>
    <xf numFmtId="0" fontId="46" fillId="0" borderId="0">
      <alignment wrapText="1"/>
    </xf>
    <xf numFmtId="166" fontId="1" fillId="0" borderId="30"/>
    <xf numFmtId="166" fontId="1" fillId="0" borderId="30"/>
    <xf numFmtId="0" fontId="1" fillId="0" borderId="30"/>
    <xf numFmtId="166" fontId="1" fillId="0" borderId="0"/>
    <xf numFmtId="166" fontId="1" fillId="0" borderId="0"/>
    <xf numFmtId="166" fontId="1" fillId="0" borderId="0"/>
    <xf numFmtId="166" fontId="1" fillId="0" borderId="0"/>
    <xf numFmtId="0" fontId="1" fillId="0" borderId="0"/>
    <xf numFmtId="0" fontId="1" fillId="0" borderId="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49" fontId="1" fillId="0" borderId="16">
      <alignment horizontal="justify" vertical="center" wrapText="1"/>
    </xf>
    <xf numFmtId="171" fontId="1" fillId="0" borderId="16">
      <alignment horizontal="center" vertical="center"/>
    </xf>
    <xf numFmtId="172" fontId="43" fillId="62" borderId="14"/>
    <xf numFmtId="172" fontId="43" fillId="0" borderId="26"/>
    <xf numFmtId="172" fontId="43" fillId="0" borderId="27"/>
    <xf numFmtId="166" fontId="46" fillId="0" borderId="0">
      <alignment wrapText="1"/>
    </xf>
    <xf numFmtId="166" fontId="46" fillId="0" borderId="0">
      <alignment wrapText="1"/>
    </xf>
    <xf numFmtId="166" fontId="1" fillId="0" borderId="30"/>
    <xf numFmtId="166" fontId="1" fillId="0" borderId="3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10" fillId="47"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4" borderId="0" applyNumberFormat="0" applyBorder="0" applyAlignment="0" applyProtection="0"/>
    <xf numFmtId="0" fontId="11" fillId="38" borderId="0" applyNumberFormat="0" applyBorder="0" applyAlignment="0" applyProtection="0"/>
    <xf numFmtId="0" fontId="46" fillId="0" borderId="0">
      <alignment wrapText="1"/>
    </xf>
    <xf numFmtId="0" fontId="12" fillId="55" borderId="15" applyNumberFormat="0" applyAlignment="0" applyProtection="0"/>
    <xf numFmtId="0" fontId="13" fillId="56" borderId="17" applyNumberFormat="0" applyAlignment="0" applyProtection="0"/>
    <xf numFmtId="0" fontId="14" fillId="0" borderId="0" applyNumberFormat="0" applyFill="0" applyBorder="0" applyAlignment="0" applyProtection="0"/>
    <xf numFmtId="0" fontId="15" fillId="39" borderId="0" applyNumberFormat="0" applyBorder="0" applyAlignment="0" applyProtection="0"/>
    <xf numFmtId="9" fontId="1" fillId="0" borderId="0" applyFont="0" applyFill="0" applyBorder="0" applyAlignment="0" applyProtection="0"/>
    <xf numFmtId="0" fontId="39" fillId="0" borderId="0"/>
    <xf numFmtId="0" fontId="16" fillId="0" borderId="20" applyNumberFormat="0" applyFill="0" applyAlignment="0" applyProtection="0"/>
    <xf numFmtId="0" fontId="17" fillId="0" borderId="21" applyNumberFormat="0" applyFill="0" applyAlignment="0" applyProtection="0"/>
    <xf numFmtId="0" fontId="18" fillId="0" borderId="22" applyNumberFormat="0" applyFill="0" applyAlignment="0" applyProtection="0"/>
    <xf numFmtId="0" fontId="18" fillId="0" borderId="0" applyNumberFormat="0" applyFill="0" applyBorder="0" applyAlignment="0" applyProtection="0"/>
    <xf numFmtId="0" fontId="19" fillId="42" borderId="15" applyNumberFormat="0" applyAlignment="0" applyProtection="0"/>
    <xf numFmtId="0" fontId="1" fillId="60" borderId="24" applyNumberFormat="0" applyFont="0" applyAlignment="0" applyProtection="0"/>
    <xf numFmtId="0" fontId="20" fillId="0" borderId="23" applyNumberFormat="0" applyFill="0" applyAlignment="0" applyProtection="0"/>
    <xf numFmtId="0" fontId="1" fillId="60" borderId="24" applyNumberFormat="0" applyFont="0" applyAlignment="0" applyProtection="0"/>
    <xf numFmtId="0" fontId="2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39"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22" fillId="55" borderId="25" applyNumberFormat="0" applyAlignment="0" applyProtection="0"/>
    <xf numFmtId="0" fontId="1" fillId="0" borderId="14"/>
    <xf numFmtId="0" fontId="1" fillId="0" borderId="0"/>
    <xf numFmtId="0" fontId="23" fillId="0" borderId="0" applyNumberFormat="0" applyFill="0" applyBorder="0" applyAlignment="0" applyProtection="0"/>
    <xf numFmtId="0" fontId="24" fillId="0" borderId="31" applyNumberFormat="0" applyFill="0" applyAlignment="0" applyProtection="0"/>
    <xf numFmtId="0" fontId="25" fillId="0" borderId="0" applyNumberFormat="0" applyFill="0" applyBorder="0" applyAlignment="0" applyProtection="0"/>
    <xf numFmtId="0" fontId="1" fillId="0" borderId="30"/>
    <xf numFmtId="166" fontId="41" fillId="0" borderId="0"/>
    <xf numFmtId="166" fontId="41" fillId="0" borderId="0"/>
    <xf numFmtId="43" fontId="7" fillId="0" borderId="0" applyFont="0" applyFill="0" applyBorder="0" applyAlignment="0" applyProtection="0"/>
    <xf numFmtId="0" fontId="4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9" fontId="36" fillId="58" borderId="19"/>
    <xf numFmtId="166" fontId="1" fillId="0" borderId="0" applyFont="0" applyFill="0" applyBorder="0" applyAlignment="0" applyProtection="0">
      <alignment wrapText="1"/>
    </xf>
    <xf numFmtId="168" fontId="1" fillId="57" borderId="18">
      <alignment horizontal="right"/>
      <protection locked="0"/>
    </xf>
    <xf numFmtId="7" fontId="34" fillId="0" borderId="0" applyFont="0" applyFill="0" applyBorder="0" applyAlignment="0" applyProtection="0"/>
    <xf numFmtId="49" fontId="1" fillId="0" borderId="16">
      <alignment vertical="center" wrapText="1"/>
    </xf>
    <xf numFmtId="166" fontId="1" fillId="0" borderId="14"/>
    <xf numFmtId="166" fontId="1" fillId="0" borderId="14"/>
    <xf numFmtId="43" fontId="7" fillId="0" borderId="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166" fontId="1" fillId="60" borderId="24" applyNumberFormat="0" applyFont="0" applyAlignment="0" applyProtection="0"/>
    <xf numFmtId="9" fontId="1" fillId="0" borderId="0" applyFont="0" applyFill="0" applyBorder="0" applyAlignment="0" applyProtection="0"/>
    <xf numFmtId="49" fontId="1" fillId="0" borderId="16">
      <alignment horizontal="justify" vertical="center" wrapText="1"/>
    </xf>
    <xf numFmtId="171" fontId="1" fillId="0" borderId="16">
      <alignment horizontal="center" vertical="center"/>
    </xf>
    <xf numFmtId="172" fontId="43" fillId="62" borderId="14"/>
    <xf numFmtId="172" fontId="43" fillId="0" borderId="26"/>
    <xf numFmtId="172" fontId="43" fillId="0" borderId="27"/>
    <xf numFmtId="173" fontId="27" fillId="0" borderId="29">
      <alignment wrapText="1"/>
    </xf>
    <xf numFmtId="166" fontId="46" fillId="0" borderId="0">
      <alignment wrapText="1"/>
    </xf>
    <xf numFmtId="166" fontId="46" fillId="0" borderId="0">
      <alignment wrapText="1"/>
    </xf>
    <xf numFmtId="166" fontId="1" fillId="0" borderId="30"/>
    <xf numFmtId="166" fontId="1" fillId="0" borderId="30"/>
    <xf numFmtId="0" fontId="46" fillId="0" borderId="0">
      <alignment wrapText="1"/>
    </xf>
    <xf numFmtId="171" fontId="1" fillId="0" borderId="16">
      <alignment horizontal="center" vertical="center"/>
    </xf>
    <xf numFmtId="49" fontId="1" fillId="0" borderId="16">
      <alignment horizontal="justify" vertical="center" wrapText="1"/>
    </xf>
    <xf numFmtId="9" fontId="1" fillId="0" borderId="0" applyFont="0" applyFill="0" applyBorder="0" applyAlignment="0" applyProtection="0"/>
    <xf numFmtId="0" fontId="1" fillId="60" borderId="24" applyNumberFormat="0" applyFont="0" applyAlignment="0" applyProtection="0"/>
    <xf numFmtId="0" fontId="1" fillId="60" borderId="24" applyNumberFormat="0" applyFont="0" applyAlignment="0" applyProtection="0"/>
    <xf numFmtId="0" fontId="1" fillId="0" borderId="0"/>
    <xf numFmtId="168" fontId="1" fillId="57" borderId="18">
      <alignment horizontal="right"/>
      <protection locked="0"/>
    </xf>
    <xf numFmtId="49" fontId="1" fillId="0" borderId="16">
      <alignment vertical="center" wrapText="1"/>
    </xf>
    <xf numFmtId="0" fontId="1" fillId="0" borderId="14"/>
    <xf numFmtId="0" fontId="1" fillId="0" borderId="0"/>
    <xf numFmtId="0" fontId="1" fillId="0" borderId="3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39" fillId="0" borderId="0"/>
    <xf numFmtId="166" fontId="39" fillId="0" borderId="0"/>
    <xf numFmtId="166" fontId="39" fillId="0" borderId="0"/>
    <xf numFmtId="166" fontId="1" fillId="0" borderId="0"/>
    <xf numFmtId="166" fontId="39" fillId="0" borderId="0"/>
    <xf numFmtId="166" fontId="1" fillId="0" borderId="0"/>
    <xf numFmtId="166" fontId="39" fillId="0" borderId="0"/>
    <xf numFmtId="166" fontId="1" fillId="0" borderId="0"/>
    <xf numFmtId="166" fontId="39" fillId="0" borderId="0"/>
    <xf numFmtId="166" fontId="39"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39" fillId="0" borderId="0"/>
    <xf numFmtId="166" fontId="39" fillId="0" borderId="0"/>
    <xf numFmtId="166" fontId="1" fillId="0" borderId="0"/>
    <xf numFmtId="166" fontId="39" fillId="0" borderId="0"/>
    <xf numFmtId="166" fontId="39" fillId="0" borderId="0"/>
    <xf numFmtId="166" fontId="39" fillId="0" borderId="0"/>
    <xf numFmtId="166" fontId="1" fillId="0" borderId="0"/>
    <xf numFmtId="166" fontId="1" fillId="0" borderId="0"/>
    <xf numFmtId="166" fontId="39" fillId="0" borderId="0"/>
    <xf numFmtId="166" fontId="1" fillId="0" borderId="0"/>
    <xf numFmtId="166" fontId="1" fillId="0" borderId="0"/>
    <xf numFmtId="166" fontId="1" fillId="0" borderId="0"/>
    <xf numFmtId="166" fontId="39" fillId="0" borderId="0"/>
    <xf numFmtId="166" fontId="1" fillId="0" borderId="0"/>
    <xf numFmtId="166" fontId="1" fillId="0" borderId="0"/>
    <xf numFmtId="166" fontId="1" fillId="0" borderId="0"/>
    <xf numFmtId="166" fontId="39" fillId="0" borderId="0"/>
    <xf numFmtId="166" fontId="1" fillId="0" borderId="0"/>
    <xf numFmtId="166" fontId="1" fillId="0" borderId="0"/>
    <xf numFmtId="166" fontId="1" fillId="0" borderId="0"/>
    <xf numFmtId="166" fontId="39" fillId="0" borderId="0"/>
    <xf numFmtId="166" fontId="1" fillId="0" borderId="0"/>
    <xf numFmtId="166" fontId="1" fillId="0" borderId="0"/>
    <xf numFmtId="166" fontId="39" fillId="0" borderId="0"/>
    <xf numFmtId="166" fontId="39" fillId="0" borderId="0"/>
    <xf numFmtId="166" fontId="39" fillId="0" borderId="0"/>
    <xf numFmtId="166" fontId="39" fillId="0" borderId="0"/>
    <xf numFmtId="166" fontId="1" fillId="0" borderId="0"/>
    <xf numFmtId="166" fontId="39" fillId="0" borderId="0"/>
    <xf numFmtId="166" fontId="1" fillId="0" borderId="0"/>
    <xf numFmtId="166" fontId="39" fillId="0" borderId="0"/>
    <xf numFmtId="166" fontId="39" fillId="0" borderId="0"/>
    <xf numFmtId="166" fontId="39" fillId="0" borderId="0"/>
    <xf numFmtId="166" fontId="1" fillId="0" borderId="0"/>
    <xf numFmtId="166" fontId="1" fillId="0" borderId="0"/>
    <xf numFmtId="166" fontId="1" fillId="0" borderId="0"/>
    <xf numFmtId="166" fontId="1" fillId="0" borderId="0"/>
    <xf numFmtId="166" fontId="1" fillId="0" borderId="0"/>
    <xf numFmtId="166" fontId="39" fillId="0" borderId="0"/>
    <xf numFmtId="166" fontId="1" fillId="0" borderId="0"/>
    <xf numFmtId="166" fontId="39" fillId="0" borderId="0"/>
    <xf numFmtId="166" fontId="1" fillId="0" borderId="0"/>
    <xf numFmtId="166" fontId="1" fillId="0" borderId="0"/>
    <xf numFmtId="166" fontId="1" fillId="0" borderId="0"/>
    <xf numFmtId="166" fontId="39" fillId="0" borderId="0"/>
    <xf numFmtId="166" fontId="39" fillId="0" borderId="0"/>
    <xf numFmtId="166" fontId="1" fillId="0" borderId="0"/>
    <xf numFmtId="166" fontId="39" fillId="0" borderId="0"/>
    <xf numFmtId="166" fontId="1" fillId="0" borderId="0"/>
    <xf numFmtId="166" fontId="1" fillId="0" borderId="0"/>
    <xf numFmtId="166" fontId="39" fillId="0" borderId="0"/>
    <xf numFmtId="166" fontId="39" fillId="0" borderId="0"/>
    <xf numFmtId="166" fontId="39" fillId="0" borderId="0"/>
    <xf numFmtId="166" fontId="1" fillId="0" borderId="0"/>
    <xf numFmtId="166" fontId="1" fillId="0" borderId="0"/>
    <xf numFmtId="166" fontId="1" fillId="0" borderId="0"/>
    <xf numFmtId="166" fontId="39" fillId="0" borderId="0"/>
    <xf numFmtId="166" fontId="1" fillId="0" borderId="0"/>
    <xf numFmtId="166" fontId="39" fillId="0" borderId="0"/>
    <xf numFmtId="166" fontId="39" fillId="0" borderId="0"/>
    <xf numFmtId="166" fontId="39" fillId="0" borderId="0"/>
    <xf numFmtId="166" fontId="39" fillId="0" borderId="0"/>
    <xf numFmtId="166" fontId="39" fillId="0" borderId="0"/>
    <xf numFmtId="166" fontId="1" fillId="0" borderId="0"/>
    <xf numFmtId="166" fontId="39" fillId="0" borderId="0"/>
    <xf numFmtId="166" fontId="1" fillId="0" borderId="0"/>
    <xf numFmtId="166" fontId="39" fillId="0" borderId="0"/>
    <xf numFmtId="166" fontId="39" fillId="0" borderId="0"/>
    <xf numFmtId="166" fontId="1" fillId="0" borderId="0"/>
    <xf numFmtId="166" fontId="39" fillId="0" borderId="0"/>
    <xf numFmtId="166" fontId="39" fillId="0" borderId="0"/>
    <xf numFmtId="166" fontId="39" fillId="0" borderId="0"/>
    <xf numFmtId="166" fontId="1" fillId="0" borderId="0"/>
    <xf numFmtId="166" fontId="39" fillId="0" borderId="0"/>
    <xf numFmtId="166" fontId="39" fillId="0" borderId="0"/>
    <xf numFmtId="166" fontId="1" fillId="0" borderId="0"/>
    <xf numFmtId="166" fontId="1" fillId="0" borderId="0"/>
    <xf numFmtId="166" fontId="39" fillId="0" borderId="0"/>
    <xf numFmtId="166" fontId="39" fillId="0" borderId="0"/>
    <xf numFmtId="166" fontId="1" fillId="0" borderId="0"/>
    <xf numFmtId="166" fontId="1" fillId="0" borderId="0"/>
    <xf numFmtId="166" fontId="1" fillId="0" borderId="0"/>
    <xf numFmtId="166" fontId="39" fillId="0" borderId="0"/>
    <xf numFmtId="166" fontId="39" fillId="0" borderId="0"/>
    <xf numFmtId="166" fontId="39" fillId="0" borderId="0"/>
    <xf numFmtId="166" fontId="39" fillId="0" borderId="0"/>
    <xf numFmtId="166" fontId="1" fillId="0" borderId="0"/>
    <xf numFmtId="166" fontId="39" fillId="0" borderId="0"/>
    <xf numFmtId="166" fontId="1" fillId="0" borderId="0"/>
    <xf numFmtId="166" fontId="1" fillId="0" borderId="0"/>
    <xf numFmtId="166" fontId="39" fillId="0" borderId="0"/>
    <xf numFmtId="166" fontId="39" fillId="0" borderId="0"/>
    <xf numFmtId="166" fontId="39" fillId="0" borderId="0"/>
    <xf numFmtId="166" fontId="1" fillId="0" borderId="0"/>
    <xf numFmtId="166" fontId="1" fillId="0" borderId="0"/>
    <xf numFmtId="166" fontId="39" fillId="0" borderId="0"/>
    <xf numFmtId="166" fontId="39" fillId="0" borderId="0"/>
    <xf numFmtId="43" fontId="7" fillId="0" borderId="0" applyFont="0" applyFill="0" applyBorder="0" applyAlignment="0" applyProtection="0"/>
    <xf numFmtId="43" fontId="7" fillId="0" borderId="0" applyFont="0" applyFill="0" applyBorder="0" applyAlignment="0" applyProtection="0"/>
    <xf numFmtId="166" fontId="39" fillId="0" borderId="0"/>
    <xf numFmtId="166" fontId="1" fillId="0" borderId="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xf numFmtId="166" fontId="39" fillId="0" borderId="0"/>
    <xf numFmtId="43" fontId="7" fillId="0" borderId="0" applyFont="0" applyFill="0" applyBorder="0" applyAlignment="0" applyProtection="0"/>
    <xf numFmtId="43" fontId="7" fillId="0" borderId="0" applyFont="0" applyFill="0" applyBorder="0" applyAlignment="0" applyProtection="0"/>
    <xf numFmtId="166" fontId="39" fillId="0" borderId="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xf numFmtId="166" fontId="39" fillId="0" borderId="0"/>
    <xf numFmtId="43" fontId="7" fillId="0" borderId="0" applyFont="0" applyFill="0" applyBorder="0" applyAlignment="0" applyProtection="0"/>
    <xf numFmtId="43" fontId="7" fillId="0" borderId="0" applyFont="0" applyFill="0" applyBorder="0" applyAlignment="0" applyProtection="0"/>
    <xf numFmtId="166" fontId="39" fillId="0" borderId="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166" fontId="1" fillId="0" borderId="0"/>
    <xf numFmtId="0" fontId="7" fillId="0" borderId="0"/>
    <xf numFmtId="0" fontId="7" fillId="0" borderId="0"/>
    <xf numFmtId="0" fontId="1" fillId="0" borderId="0"/>
    <xf numFmtId="0" fontId="7" fillId="0" borderId="0"/>
    <xf numFmtId="9" fontId="7" fillId="0" borderId="0" applyFont="0" applyFill="0" applyBorder="0" applyAlignment="0" applyProtection="0"/>
    <xf numFmtId="0" fontId="1" fillId="0" borderId="14"/>
    <xf numFmtId="0" fontId="1" fillId="0" borderId="0"/>
    <xf numFmtId="0" fontId="1" fillId="60" borderId="24" applyNumberFormat="0" applyFont="0" applyAlignment="0" applyProtection="0"/>
    <xf numFmtId="0" fontId="1" fillId="60" borderId="24" applyNumberFormat="0" applyFont="0" applyAlignment="0" applyProtection="0"/>
    <xf numFmtId="43" fontId="7" fillId="0" borderId="0" applyFont="0" applyFill="0" applyBorder="0" applyAlignment="0" applyProtection="0"/>
    <xf numFmtId="0" fontId="1" fillId="0" borderId="3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 fillId="0" borderId="14"/>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0" fontId="1" fillId="0" borderId="0"/>
    <xf numFmtId="0" fontId="1" fillId="60" borderId="24" applyNumberFormat="0" applyFont="0" applyAlignment="0" applyProtection="0"/>
    <xf numFmtId="0" fontId="1" fillId="60" borderId="24" applyNumberFormat="0" applyFont="0" applyAlignment="0" applyProtection="0"/>
    <xf numFmtId="0" fontId="1" fillId="60" borderId="24"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1" fillId="6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30"/>
    <xf numFmtId="0" fontId="7" fillId="0" borderId="0"/>
    <xf numFmtId="0" fontId="1" fillId="0" borderId="0"/>
    <xf numFmtId="0" fontId="1" fillId="0" borderId="0"/>
    <xf numFmtId="0" fontId="1" fillId="0" borderId="0"/>
    <xf numFmtId="0" fontId="7" fillId="0" borderId="0"/>
    <xf numFmtId="0" fontId="1" fillId="0" borderId="0"/>
    <xf numFmtId="44" fontId="1" fillId="0" borderId="0" applyFont="0" applyFill="0" applyBorder="0" applyAlignment="0" applyProtection="0"/>
    <xf numFmtId="0" fontId="65" fillId="0" borderId="0" applyNumberFormat="0" applyFill="0" applyBorder="0" applyAlignment="0" applyProtection="0"/>
    <xf numFmtId="0" fontId="7" fillId="0" borderId="0"/>
    <xf numFmtId="0" fontId="66"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1" fillId="60" borderId="24" applyNumberFormat="0" applyFont="0" applyAlignment="0" applyProtection="0"/>
    <xf numFmtId="0" fontId="7" fillId="0" borderId="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6" fontId="1" fillId="0" borderId="0"/>
    <xf numFmtId="0" fontId="7" fillId="0" borderId="0"/>
    <xf numFmtId="166" fontId="1" fillId="0" borderId="0"/>
    <xf numFmtId="43" fontId="7" fillId="0" borderId="0" applyFont="0" applyFill="0" applyBorder="0" applyAlignment="0" applyProtection="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43" fontId="7" fillId="0" borderId="0" applyFont="0" applyFill="0" applyBorder="0" applyAlignment="0" applyProtection="0"/>
    <xf numFmtId="43" fontId="7" fillId="0" borderId="0" applyFont="0" applyFill="0" applyBorder="0" applyAlignment="0" applyProtection="0"/>
    <xf numFmtId="166" fontId="1" fillId="0" borderId="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xf numFmtId="43" fontId="7" fillId="0" borderId="0" applyFont="0" applyFill="0" applyBorder="0" applyAlignment="0" applyProtection="0"/>
    <xf numFmtId="43" fontId="7" fillId="0" borderId="0" applyFont="0" applyFill="0" applyBorder="0" applyAlignment="0" applyProtection="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1" fillId="0" borderId="0"/>
    <xf numFmtId="43" fontId="7" fillId="0" borderId="0" applyFont="0" applyFill="0" applyBorder="0" applyAlignment="0" applyProtection="0"/>
    <xf numFmtId="43" fontId="7" fillId="0" borderId="0" applyFont="0" applyFill="0" applyBorder="0" applyAlignment="0" applyProtection="0"/>
    <xf numFmtId="166"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1" fillId="0" borderId="0"/>
    <xf numFmtId="0" fontId="7" fillId="0" borderId="0"/>
    <xf numFmtId="0" fontId="1"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1" fillId="0" borderId="0"/>
    <xf numFmtId="0" fontId="7" fillId="0" borderId="0"/>
    <xf numFmtId="44" fontId="1" fillId="0" borderId="0" applyFont="0" applyFill="0" applyBorder="0" applyAlignment="0" applyProtection="0"/>
    <xf numFmtId="0" fontId="1" fillId="0" borderId="0"/>
    <xf numFmtId="0" fontId="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 fillId="0" borderId="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0" fontId="7" fillId="0" borderId="0"/>
    <xf numFmtId="0" fontId="7" fillId="0" borderId="0"/>
    <xf numFmtId="0" fontId="7" fillId="0" borderId="0"/>
    <xf numFmtId="43" fontId="9" fillId="0" borderId="0" applyFont="0" applyFill="0" applyBorder="0" applyAlignment="0" applyProtection="0"/>
    <xf numFmtId="0" fontId="7"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0" fontId="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43" fontId="9"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1" borderId="12" applyNumberFormat="0" applyFont="0" applyAlignment="0" applyProtection="0"/>
    <xf numFmtId="0" fontId="9" fillId="11" borderId="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44"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11" borderId="12" applyNumberFormat="0" applyFont="0" applyAlignment="0" applyProtection="0"/>
    <xf numFmtId="43" fontId="7"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43" fontId="7" fillId="0" borderId="0" applyFont="0" applyFill="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43" fontId="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4" fontId="1"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9"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43" fontId="9"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11" borderId="12" applyNumberFormat="0" applyFont="0" applyAlignment="0" applyProtection="0"/>
    <xf numFmtId="43" fontId="7" fillId="0" borderId="0" applyFont="0" applyFill="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43" fontId="7" fillId="0" borderId="0" applyFont="0" applyFill="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11" borderId="12"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5"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11" borderId="12" applyNumberFormat="0" applyFont="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77" fillId="0" borderId="0" applyNumberFormat="0" applyFill="0" applyBorder="0" applyAlignment="0" applyProtection="0"/>
    <xf numFmtId="0" fontId="93" fillId="0" borderId="0"/>
    <xf numFmtId="0" fontId="95" fillId="0" borderId="0" applyNumberFormat="0" applyFill="0" applyBorder="0" applyAlignment="0" applyProtection="0">
      <alignment vertical="top"/>
      <protection locked="0"/>
    </xf>
    <xf numFmtId="43" fontId="68" fillId="0" borderId="0" applyFont="0" applyFill="0" applyBorder="0" applyAlignment="0" applyProtection="0"/>
    <xf numFmtId="0" fontId="108" fillId="0" borderId="0" applyNumberFormat="0" applyFill="0" applyBorder="0" applyAlignment="0" applyProtection="0"/>
    <xf numFmtId="0" fontId="109" fillId="0" borderId="5" applyNumberFormat="0" applyFill="0" applyAlignment="0" applyProtection="0"/>
    <xf numFmtId="0" fontId="110" fillId="0" borderId="6" applyNumberFormat="0" applyFill="0" applyAlignment="0" applyProtection="0"/>
    <xf numFmtId="0" fontId="111" fillId="0" borderId="7" applyNumberFormat="0" applyFill="0" applyAlignment="0" applyProtection="0"/>
    <xf numFmtId="0" fontId="111" fillId="0" borderId="0" applyNumberFormat="0" applyFill="0" applyBorder="0" applyAlignment="0" applyProtection="0"/>
    <xf numFmtId="0" fontId="112" fillId="5" borderId="0" applyNumberFormat="0" applyBorder="0" applyAlignment="0" applyProtection="0"/>
    <xf numFmtId="0" fontId="113" fillId="6" borderId="0" applyNumberFormat="0" applyBorder="0" applyAlignment="0" applyProtection="0"/>
    <xf numFmtId="0" fontId="114" fillId="7" borderId="0" applyNumberFormat="0" applyBorder="0" applyAlignment="0" applyProtection="0"/>
    <xf numFmtId="0" fontId="115" fillId="8" borderId="8" applyNumberFormat="0" applyAlignment="0" applyProtection="0"/>
    <xf numFmtId="0" fontId="116" fillId="9" borderId="9" applyNumberFormat="0" applyAlignment="0" applyProtection="0"/>
    <xf numFmtId="0" fontId="117" fillId="9" borderId="8" applyNumberFormat="0" applyAlignment="0" applyProtection="0"/>
    <xf numFmtId="0" fontId="118" fillId="0" borderId="10" applyNumberFormat="0" applyFill="0" applyAlignment="0" applyProtection="0"/>
    <xf numFmtId="0" fontId="107" fillId="10" borderId="11" applyNumberFormat="0" applyAlignment="0" applyProtection="0"/>
    <xf numFmtId="0" fontId="5" fillId="0" borderId="0" applyNumberFormat="0" applyFill="0" applyBorder="0" applyAlignment="0" applyProtection="0"/>
    <xf numFmtId="0" fontId="68" fillId="11" borderId="12" applyNumberFormat="0" applyFont="0" applyAlignment="0" applyProtection="0"/>
    <xf numFmtId="0" fontId="119" fillId="0" borderId="0" applyNumberFormat="0" applyFill="0" applyBorder="0" applyAlignment="0" applyProtection="0"/>
    <xf numFmtId="0" fontId="67" fillId="0" borderId="13" applyNumberFormat="0" applyFill="0" applyAlignment="0" applyProtection="0"/>
    <xf numFmtId="0" fontId="120" fillId="12" borderId="0" applyNumberFormat="0" applyBorder="0" applyAlignment="0" applyProtection="0"/>
    <xf numFmtId="0" fontId="68" fillId="13" borderId="0" applyNumberFormat="0" applyBorder="0" applyAlignment="0" applyProtection="0"/>
    <xf numFmtId="0" fontId="68"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68" fillId="17" borderId="0" applyNumberFormat="0" applyBorder="0" applyAlignment="0" applyProtection="0"/>
    <xf numFmtId="0" fontId="68" fillId="18" borderId="0" applyNumberFormat="0" applyBorder="0" applyAlignment="0" applyProtection="0"/>
    <xf numFmtId="0" fontId="120" fillId="19" borderId="0" applyNumberFormat="0" applyBorder="0" applyAlignment="0" applyProtection="0"/>
    <xf numFmtId="0" fontId="120" fillId="20"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120" fillId="23" borderId="0" applyNumberFormat="0" applyBorder="0" applyAlignment="0" applyProtection="0"/>
    <xf numFmtId="0" fontId="120" fillId="24" borderId="0" applyNumberFormat="0" applyBorder="0" applyAlignment="0" applyProtection="0"/>
    <xf numFmtId="0" fontId="68" fillId="25" borderId="0" applyNumberFormat="0" applyBorder="0" applyAlignment="0" applyProtection="0"/>
    <xf numFmtId="0" fontId="68" fillId="26" borderId="0" applyNumberFormat="0" applyBorder="0" applyAlignment="0" applyProtection="0"/>
    <xf numFmtId="0" fontId="120" fillId="27" borderId="0" applyNumberFormat="0" applyBorder="0" applyAlignment="0" applyProtection="0"/>
    <xf numFmtId="0" fontId="120" fillId="28" borderId="0" applyNumberFormat="0" applyBorder="0" applyAlignment="0" applyProtection="0"/>
    <xf numFmtId="0" fontId="68" fillId="29" borderId="0" applyNumberFormat="0" applyBorder="0" applyAlignment="0" applyProtection="0"/>
    <xf numFmtId="0" fontId="68" fillId="30" borderId="0" applyNumberFormat="0" applyBorder="0" applyAlignment="0" applyProtection="0"/>
    <xf numFmtId="0" fontId="120" fillId="31" borderId="0" applyNumberFormat="0" applyBorder="0" applyAlignment="0" applyProtection="0"/>
    <xf numFmtId="0" fontId="120" fillId="32" borderId="0" applyNumberFormat="0" applyBorder="0" applyAlignment="0" applyProtection="0"/>
    <xf numFmtId="0" fontId="68" fillId="33" borderId="0" applyNumberFormat="0" applyBorder="0" applyAlignment="0" applyProtection="0"/>
    <xf numFmtId="0" fontId="68" fillId="34" borderId="0" applyNumberFormat="0" applyBorder="0" applyAlignment="0" applyProtection="0"/>
    <xf numFmtId="0" fontId="120" fillId="35" borderId="0" applyNumberFormat="0" applyBorder="0" applyAlignment="0" applyProtection="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1" fillId="0" borderId="40"/>
    <xf numFmtId="0" fontId="1" fillId="0" borderId="40"/>
    <xf numFmtId="166" fontId="1" fillId="0" borderId="40"/>
    <xf numFmtId="166" fontId="1" fillId="0" borderId="40"/>
    <xf numFmtId="0" fontId="1" fillId="0" borderId="40"/>
    <xf numFmtId="0" fontId="1" fillId="0" borderId="40"/>
    <xf numFmtId="166" fontId="1" fillId="0" borderId="40"/>
    <xf numFmtId="166" fontId="1" fillId="0" borderId="40"/>
    <xf numFmtId="166" fontId="1" fillId="0" borderId="40"/>
    <xf numFmtId="0" fontId="1" fillId="0" borderId="40"/>
    <xf numFmtId="0" fontId="1" fillId="0" borderId="40"/>
    <xf numFmtId="166" fontId="1" fillId="0" borderId="40"/>
    <xf numFmtId="166" fontId="1" fillId="0" borderId="40"/>
    <xf numFmtId="0" fontId="1" fillId="0" borderId="40"/>
    <xf numFmtId="0" fontId="1" fillId="0" borderId="40"/>
    <xf numFmtId="166" fontId="1" fillId="0" borderId="40"/>
    <xf numFmtId="166" fontId="1" fillId="0" borderId="40"/>
    <xf numFmtId="0" fontId="1" fillId="0" borderId="40"/>
    <xf numFmtId="0" fontId="1" fillId="0" borderId="40"/>
    <xf numFmtId="166" fontId="1" fillId="0" borderId="40"/>
    <xf numFmtId="49" fontId="1" fillId="0" borderId="41">
      <alignment vertical="center" wrapText="1"/>
    </xf>
    <xf numFmtId="49" fontId="1" fillId="0" borderId="41">
      <alignment vertical="center" wrapText="1"/>
    </xf>
    <xf numFmtId="49" fontId="1" fillId="0" borderId="41">
      <alignment vertical="center" wrapText="1"/>
    </xf>
    <xf numFmtId="49" fontId="1" fillId="0" borderId="41">
      <alignment vertical="center" wrapText="1"/>
    </xf>
    <xf numFmtId="49" fontId="1" fillId="0" borderId="41">
      <alignment vertical="center" wrapText="1"/>
    </xf>
    <xf numFmtId="49" fontId="1" fillId="0" borderId="41">
      <alignment vertical="center" wrapText="1"/>
    </xf>
    <xf numFmtId="49" fontId="1" fillId="0" borderId="41">
      <alignment vertical="center" wrapText="1"/>
    </xf>
    <xf numFmtId="49" fontId="1" fillId="0" borderId="41">
      <alignment vertical="center" wrapText="1"/>
    </xf>
    <xf numFmtId="49" fontId="1" fillId="0" borderId="41">
      <alignment vertical="center" wrapTex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49" fontId="1" fillId="0" borderId="41">
      <alignment horizontal="justify" vertical="center" wrapText="1"/>
    </xf>
    <xf numFmtId="171" fontId="1" fillId="0" borderId="41">
      <alignment horizontal="center" vertical="center"/>
    </xf>
    <xf numFmtId="171" fontId="1" fillId="0" borderId="41">
      <alignment horizontal="center" vertical="center"/>
    </xf>
    <xf numFmtId="171" fontId="1" fillId="0" borderId="41">
      <alignment horizontal="center" vertical="center"/>
    </xf>
    <xf numFmtId="171" fontId="1" fillId="0" borderId="41">
      <alignment horizontal="center" vertical="center"/>
    </xf>
    <xf numFmtId="171" fontId="1" fillId="0" borderId="41">
      <alignment horizontal="center" vertical="center"/>
    </xf>
    <xf numFmtId="171" fontId="1" fillId="0" borderId="41">
      <alignment horizontal="center" vertical="center"/>
    </xf>
    <xf numFmtId="171" fontId="1" fillId="0" borderId="41">
      <alignment horizontal="center" vertical="center"/>
    </xf>
    <xf numFmtId="171" fontId="1" fillId="0" borderId="41">
      <alignment horizontal="center" vertical="center"/>
    </xf>
    <xf numFmtId="171" fontId="1" fillId="0" borderId="41">
      <alignment horizontal="center" vertical="center"/>
    </xf>
    <xf numFmtId="172" fontId="43" fillId="62" borderId="40"/>
    <xf numFmtId="172" fontId="43" fillId="62" borderId="40"/>
    <xf numFmtId="172" fontId="43" fillId="62" borderId="40"/>
    <xf numFmtId="172" fontId="43" fillId="62" borderId="40"/>
    <xf numFmtId="172" fontId="43" fillId="62" borderId="40"/>
    <xf numFmtId="172" fontId="43" fillId="0" borderId="42"/>
    <xf numFmtId="172" fontId="43" fillId="0" borderId="42"/>
    <xf numFmtId="172" fontId="43" fillId="0" borderId="42"/>
    <xf numFmtId="172" fontId="43" fillId="0" borderId="42"/>
    <xf numFmtId="172" fontId="43" fillId="0" borderId="42"/>
    <xf numFmtId="172" fontId="43" fillId="0" borderId="43"/>
    <xf numFmtId="172" fontId="43" fillId="0" borderId="43"/>
    <xf numFmtId="172" fontId="43" fillId="0" borderId="43"/>
    <xf numFmtId="172" fontId="43" fillId="0" borderId="43"/>
    <xf numFmtId="172" fontId="43" fillId="0" borderId="43"/>
    <xf numFmtId="173" fontId="27" fillId="0" borderId="44">
      <alignment wrapText="1"/>
    </xf>
    <xf numFmtId="173" fontId="27" fillId="0" borderId="44">
      <alignment wrapText="1"/>
    </xf>
    <xf numFmtId="173" fontId="27" fillId="0" borderId="44">
      <alignment wrapText="1"/>
    </xf>
    <xf numFmtId="173" fontId="27" fillId="0" borderId="44">
      <alignment wrapText="1"/>
    </xf>
    <xf numFmtId="173" fontId="27" fillId="0" borderId="44">
      <alignment wrapText="1"/>
    </xf>
    <xf numFmtId="0" fontId="1" fillId="0" borderId="45"/>
    <xf numFmtId="0" fontId="1" fillId="0" borderId="45"/>
    <xf numFmtId="166" fontId="1" fillId="0" borderId="45"/>
    <xf numFmtId="166" fontId="1" fillId="0" borderId="45"/>
    <xf numFmtId="0" fontId="1" fillId="0" borderId="45"/>
    <xf numFmtId="0" fontId="1" fillId="0" borderId="45"/>
    <xf numFmtId="166" fontId="1" fillId="0" borderId="45"/>
    <xf numFmtId="166" fontId="1" fillId="0" borderId="45"/>
    <xf numFmtId="166" fontId="1" fillId="0" borderId="45"/>
    <xf numFmtId="0" fontId="1" fillId="0" borderId="45"/>
    <xf numFmtId="0" fontId="1" fillId="0" borderId="45"/>
    <xf numFmtId="166" fontId="1" fillId="0" borderId="45"/>
    <xf numFmtId="166" fontId="1" fillId="0" borderId="45"/>
    <xf numFmtId="0" fontId="1" fillId="0" borderId="45"/>
    <xf numFmtId="0" fontId="1" fillId="0" borderId="45"/>
    <xf numFmtId="166" fontId="1" fillId="0" borderId="45"/>
    <xf numFmtId="166" fontId="1" fillId="0" borderId="45"/>
    <xf numFmtId="0" fontId="1" fillId="0" borderId="45"/>
    <xf numFmtId="0" fontId="1" fillId="0" borderId="45"/>
    <xf numFmtId="166" fontId="1" fillId="0" borderId="45"/>
    <xf numFmtId="170" fontId="28" fillId="0" borderId="44"/>
    <xf numFmtId="0" fontId="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0" fontId="7"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cellStyleXfs>
  <cellXfs count="527">
    <xf numFmtId="0" fontId="0" fillId="0" borderId="0" xfId="0"/>
    <xf numFmtId="164" fontId="2" fillId="0" borderId="0" xfId="1" applyNumberFormat="1" applyFont="1" applyFill="1" applyBorder="1" applyAlignment="1">
      <alignment horizontal="left" vertical="center"/>
    </xf>
    <xf numFmtId="165" fontId="1" fillId="0" borderId="0" xfId="0" applyNumberFormat="1" applyFont="1" applyFill="1" applyBorder="1"/>
    <xf numFmtId="0" fontId="4" fillId="0" borderId="2" xfId="0" applyFont="1" applyFill="1" applyBorder="1" applyAlignment="1">
      <alignment horizontal="center" vertical="center" wrapText="1"/>
    </xf>
    <xf numFmtId="164" fontId="1" fillId="0" borderId="0" xfId="1" applyNumberFormat="1" applyFont="1" applyFill="1" applyBorder="1" applyAlignment="1">
      <alignment horizontal="left"/>
    </xf>
    <xf numFmtId="2" fontId="1" fillId="0" borderId="0" xfId="0" applyNumberFormat="1" applyFont="1" applyFill="1" applyBorder="1" applyAlignment="1">
      <alignment horizontal="right" vertical="center"/>
    </xf>
    <xf numFmtId="164" fontId="1" fillId="0" borderId="0" xfId="0" applyNumberFormat="1" applyFont="1" applyFill="1" applyBorder="1" applyAlignment="1">
      <alignment horizontal="right" vertical="center"/>
    </xf>
    <xf numFmtId="164" fontId="1" fillId="0" borderId="0" xfId="0" applyNumberFormat="1" applyFont="1" applyFill="1" applyBorder="1" applyAlignment="1">
      <alignment horizontal="left" vertical="top"/>
    </xf>
    <xf numFmtId="165" fontId="1" fillId="2" borderId="0" xfId="0" applyNumberFormat="1" applyFont="1" applyFill="1" applyBorder="1" applyAlignment="1"/>
    <xf numFmtId="165" fontId="1" fillId="0" borderId="0" xfId="0" applyNumberFormat="1" applyFont="1" applyFill="1" applyBorder="1" applyAlignment="1"/>
    <xf numFmtId="165" fontId="1" fillId="0" borderId="0" xfId="0" applyNumberFormat="1" applyFont="1" applyFill="1" applyBorder="1" applyAlignment="1">
      <alignment horizontal="left" vertical="top"/>
    </xf>
    <xf numFmtId="0" fontId="0" fillId="0" borderId="0" xfId="0" applyFill="1"/>
    <xf numFmtId="0" fontId="0" fillId="3" borderId="0" xfId="0" applyFill="1"/>
    <xf numFmtId="0" fontId="0" fillId="4" borderId="0" xfId="0" applyFill="1"/>
    <xf numFmtId="0" fontId="5" fillId="4" borderId="0" xfId="0" applyFont="1" applyFill="1"/>
    <xf numFmtId="0" fontId="5" fillId="0" borderId="0" xfId="0" applyFont="1"/>
    <xf numFmtId="0" fontId="5" fillId="3" borderId="0" xfId="0" applyFont="1" applyFill="1"/>
    <xf numFmtId="2" fontId="1" fillId="0" borderId="0" xfId="0" applyNumberFormat="1" applyFont="1" applyFill="1" applyAlignment="1">
      <alignment horizontal="right" vertical="center"/>
    </xf>
    <xf numFmtId="164" fontId="1" fillId="0" borderId="0" xfId="0" applyNumberFormat="1" applyFont="1" applyFill="1" applyBorder="1" applyAlignment="1">
      <alignment horizontal="right" wrapText="1"/>
    </xf>
    <xf numFmtId="2" fontId="0" fillId="0" borderId="0" xfId="0" applyNumberFormat="1" applyFont="1" applyFill="1" applyAlignment="1">
      <alignment horizontal="right" vertical="center"/>
    </xf>
    <xf numFmtId="164" fontId="1" fillId="0" borderId="0" xfId="0" applyNumberFormat="1" applyFont="1" applyFill="1" applyBorder="1" applyAlignment="1">
      <alignment wrapText="1"/>
    </xf>
    <xf numFmtId="0" fontId="4"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164" fontId="1" fillId="0" borderId="1" xfId="1" applyNumberFormat="1" applyFont="1" applyFill="1" applyBorder="1" applyAlignment="1">
      <alignment horizontal="left"/>
    </xf>
    <xf numFmtId="2" fontId="1" fillId="0" borderId="1" xfId="0" applyNumberFormat="1" applyFont="1" applyFill="1" applyBorder="1" applyAlignment="1">
      <alignment horizontal="right" vertical="center"/>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xf>
    <xf numFmtId="166" fontId="1" fillId="0" borderId="0" xfId="1" applyNumberFormat="1" applyFont="1" applyFill="1" applyBorder="1" applyAlignment="1">
      <alignment horizontal="left"/>
    </xf>
    <xf numFmtId="2" fontId="1" fillId="0" borderId="3" xfId="0" applyNumberFormat="1" applyFont="1" applyFill="1" applyBorder="1" applyAlignment="1">
      <alignment horizontal="right" vertical="center"/>
    </xf>
    <xf numFmtId="166" fontId="1" fillId="0" borderId="1" xfId="1" applyNumberFormat="1" applyFont="1" applyFill="1" applyBorder="1" applyAlignment="1">
      <alignment horizontal="left"/>
    </xf>
    <xf numFmtId="2" fontId="1" fillId="0" borderId="4" xfId="0" applyNumberFormat="1" applyFont="1" applyFill="1" applyBorder="1" applyAlignment="1">
      <alignment horizontal="right" vertical="center"/>
    </xf>
    <xf numFmtId="0" fontId="3" fillId="0" borderId="0" xfId="0" applyFont="1" applyFill="1" applyBorder="1" applyAlignment="1">
      <alignment horizontal="center" vertical="center"/>
    </xf>
    <xf numFmtId="0" fontId="3" fillId="0" borderId="0" xfId="2" applyFont="1" applyFill="1" applyBorder="1"/>
    <xf numFmtId="167" fontId="6" fillId="0" borderId="0" xfId="0" applyNumberFormat="1" applyFont="1" applyFill="1" applyBorder="1" applyAlignment="1">
      <alignment horizontal="center"/>
    </xf>
    <xf numFmtId="0" fontId="1" fillId="0" borderId="0" xfId="0" applyFont="1" applyFill="1" applyBorder="1"/>
    <xf numFmtId="0" fontId="0" fillId="36" borderId="0" xfId="0" applyFill="1"/>
    <xf numFmtId="0" fontId="0" fillId="0" borderId="0" xfId="0" applyFill="1" applyAlignment="1">
      <alignment wrapText="1"/>
    </xf>
    <xf numFmtId="175" fontId="1" fillId="0" borderId="32" xfId="4" applyNumberFormat="1" applyFont="1" applyFill="1" applyBorder="1" applyAlignment="1">
      <alignment horizontal="right" vertical="top"/>
    </xf>
    <xf numFmtId="0" fontId="0" fillId="0" borderId="0" xfId="0" applyFill="1" applyAlignment="1">
      <alignment horizontal="left"/>
    </xf>
    <xf numFmtId="0" fontId="0" fillId="0" borderId="0" xfId="0" applyNumberFormat="1" applyFill="1"/>
    <xf numFmtId="0" fontId="0" fillId="64" borderId="0" xfId="0" applyFill="1" applyAlignment="1">
      <alignment wrapText="1"/>
    </xf>
    <xf numFmtId="0" fontId="0" fillId="64" borderId="0" xfId="0" applyFill="1"/>
    <xf numFmtId="0" fontId="4" fillId="0" borderId="2" xfId="0" applyFont="1" applyFill="1" applyBorder="1" applyAlignment="1">
      <alignment horizontal="center" vertical="center"/>
    </xf>
    <xf numFmtId="0" fontId="0" fillId="0" borderId="0" xfId="0" applyFill="1" applyAlignment="1"/>
    <xf numFmtId="165" fontId="1" fillId="0" borderId="1" xfId="0" applyNumberFormat="1" applyFont="1" applyFill="1" applyBorder="1" applyAlignment="1">
      <alignment horizontal="left" vertical="top"/>
    </xf>
    <xf numFmtId="165" fontId="1" fillId="0" borderId="1" xfId="0" applyNumberFormat="1" applyFont="1" applyFill="1" applyBorder="1" applyAlignment="1"/>
    <xf numFmtId="0" fontId="1" fillId="0" borderId="0" xfId="0" applyFont="1" applyFill="1" applyBorder="1" applyAlignment="1"/>
    <xf numFmtId="166" fontId="3" fillId="65" borderId="0" xfId="1" applyNumberFormat="1" applyFont="1" applyFill="1" applyBorder="1" applyAlignment="1">
      <alignment horizontal="left" wrapText="1"/>
    </xf>
    <xf numFmtId="0" fontId="0" fillId="0" borderId="0" xfId="0" applyBorder="1"/>
    <xf numFmtId="164" fontId="1" fillId="0" borderId="0" xfId="1" applyNumberFormat="1" applyFont="1" applyFill="1" applyBorder="1" applyAlignment="1">
      <alignment horizontal="left" wrapText="1"/>
    </xf>
    <xf numFmtId="166" fontId="77" fillId="0" borderId="0" xfId="16815" applyNumberFormat="1" applyFill="1" applyBorder="1" applyAlignment="1">
      <alignment horizontal="left" vertical="top" wrapText="1"/>
    </xf>
    <xf numFmtId="0" fontId="3" fillId="0" borderId="0" xfId="0" applyFont="1" applyFill="1" applyBorder="1" applyAlignment="1"/>
    <xf numFmtId="165" fontId="3" fillId="0" borderId="2" xfId="0" applyNumberFormat="1" applyFont="1" applyFill="1" applyBorder="1" applyAlignment="1">
      <alignment horizontal="right" vertical="center" wrapText="1"/>
    </xf>
    <xf numFmtId="164" fontId="3" fillId="0" borderId="2" xfId="299" applyNumberFormat="1" applyFont="1" applyFill="1" applyBorder="1" applyAlignment="1">
      <alignment horizontal="right" wrapText="1"/>
    </xf>
    <xf numFmtId="164" fontId="80" fillId="0" borderId="0" xfId="0" applyNumberFormat="1" applyFont="1" applyFill="1" applyAlignment="1"/>
    <xf numFmtId="164" fontId="1" fillId="0" borderId="0" xfId="299" applyNumberFormat="1" applyFont="1" applyFill="1" applyBorder="1" applyAlignment="1">
      <alignment horizontal="left" wrapText="1"/>
    </xf>
    <xf numFmtId="0" fontId="78" fillId="0" borderId="0" xfId="0" applyFont="1" applyAlignment="1">
      <alignment vertical="top" wrapText="1"/>
    </xf>
    <xf numFmtId="164" fontId="32" fillId="67" borderId="0" xfId="299" applyNumberFormat="1" applyFont="1" applyFill="1" applyBorder="1" applyAlignment="1">
      <alignment horizontal="left"/>
    </xf>
    <xf numFmtId="164" fontId="32" fillId="67" borderId="33" xfId="299" applyNumberFormat="1" applyFont="1" applyFill="1" applyBorder="1" applyAlignment="1">
      <alignment horizontal="left"/>
    </xf>
    <xf numFmtId="164" fontId="81" fillId="67" borderId="33" xfId="299" applyNumberFormat="1" applyFont="1" applyFill="1" applyBorder="1" applyAlignment="1">
      <alignment horizontal="left"/>
    </xf>
    <xf numFmtId="164" fontId="3" fillId="0" borderId="2" xfId="0" applyNumberFormat="1" applyFont="1" applyFill="1" applyBorder="1" applyAlignment="1">
      <alignment horizontal="right" vertical="center" wrapText="1"/>
    </xf>
    <xf numFmtId="175" fontId="1" fillId="0" borderId="0" xfId="0" applyNumberFormat="1" applyFont="1" applyFill="1" applyAlignment="1">
      <alignment horizontal="right" vertical="center"/>
    </xf>
    <xf numFmtId="0" fontId="3" fillId="67" borderId="0" xfId="0" applyFont="1" applyFill="1" applyBorder="1" applyAlignment="1">
      <alignment horizontal="center" vertical="center" wrapText="1"/>
    </xf>
    <xf numFmtId="0" fontId="3" fillId="67" borderId="33" xfId="0" applyFont="1" applyFill="1" applyBorder="1" applyAlignment="1">
      <alignment horizontal="center" vertical="center" wrapText="1"/>
    </xf>
    <xf numFmtId="0" fontId="3" fillId="67" borderId="33" xfId="0" applyFont="1" applyFill="1" applyBorder="1" applyAlignment="1">
      <alignment horizontal="center" wrapText="1"/>
    </xf>
    <xf numFmtId="175" fontId="1" fillId="0" borderId="0" xfId="605" applyNumberFormat="1" applyFont="1" applyFill="1" applyAlignment="1">
      <alignment horizontal="right" vertical="center"/>
    </xf>
    <xf numFmtId="175" fontId="1" fillId="0" borderId="0" xfId="0" applyNumberFormat="1" applyFont="1" applyFill="1" applyAlignment="1">
      <alignment horizontal="left" vertical="top"/>
    </xf>
    <xf numFmtId="175" fontId="3" fillId="67" borderId="0" xfId="299" applyNumberFormat="1" applyFont="1" applyFill="1" applyBorder="1" applyAlignment="1">
      <alignment horizontal="right"/>
    </xf>
    <xf numFmtId="175" fontId="3" fillId="67" borderId="33" xfId="299" applyNumberFormat="1" applyFont="1" applyFill="1" applyBorder="1" applyAlignment="1">
      <alignment horizontal="right"/>
    </xf>
    <xf numFmtId="165" fontId="3" fillId="67" borderId="33" xfId="299" applyNumberFormat="1" applyFont="1" applyFill="1" applyBorder="1" applyAlignment="1">
      <alignment horizontal="right"/>
    </xf>
    <xf numFmtId="175" fontId="32" fillId="67" borderId="0" xfId="299" applyNumberFormat="1" applyFont="1" applyFill="1" applyBorder="1" applyAlignment="1">
      <alignment horizontal="left"/>
    </xf>
    <xf numFmtId="175" fontId="32" fillId="67" borderId="33" xfId="299" applyNumberFormat="1" applyFont="1" applyFill="1" applyBorder="1" applyAlignment="1">
      <alignment horizontal="left"/>
    </xf>
    <xf numFmtId="164" fontId="82" fillId="0" borderId="0" xfId="0" applyNumberFormat="1" applyFont="1" applyFill="1" applyAlignment="1"/>
    <xf numFmtId="164" fontId="68" fillId="0" borderId="0" xfId="1" applyNumberFormat="1" applyFont="1" applyFill="1" applyBorder="1" applyAlignment="1">
      <alignment vertical="top" wrapText="1"/>
    </xf>
    <xf numFmtId="164" fontId="3" fillId="67" borderId="0" xfId="299" applyNumberFormat="1" applyFont="1" applyFill="1" applyBorder="1" applyAlignment="1">
      <alignment horizontal="right"/>
    </xf>
    <xf numFmtId="164" fontId="3" fillId="67" borderId="33" xfId="299" applyNumberFormat="1" applyFont="1" applyFill="1" applyBorder="1" applyAlignment="1">
      <alignment horizontal="right"/>
    </xf>
    <xf numFmtId="164" fontId="81" fillId="67" borderId="0" xfId="299" applyNumberFormat="1" applyFont="1" applyFill="1" applyBorder="1" applyAlignment="1">
      <alignment horizontal="left"/>
    </xf>
    <xf numFmtId="164" fontId="83" fillId="0" borderId="0" xfId="0" applyNumberFormat="1" applyFont="1" applyFill="1" applyAlignment="1"/>
    <xf numFmtId="164" fontId="26" fillId="0" borderId="0" xfId="1" applyNumberFormat="1" applyFont="1" applyFill="1" applyBorder="1" applyAlignment="1">
      <alignment horizontal="center" vertical="center" wrapText="1"/>
    </xf>
    <xf numFmtId="0" fontId="3" fillId="0" borderId="1" xfId="0" applyFont="1" applyFill="1" applyBorder="1" applyAlignment="1">
      <alignment horizontal="right"/>
    </xf>
    <xf numFmtId="0" fontId="1" fillId="0" borderId="0" xfId="2" applyFont="1" applyFill="1" applyBorder="1" applyAlignment="1"/>
    <xf numFmtId="164" fontId="80" fillId="0" borderId="0" xfId="0" applyNumberFormat="1" applyFont="1" applyFill="1" applyBorder="1" applyAlignment="1"/>
    <xf numFmtId="164" fontId="83" fillId="0" borderId="0" xfId="0" applyNumberFormat="1" applyFont="1" applyFill="1" applyBorder="1" applyAlignment="1"/>
    <xf numFmtId="0" fontId="1" fillId="0" borderId="1" xfId="0" applyFont="1" applyFill="1" applyBorder="1" applyAlignment="1"/>
    <xf numFmtId="164" fontId="3" fillId="0" borderId="33" xfId="0" applyNumberFormat="1" applyFont="1" applyFill="1" applyBorder="1" applyAlignment="1">
      <alignment horizontal="right" wrapText="1"/>
    </xf>
    <xf numFmtId="165" fontId="3" fillId="0" borderId="0" xfId="0" applyNumberFormat="1" applyFont="1" applyFill="1" applyBorder="1" applyAlignment="1">
      <alignment horizontal="right" vertical="center"/>
    </xf>
    <xf numFmtId="164" fontId="3" fillId="0" borderId="2" xfId="0" applyNumberFormat="1" applyFont="1" applyFill="1" applyBorder="1" applyAlignment="1">
      <alignment horizontal="right" wrapText="1"/>
    </xf>
    <xf numFmtId="164" fontId="3" fillId="0" borderId="2" xfId="1" applyNumberFormat="1" applyFont="1" applyFill="1" applyBorder="1" applyAlignment="1">
      <alignment horizontal="right" wrapText="1"/>
    </xf>
    <xf numFmtId="164" fontId="3" fillId="0" borderId="1" xfId="0" applyNumberFormat="1" applyFont="1" applyFill="1" applyBorder="1" applyAlignment="1">
      <alignment horizontal="right" wrapText="1"/>
    </xf>
    <xf numFmtId="165" fontId="1" fillId="67" borderId="0" xfId="0" applyNumberFormat="1" applyFont="1" applyFill="1" applyAlignment="1">
      <alignment horizontal="right"/>
    </xf>
    <xf numFmtId="164" fontId="3" fillId="2" borderId="0" xfId="1" applyNumberFormat="1" applyFont="1" applyFill="1" applyBorder="1" applyAlignment="1">
      <alignment horizontal="left" wrapText="1"/>
    </xf>
    <xf numFmtId="0" fontId="1" fillId="0" borderId="0" xfId="0" applyFont="1" applyBorder="1" applyAlignment="1">
      <alignment vertical="top" wrapText="1"/>
    </xf>
    <xf numFmtId="165" fontId="1" fillId="2" borderId="0" xfId="0" applyNumberFormat="1" applyFont="1" applyFill="1" applyBorder="1" applyAlignment="1">
      <alignment horizontal="right"/>
    </xf>
    <xf numFmtId="164" fontId="81" fillId="0" borderId="0" xfId="1" applyNumberFormat="1" applyFont="1" applyFill="1" applyBorder="1" applyAlignment="1">
      <alignment horizontal="left" wrapText="1"/>
    </xf>
    <xf numFmtId="164" fontId="81" fillId="0" borderId="0" xfId="1" applyNumberFormat="1" applyFont="1" applyFill="1" applyBorder="1" applyAlignment="1">
      <alignment horizontal="left"/>
    </xf>
    <xf numFmtId="0" fontId="0" fillId="0" borderId="33" xfId="0" applyFont="1" applyFill="1" applyBorder="1" applyAlignment="1">
      <alignment horizontal="left" wrapText="1"/>
    </xf>
    <xf numFmtId="164" fontId="81" fillId="0" borderId="33" xfId="1" applyNumberFormat="1" applyFont="1" applyFill="1" applyBorder="1" applyAlignment="1">
      <alignment horizontal="left"/>
    </xf>
    <xf numFmtId="0" fontId="1" fillId="0" borderId="0" xfId="0" applyFont="1"/>
    <xf numFmtId="0" fontId="1" fillId="0" borderId="0" xfId="0" applyFont="1" applyBorder="1"/>
    <xf numFmtId="0" fontId="1" fillId="0" borderId="0" xfId="0" applyFont="1" applyFill="1"/>
    <xf numFmtId="0" fontId="0" fillId="0" borderId="0" xfId="0" applyFont="1"/>
    <xf numFmtId="0" fontId="0" fillId="0" borderId="0" xfId="0" applyFont="1" applyFill="1"/>
    <xf numFmtId="166" fontId="3" fillId="0" borderId="1" xfId="1" applyNumberFormat="1" applyFont="1" applyFill="1" applyBorder="1" applyAlignment="1">
      <alignment horizontal="left" wrapText="1"/>
    </xf>
    <xf numFmtId="164" fontId="1" fillId="0" borderId="0" xfId="0" applyNumberFormat="1" applyFont="1" applyFill="1" applyBorder="1" applyAlignment="1">
      <alignment horizontal="right"/>
    </xf>
    <xf numFmtId="0" fontId="77" fillId="0" borderId="0" xfId="16815"/>
    <xf numFmtId="0" fontId="3" fillId="0" borderId="2" xfId="0" applyNumberFormat="1" applyFont="1" applyFill="1" applyBorder="1" applyAlignment="1">
      <alignment horizontal="center" vertical="center" wrapText="1"/>
    </xf>
    <xf numFmtId="3" fontId="0" fillId="0" borderId="0" xfId="0" applyNumberFormat="1" applyFill="1"/>
    <xf numFmtId="3" fontId="3" fillId="0" borderId="2" xfId="0" applyNumberFormat="1" applyFont="1" applyFill="1" applyBorder="1" applyAlignment="1">
      <alignment horizontal="right" vertical="center"/>
    </xf>
    <xf numFmtId="0" fontId="67" fillId="0" borderId="0" xfId="0" applyFont="1" applyFill="1" applyProtection="1">
      <protection hidden="1"/>
    </xf>
    <xf numFmtId="0" fontId="0" fillId="0" borderId="0" xfId="0" applyFill="1" applyProtection="1">
      <protection hidden="1"/>
    </xf>
    <xf numFmtId="0" fontId="69" fillId="0" borderId="0" xfId="0" applyFont="1" applyFill="1" applyAlignment="1" applyProtection="1">
      <protection hidden="1"/>
    </xf>
    <xf numFmtId="0" fontId="70" fillId="0" borderId="0" xfId="0" applyFont="1" applyFill="1" applyAlignment="1" applyProtection="1">
      <alignment wrapText="1"/>
      <protection hidden="1"/>
    </xf>
    <xf numFmtId="0" fontId="71" fillId="0" borderId="0" xfId="0" applyFont="1" applyFill="1" applyProtection="1">
      <protection hidden="1"/>
    </xf>
    <xf numFmtId="0" fontId="70" fillId="0" borderId="0" xfId="0" applyFont="1" applyFill="1" applyAlignment="1" applyProtection="1">
      <protection hidden="1"/>
    </xf>
    <xf numFmtId="0" fontId="72" fillId="0" borderId="0" xfId="0" applyFont="1" applyFill="1" applyProtection="1">
      <protection hidden="1"/>
    </xf>
    <xf numFmtId="0" fontId="73" fillId="0" borderId="0" xfId="0" applyFont="1" applyFill="1" applyAlignment="1" applyProtection="1">
      <protection hidden="1"/>
    </xf>
    <xf numFmtId="0" fontId="73" fillId="0" borderId="0" xfId="0" applyFont="1" applyFill="1" applyProtection="1">
      <protection hidden="1"/>
    </xf>
    <xf numFmtId="2" fontId="0" fillId="0" borderId="0" xfId="0" applyNumberFormat="1" applyFill="1"/>
    <xf numFmtId="165" fontId="77" fillId="0" borderId="0" xfId="16815" applyNumberFormat="1" applyFill="1" applyBorder="1"/>
    <xf numFmtId="0" fontId="0" fillId="0" borderId="0" xfId="0" applyFont="1" applyFill="1" applyAlignment="1">
      <alignment horizontal="left" vertical="center" indent="4"/>
    </xf>
    <xf numFmtId="0" fontId="3" fillId="0" borderId="2" xfId="0" applyFont="1" applyFill="1" applyBorder="1" applyAlignment="1">
      <alignment horizontal="left" vertical="top" wrapText="1"/>
    </xf>
    <xf numFmtId="0" fontId="87" fillId="4" borderId="0" xfId="0" applyFont="1" applyFill="1" applyAlignment="1"/>
    <xf numFmtId="0" fontId="88" fillId="0" borderId="0" xfId="0" applyFont="1" applyFill="1" applyAlignment="1" applyProtection="1">
      <protection hidden="1"/>
    </xf>
    <xf numFmtId="0" fontId="0" fillId="67" borderId="0" xfId="0" applyFill="1" applyProtection="1">
      <protection hidden="1"/>
    </xf>
    <xf numFmtId="0" fontId="67" fillId="67" borderId="0" xfId="0" applyFont="1" applyFill="1" applyProtection="1">
      <protection hidden="1"/>
    </xf>
    <xf numFmtId="0" fontId="0" fillId="67" borderId="0" xfId="0" applyFont="1" applyFill="1" applyProtection="1">
      <protection hidden="1"/>
    </xf>
    <xf numFmtId="166" fontId="3" fillId="71" borderId="0" xfId="1" applyNumberFormat="1" applyFont="1" applyFill="1" applyBorder="1" applyAlignment="1">
      <alignment horizontal="left" vertical="top" wrapText="1"/>
    </xf>
    <xf numFmtId="164" fontId="1" fillId="0" borderId="0" xfId="0" applyNumberFormat="1" applyFont="1" applyFill="1" applyAlignment="1">
      <alignment vertical="top" wrapText="1"/>
    </xf>
    <xf numFmtId="164" fontId="1" fillId="0" borderId="0" xfId="299" applyNumberFormat="1" applyFont="1" applyFill="1" applyBorder="1" applyAlignment="1">
      <alignment vertical="top" wrapText="1"/>
    </xf>
    <xf numFmtId="164" fontId="1" fillId="0" borderId="0" xfId="0" applyNumberFormat="1" applyFont="1" applyFill="1" applyAlignment="1">
      <alignment vertical="top"/>
    </xf>
    <xf numFmtId="165" fontId="0" fillId="0" borderId="0" xfId="0" applyNumberFormat="1"/>
    <xf numFmtId="164" fontId="0" fillId="0" borderId="0" xfId="0" applyNumberFormat="1"/>
    <xf numFmtId="0" fontId="74" fillId="0" borderId="0" xfId="0" applyFont="1" applyAlignment="1">
      <alignment horizontal="left" vertical="top" wrapText="1"/>
    </xf>
    <xf numFmtId="0" fontId="74" fillId="0" borderId="0" xfId="0" applyFont="1"/>
    <xf numFmtId="0" fontId="0" fillId="72" borderId="0" xfId="0" applyFill="1"/>
    <xf numFmtId="166" fontId="89" fillId="0" borderId="0" xfId="1" applyNumberFormat="1" applyFont="1" applyFill="1" applyBorder="1" applyAlignment="1">
      <alignment horizontal="left" vertical="top" wrapText="1"/>
    </xf>
    <xf numFmtId="166" fontId="81" fillId="69" borderId="0" xfId="1" applyNumberFormat="1" applyFont="1" applyFill="1" applyBorder="1" applyAlignment="1">
      <alignment vertical="center" wrapText="1"/>
    </xf>
    <xf numFmtId="0" fontId="91" fillId="0" borderId="0" xfId="16815" applyFont="1" applyAlignment="1">
      <alignment vertical="top" wrapText="1"/>
    </xf>
    <xf numFmtId="0" fontId="74" fillId="0" borderId="0" xfId="0" applyFont="1" applyAlignment="1">
      <alignment wrapText="1"/>
    </xf>
    <xf numFmtId="0" fontId="74" fillId="0" borderId="0" xfId="0" applyFont="1" applyFill="1" applyAlignment="1">
      <alignment wrapText="1"/>
    </xf>
    <xf numFmtId="0" fontId="89" fillId="0" borderId="0" xfId="0" applyFont="1" applyFill="1" applyBorder="1" applyAlignment="1">
      <alignment wrapText="1"/>
    </xf>
    <xf numFmtId="0" fontId="74" fillId="0" borderId="0" xfId="0" applyFont="1" applyFill="1" applyAlignment="1">
      <alignment vertical="top" wrapText="1"/>
    </xf>
    <xf numFmtId="0" fontId="74" fillId="0" borderId="0" xfId="0" quotePrefix="1" applyFont="1" applyAlignment="1">
      <alignment wrapText="1"/>
    </xf>
    <xf numFmtId="164" fontId="89" fillId="0" borderId="0" xfId="1" applyNumberFormat="1" applyFont="1" applyFill="1" applyBorder="1" applyAlignment="1">
      <alignment horizontal="left" wrapText="1"/>
    </xf>
    <xf numFmtId="166" fontId="81" fillId="70" borderId="0" xfId="1" applyNumberFormat="1" applyFont="1" applyFill="1" applyBorder="1" applyAlignment="1">
      <alignment vertical="center" wrapText="1"/>
    </xf>
    <xf numFmtId="164" fontId="89" fillId="0" borderId="0" xfId="1" applyNumberFormat="1" applyFont="1" applyFill="1" applyBorder="1" applyAlignment="1">
      <alignment horizontal="left"/>
    </xf>
    <xf numFmtId="0" fontId="89" fillId="0" borderId="0" xfId="0" applyFont="1" applyFill="1" applyBorder="1" applyAlignment="1">
      <alignment vertical="top" wrapText="1"/>
    </xf>
    <xf numFmtId="166" fontId="81" fillId="71" borderId="0" xfId="1" applyNumberFormat="1" applyFont="1" applyFill="1" applyBorder="1" applyAlignment="1">
      <alignment horizontal="left" vertical="top" wrapText="1"/>
    </xf>
    <xf numFmtId="166" fontId="81" fillId="65" borderId="0" xfId="1" applyNumberFormat="1" applyFont="1" applyFill="1" applyBorder="1" applyAlignment="1">
      <alignment horizontal="left" wrapText="1"/>
    </xf>
    <xf numFmtId="0" fontId="89" fillId="0" borderId="0" xfId="0" applyFont="1" applyFill="1" applyBorder="1" applyAlignment="1"/>
    <xf numFmtId="0" fontId="89" fillId="0" borderId="0" xfId="0" applyFont="1" applyFill="1" applyBorder="1"/>
    <xf numFmtId="0" fontId="89" fillId="0" borderId="0" xfId="0" applyFont="1" applyFill="1" applyBorder="1" applyAlignment="1">
      <alignment vertical="center"/>
    </xf>
    <xf numFmtId="0" fontId="81" fillId="65" borderId="0" xfId="0" applyFont="1" applyFill="1" applyBorder="1" applyAlignment="1"/>
    <xf numFmtId="0" fontId="81" fillId="0" borderId="0" xfId="0" applyFont="1" applyFill="1" applyBorder="1" applyAlignment="1"/>
    <xf numFmtId="166" fontId="81" fillId="71" borderId="0" xfId="1" applyNumberFormat="1" applyFont="1" applyFill="1" applyBorder="1" applyAlignment="1">
      <alignment horizontal="left" vertical="top"/>
    </xf>
    <xf numFmtId="166" fontId="81" fillId="65" borderId="0" xfId="1" applyNumberFormat="1" applyFont="1" applyFill="1" applyBorder="1" applyAlignment="1">
      <alignment horizontal="left"/>
    </xf>
    <xf numFmtId="49" fontId="89" fillId="0" borderId="0" xfId="0" applyNumberFormat="1" applyFont="1" applyFill="1" applyBorder="1" applyAlignment="1"/>
    <xf numFmtId="166" fontId="81" fillId="70" borderId="0" xfId="1" applyNumberFormat="1" applyFont="1" applyFill="1" applyBorder="1" applyAlignment="1">
      <alignment vertical="center"/>
    </xf>
    <xf numFmtId="164" fontId="81" fillId="65" borderId="0" xfId="1" applyNumberFormat="1" applyFont="1" applyFill="1" applyBorder="1" applyAlignment="1">
      <alignment horizontal="left"/>
    </xf>
    <xf numFmtId="166" fontId="91" fillId="0" borderId="0" xfId="16815" applyNumberFormat="1" applyFont="1" applyFill="1" applyBorder="1" applyAlignment="1">
      <alignment vertical="top"/>
    </xf>
    <xf numFmtId="0" fontId="91" fillId="0" borderId="0" xfId="16815" applyFont="1" applyFill="1" applyBorder="1" applyAlignment="1">
      <alignment vertical="top"/>
    </xf>
    <xf numFmtId="0" fontId="0" fillId="72" borderId="0" xfId="0" applyFill="1" applyAlignment="1">
      <alignment horizontal="left" vertical="top"/>
    </xf>
    <xf numFmtId="3" fontId="0" fillId="74" borderId="0" xfId="0" applyNumberFormat="1" applyFill="1"/>
    <xf numFmtId="3" fontId="0" fillId="64" borderId="0" xfId="0" applyNumberFormat="1" applyFill="1"/>
    <xf numFmtId="3" fontId="0" fillId="72" borderId="0" xfId="0" applyNumberFormat="1" applyFill="1"/>
    <xf numFmtId="3" fontId="0" fillId="36" borderId="0" xfId="0" applyNumberFormat="1" applyFill="1"/>
    <xf numFmtId="177" fontId="94" fillId="0" borderId="0" xfId="16816" applyNumberFormat="1" applyFont="1" applyAlignment="1"/>
    <xf numFmtId="0" fontId="0" fillId="74" borderId="0" xfId="0" applyFill="1"/>
    <xf numFmtId="0" fontId="74" fillId="0" borderId="0" xfId="0" applyFont="1" applyAlignment="1">
      <alignment vertical="top" wrapText="1"/>
    </xf>
    <xf numFmtId="166" fontId="91" fillId="0" borderId="0" xfId="16815" applyNumberFormat="1" applyFont="1" applyFill="1" applyBorder="1" applyAlignment="1">
      <alignment horizontal="left" vertical="top" wrapText="1"/>
    </xf>
    <xf numFmtId="0" fontId="89" fillId="0" borderId="0" xfId="605" applyFont="1" applyFill="1" applyBorder="1" applyAlignment="1">
      <alignment vertical="top" wrapText="1"/>
    </xf>
    <xf numFmtId="0" fontId="63" fillId="0" borderId="0" xfId="0" applyFont="1"/>
    <xf numFmtId="14" fontId="8" fillId="0" borderId="0" xfId="0" applyNumberFormat="1" applyFont="1" applyAlignment="1">
      <alignment horizontal="left"/>
    </xf>
    <xf numFmtId="178" fontId="1" fillId="0" borderId="0" xfId="0" applyNumberFormat="1" applyFont="1" applyBorder="1" applyAlignment="1"/>
    <xf numFmtId="0" fontId="96" fillId="75" borderId="0" xfId="0" applyFont="1" applyFill="1" applyAlignment="1" applyProtection="1">
      <alignment horizontal="left" vertical="top"/>
    </xf>
    <xf numFmtId="0" fontId="0" fillId="75" borderId="0" xfId="0" applyFill="1"/>
    <xf numFmtId="0" fontId="97" fillId="76" borderId="0" xfId="0" applyFont="1" applyFill="1" applyAlignment="1">
      <alignment vertical="center"/>
    </xf>
    <xf numFmtId="0" fontId="74" fillId="76" borderId="0" xfId="0" applyFont="1" applyFill="1"/>
    <xf numFmtId="0" fontId="0" fillId="76" borderId="0" xfId="0" applyFill="1"/>
    <xf numFmtId="0" fontId="74" fillId="0" borderId="0" xfId="0" applyFont="1" applyAlignment="1">
      <alignment vertical="top"/>
    </xf>
    <xf numFmtId="0" fontId="74" fillId="0" borderId="0" xfId="0" applyFont="1" applyAlignment="1">
      <alignment vertical="center"/>
    </xf>
    <xf numFmtId="0" fontId="98" fillId="75" borderId="0" xfId="0" applyFont="1" applyFill="1" applyAlignment="1">
      <alignment horizontal="center" vertical="center"/>
    </xf>
    <xf numFmtId="0" fontId="74" fillId="75" borderId="0" xfId="0" applyFont="1" applyFill="1" applyAlignment="1">
      <alignment vertical="center"/>
    </xf>
    <xf numFmtId="0" fontId="74" fillId="75" borderId="0" xfId="0" applyFont="1" applyFill="1"/>
    <xf numFmtId="0" fontId="98" fillId="0" borderId="0" xfId="0" applyFont="1" applyAlignment="1">
      <alignment horizontal="center" vertical="center"/>
    </xf>
    <xf numFmtId="0" fontId="91" fillId="0" borderId="0" xfId="16815" applyFont="1" applyAlignment="1">
      <alignment horizontal="left" vertical="center" indent="4"/>
    </xf>
    <xf numFmtId="0" fontId="0" fillId="0" borderId="0" xfId="0" applyAlignment="1"/>
    <xf numFmtId="0" fontId="75" fillId="75" borderId="0" xfId="0" applyFont="1" applyFill="1" applyAlignment="1">
      <alignment vertical="center"/>
    </xf>
    <xf numFmtId="0" fontId="0" fillId="75" borderId="0" xfId="0" applyFill="1" applyAlignment="1"/>
    <xf numFmtId="0" fontId="74" fillId="75" borderId="0" xfId="0" applyFont="1" applyFill="1" applyAlignment="1">
      <alignment vertical="top" wrapText="1"/>
    </xf>
    <xf numFmtId="0" fontId="75" fillId="0" borderId="0" xfId="0" applyFont="1" applyAlignment="1">
      <alignment vertical="center"/>
    </xf>
    <xf numFmtId="0" fontId="74" fillId="0" borderId="0" xfId="0" applyFont="1" applyAlignment="1">
      <alignment vertical="center" wrapText="1"/>
    </xf>
    <xf numFmtId="0" fontId="74" fillId="75" borderId="0" xfId="0" applyFont="1" applyFill="1" applyAlignment="1">
      <alignment vertical="center" wrapText="1"/>
    </xf>
    <xf numFmtId="0" fontId="0" fillId="77" borderId="0" xfId="0" applyFill="1" applyAlignment="1"/>
    <xf numFmtId="0" fontId="74" fillId="77" borderId="0" xfId="0" applyFont="1" applyFill="1" applyAlignment="1">
      <alignment horizontal="right" vertical="top"/>
    </xf>
    <xf numFmtId="0" fontId="74" fillId="77" borderId="0" xfId="0" applyFont="1" applyFill="1" applyAlignment="1">
      <alignment vertical="center" wrapText="1"/>
    </xf>
    <xf numFmtId="0" fontId="74" fillId="0" borderId="0" xfId="0" applyFont="1" applyAlignment="1">
      <alignment horizontal="right" vertical="top"/>
    </xf>
    <xf numFmtId="166" fontId="89" fillId="0" borderId="0" xfId="1" applyNumberFormat="1" applyFont="1" applyFill="1" applyBorder="1" applyAlignment="1">
      <alignment horizontal="left" vertical="top"/>
    </xf>
    <xf numFmtId="166" fontId="81" fillId="75" borderId="0" xfId="1" applyNumberFormat="1" applyFont="1" applyFill="1" applyBorder="1" applyAlignment="1">
      <alignment horizontal="left" vertical="top"/>
    </xf>
    <xf numFmtId="166" fontId="89" fillId="75" borderId="0" xfId="1" applyNumberFormat="1" applyFont="1" applyFill="1" applyBorder="1" applyAlignment="1">
      <alignment horizontal="left" vertical="top" wrapText="1"/>
    </xf>
    <xf numFmtId="166" fontId="81" fillId="0" borderId="0" xfId="1" applyNumberFormat="1" applyFont="1" applyFill="1" applyBorder="1" applyAlignment="1">
      <alignment horizontal="left" vertical="top"/>
    </xf>
    <xf numFmtId="166" fontId="89" fillId="0" borderId="0" xfId="1" applyNumberFormat="1" applyFont="1" applyFill="1" applyBorder="1" applyAlignment="1">
      <alignment vertical="top" wrapText="1"/>
    </xf>
    <xf numFmtId="166" fontId="81" fillId="75" borderId="0" xfId="1" applyNumberFormat="1" applyFont="1" applyFill="1" applyBorder="1" applyAlignment="1">
      <alignment vertical="top"/>
    </xf>
    <xf numFmtId="166" fontId="89" fillId="75" borderId="0" xfId="1" applyNumberFormat="1" applyFont="1" applyFill="1" applyBorder="1" applyAlignment="1">
      <alignment vertical="top"/>
    </xf>
    <xf numFmtId="166" fontId="81" fillId="0" borderId="0" xfId="1" applyNumberFormat="1" applyFont="1" applyFill="1" applyBorder="1" applyAlignment="1">
      <alignment vertical="top"/>
    </xf>
    <xf numFmtId="166" fontId="89" fillId="0" borderId="0" xfId="1" applyNumberFormat="1" applyFont="1" applyFill="1" applyBorder="1" applyAlignment="1">
      <alignment vertical="top"/>
    </xf>
    <xf numFmtId="0" fontId="81" fillId="75" borderId="0" xfId="0" applyFont="1" applyFill="1" applyBorder="1" applyAlignment="1"/>
    <xf numFmtId="0" fontId="89" fillId="75" borderId="0" xfId="0" applyFont="1" applyFill="1" applyBorder="1" applyAlignment="1"/>
    <xf numFmtId="0" fontId="89" fillId="75" borderId="0" xfId="0" applyFont="1" applyFill="1" applyBorder="1" applyAlignment="1">
      <alignment wrapText="1"/>
    </xf>
    <xf numFmtId="0" fontId="0" fillId="0" borderId="0" xfId="0" applyFill="1" applyAlignment="1">
      <alignment horizontal="center" wrapText="1"/>
    </xf>
    <xf numFmtId="166" fontId="89" fillId="0" borderId="0" xfId="1" applyNumberFormat="1" applyFont="1" applyFill="1" applyBorder="1" applyAlignment="1">
      <alignment horizontal="left" vertical="top" wrapText="1"/>
    </xf>
    <xf numFmtId="177" fontId="8" fillId="0" borderId="0" xfId="16816" applyNumberFormat="1" applyFont="1" applyAlignment="1"/>
    <xf numFmtId="0" fontId="74" fillId="0" borderId="0" xfId="0" applyFont="1" applyAlignment="1">
      <alignment horizontal="left" vertical="center" wrapText="1"/>
    </xf>
    <xf numFmtId="166" fontId="81" fillId="78" borderId="0" xfId="1" applyNumberFormat="1" applyFont="1" applyFill="1" applyBorder="1" applyAlignment="1">
      <alignment vertical="center" wrapText="1"/>
    </xf>
    <xf numFmtId="166" fontId="89" fillId="0" borderId="0" xfId="1" applyNumberFormat="1" applyFont="1" applyFill="1" applyBorder="1" applyAlignment="1">
      <alignment horizontal="left" vertical="top" wrapText="1"/>
    </xf>
    <xf numFmtId="0" fontId="101" fillId="80" borderId="0" xfId="0" applyFont="1" applyFill="1"/>
    <xf numFmtId="0" fontId="0" fillId="3" borderId="0" xfId="0" applyFill="1" applyAlignment="1">
      <alignment wrapText="1"/>
    </xf>
    <xf numFmtId="0" fontId="0" fillId="0" borderId="0" xfId="0" applyAlignment="1">
      <alignment wrapText="1"/>
    </xf>
    <xf numFmtId="0" fontId="0" fillId="0" borderId="0" xfId="0" applyAlignment="1">
      <alignment vertical="top"/>
    </xf>
    <xf numFmtId="0" fontId="8" fillId="0" borderId="0" xfId="0" applyFont="1" applyAlignment="1">
      <alignment vertical="top"/>
    </xf>
    <xf numFmtId="0" fontId="103" fillId="0" borderId="0" xfId="0" applyFont="1" applyAlignment="1">
      <alignment vertical="top"/>
    </xf>
    <xf numFmtId="0" fontId="103" fillId="0" borderId="0" xfId="0" applyFont="1" applyAlignment="1">
      <alignment horizontal="center" vertical="top"/>
    </xf>
    <xf numFmtId="0" fontId="103" fillId="0" borderId="0" xfId="0" applyNumberFormat="1" applyFont="1" applyAlignment="1">
      <alignment vertical="top"/>
    </xf>
    <xf numFmtId="180" fontId="103" fillId="0" borderId="0" xfId="0" applyNumberFormat="1" applyFont="1" applyAlignment="1">
      <alignment horizontal="center" vertical="top"/>
    </xf>
    <xf numFmtId="2" fontId="103" fillId="0" borderId="0" xfId="0" applyNumberFormat="1" applyFont="1" applyAlignment="1">
      <alignment vertical="top"/>
    </xf>
    <xf numFmtId="181" fontId="103" fillId="0" borderId="0" xfId="0" applyNumberFormat="1" applyFont="1" applyAlignment="1">
      <alignment vertical="top"/>
    </xf>
    <xf numFmtId="0" fontId="102" fillId="3" borderId="0" xfId="0" applyFont="1" applyFill="1" applyAlignment="1" applyProtection="1">
      <alignment horizontal="center" vertical="top"/>
    </xf>
    <xf numFmtId="166" fontId="89"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166" fontId="81" fillId="82" borderId="0" xfId="1" applyNumberFormat="1" applyFont="1" applyFill="1" applyBorder="1" applyAlignment="1">
      <alignment vertical="center" wrapText="1"/>
    </xf>
    <xf numFmtId="0" fontId="91" fillId="0" borderId="0" xfId="16815" applyFont="1" applyAlignment="1">
      <alignment horizontal="left" vertical="top"/>
    </xf>
    <xf numFmtId="0" fontId="67" fillId="36" borderId="0" xfId="0" applyFont="1" applyFill="1" applyAlignment="1">
      <alignment wrapText="1"/>
    </xf>
    <xf numFmtId="0" fontId="0" fillId="36" borderId="0" xfId="0" applyFill="1" applyAlignment="1">
      <alignment wrapText="1"/>
    </xf>
    <xf numFmtId="0" fontId="67" fillId="64" borderId="0" xfId="0" applyFont="1" applyFill="1" applyAlignment="1">
      <alignment wrapText="1"/>
    </xf>
    <xf numFmtId="166" fontId="47" fillId="79" borderId="0" xfId="1" applyNumberFormat="1" applyFont="1" applyFill="1" applyBorder="1" applyAlignment="1">
      <alignment horizontal="left" vertical="center"/>
    </xf>
    <xf numFmtId="0" fontId="0" fillId="0" borderId="34" xfId="0" applyFont="1" applyBorder="1" applyAlignment="1">
      <alignment horizontal="left"/>
    </xf>
    <xf numFmtId="0" fontId="0" fillId="73" borderId="0" xfId="0" applyFill="1"/>
    <xf numFmtId="0" fontId="1" fillId="0" borderId="33" xfId="0" applyFont="1" applyFill="1" applyBorder="1" applyAlignment="1">
      <alignment horizontal="left" wrapText="1"/>
    </xf>
    <xf numFmtId="0" fontId="1" fillId="0" borderId="0" xfId="0" applyFont="1" applyFill="1" applyBorder="1" applyAlignment="1">
      <alignment wrapText="1"/>
    </xf>
    <xf numFmtId="0" fontId="5" fillId="0" borderId="0" xfId="0" applyFont="1" applyFill="1" applyBorder="1" applyAlignment="1">
      <alignment wrapText="1"/>
    </xf>
    <xf numFmtId="164" fontId="31" fillId="0" borderId="0" xfId="1" applyNumberFormat="1" applyFont="1" applyFill="1" applyBorder="1" applyAlignment="1">
      <alignment horizontal="right" wrapText="1"/>
    </xf>
    <xf numFmtId="164" fontId="31" fillId="0" borderId="0" xfId="0" applyNumberFormat="1" applyFont="1" applyFill="1" applyBorder="1" applyAlignment="1">
      <alignment wrapText="1"/>
    </xf>
    <xf numFmtId="164" fontId="76" fillId="0" borderId="0" xfId="1" applyNumberFormat="1" applyFont="1" applyFill="1" applyBorder="1" applyAlignment="1">
      <alignment horizontal="left" vertical="center"/>
    </xf>
    <xf numFmtId="0" fontId="3" fillId="0" borderId="2" xfId="0" applyFont="1" applyFill="1" applyBorder="1" applyAlignment="1">
      <alignment horizontal="left" vertical="center" wrapText="1"/>
    </xf>
    <xf numFmtId="0" fontId="0" fillId="0" borderId="35" xfId="0" applyFill="1" applyBorder="1" applyProtection="1">
      <protection hidden="1"/>
    </xf>
    <xf numFmtId="0" fontId="70" fillId="0" borderId="35" xfId="0" applyFont="1" applyFill="1" applyBorder="1" applyProtection="1">
      <protection hidden="1"/>
    </xf>
    <xf numFmtId="0" fontId="70" fillId="0" borderId="35" xfId="0" applyFont="1" applyFill="1" applyBorder="1" applyAlignment="1" applyProtection="1">
      <alignment wrapText="1"/>
      <protection hidden="1"/>
    </xf>
    <xf numFmtId="0" fontId="70" fillId="0" borderId="35" xfId="0" applyFont="1" applyFill="1" applyBorder="1" applyAlignment="1" applyProtection="1">
      <protection hidden="1"/>
    </xf>
    <xf numFmtId="0" fontId="71" fillId="0" borderId="35" xfId="0" applyFont="1" applyFill="1" applyBorder="1" applyProtection="1">
      <protection hidden="1"/>
    </xf>
    <xf numFmtId="164" fontId="90" fillId="0" borderId="0" xfId="1" applyNumberFormat="1" applyFont="1" applyFill="1" applyBorder="1" applyAlignment="1">
      <alignment horizontal="left" wrapText="1"/>
    </xf>
    <xf numFmtId="3" fontId="0" fillId="0" borderId="0" xfId="0" applyNumberFormat="1"/>
    <xf numFmtId="164" fontId="91" fillId="0" borderId="0" xfId="16815" applyNumberFormat="1" applyFont="1" applyFill="1" applyBorder="1" applyAlignment="1">
      <alignment vertical="top"/>
    </xf>
    <xf numFmtId="0" fontId="106" fillId="0" borderId="0" xfId="16815" applyFont="1" applyAlignment="1">
      <alignment horizontal="left" vertical="center" wrapText="1"/>
    </xf>
    <xf numFmtId="0" fontId="8" fillId="0" borderId="0" xfId="0" applyFont="1" applyAlignment="1">
      <alignment horizontal="left" vertical="top" wrapText="1"/>
    </xf>
    <xf numFmtId="0" fontId="1" fillId="0" borderId="1" xfId="0" applyFont="1" applyFill="1" applyBorder="1"/>
    <xf numFmtId="0" fontId="1" fillId="0" borderId="1" xfId="2" applyFont="1" applyFill="1" applyBorder="1" applyAlignment="1"/>
    <xf numFmtId="0" fontId="67" fillId="73" borderId="0" xfId="0" applyFont="1" applyFill="1" applyAlignment="1">
      <alignment vertical="top"/>
    </xf>
    <xf numFmtId="0" fontId="77" fillId="0" borderId="0" xfId="16815" applyFill="1" applyAlignment="1">
      <alignment vertical="top" wrapText="1"/>
    </xf>
    <xf numFmtId="0" fontId="2" fillId="0" borderId="1" xfId="0" applyFont="1" applyFill="1" applyBorder="1" applyAlignment="1">
      <alignment horizontal="center" vertical="center"/>
    </xf>
    <xf numFmtId="0" fontId="81" fillId="3" borderId="0" xfId="0" applyFont="1" applyFill="1" applyBorder="1" applyAlignment="1"/>
    <xf numFmtId="0" fontId="74" fillId="3" borderId="0" xfId="0" applyFont="1" applyFill="1"/>
    <xf numFmtId="0" fontId="81" fillId="3" borderId="0" xfId="0" applyFont="1" applyFill="1" applyBorder="1" applyAlignment="1">
      <alignment wrapText="1"/>
    </xf>
    <xf numFmtId="164" fontId="91" fillId="3" borderId="0" xfId="16815" applyNumberFormat="1" applyFont="1" applyFill="1" applyBorder="1" applyAlignment="1">
      <alignment vertical="top"/>
    </xf>
    <xf numFmtId="164" fontId="91" fillId="3" borderId="0" xfId="16815" applyNumberFormat="1" applyFont="1" applyFill="1" applyBorder="1" applyAlignment="1">
      <alignment horizontal="left" vertical="top"/>
    </xf>
    <xf numFmtId="166" fontId="8"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166" fontId="89" fillId="0" borderId="0" xfId="1" applyNumberFormat="1" applyFont="1" applyFill="1" applyBorder="1" applyAlignment="1">
      <alignment horizontal="left" vertical="top" wrapText="1"/>
    </xf>
    <xf numFmtId="0" fontId="74" fillId="0" borderId="0" xfId="0" applyFont="1" applyAlignment="1">
      <alignment horizontal="left" vertical="top" wrapText="1"/>
    </xf>
    <xf numFmtId="0" fontId="0" fillId="0" borderId="0" xfId="0" applyFill="1" applyAlignment="1">
      <alignment horizontal="right"/>
    </xf>
    <xf numFmtId="166" fontId="76" fillId="66" borderId="0" xfId="1" applyNumberFormat="1" applyFont="1" applyFill="1" applyBorder="1" applyAlignment="1">
      <alignment horizontal="left" vertical="center" wrapText="1"/>
    </xf>
    <xf numFmtId="0" fontId="77" fillId="0" borderId="0" xfId="16815" applyFont="1"/>
    <xf numFmtId="0" fontId="0" fillId="0" borderId="1" xfId="0" applyBorder="1"/>
    <xf numFmtId="0" fontId="0" fillId="72" borderId="0" xfId="0" applyFill="1" applyProtection="1">
      <protection hidden="1"/>
    </xf>
    <xf numFmtId="0" fontId="0" fillId="72" borderId="0" xfId="0" applyFill="1" applyProtection="1">
      <protection locked="0"/>
    </xf>
    <xf numFmtId="0" fontId="88" fillId="72" borderId="0" xfId="0" applyFont="1" applyFill="1" applyAlignment="1" applyProtection="1">
      <protection hidden="1"/>
    </xf>
    <xf numFmtId="0" fontId="86" fillId="72" borderId="0" xfId="0" applyFont="1" applyFill="1" applyAlignment="1" applyProtection="1">
      <protection hidden="1"/>
    </xf>
    <xf numFmtId="0" fontId="79" fillId="64" borderId="0" xfId="605" applyFont="1" applyFill="1" applyBorder="1" applyAlignment="1">
      <alignment vertical="top"/>
    </xf>
    <xf numFmtId="164" fontId="26" fillId="64" borderId="0" xfId="1" applyNumberFormat="1" applyFont="1" applyFill="1" applyBorder="1" applyAlignment="1">
      <alignment horizontal="center" vertical="center" wrapText="1"/>
    </xf>
    <xf numFmtId="164" fontId="83" fillId="64" borderId="0" xfId="0" applyNumberFormat="1" applyFont="1" applyFill="1" applyAlignment="1"/>
    <xf numFmtId="164" fontId="80" fillId="64" borderId="0" xfId="0" applyNumberFormat="1" applyFont="1" applyFill="1" applyAlignment="1"/>
    <xf numFmtId="0" fontId="1" fillId="64" borderId="0" xfId="0" applyFont="1" applyFill="1" applyBorder="1" applyAlignment="1">
      <alignment vertical="top" wrapText="1"/>
    </xf>
    <xf numFmtId="165" fontId="1" fillId="64" borderId="0" xfId="0" applyNumberFormat="1" applyFont="1" applyFill="1" applyBorder="1"/>
    <xf numFmtId="0" fontId="77" fillId="64" borderId="0" xfId="16815" applyFill="1"/>
    <xf numFmtId="164" fontId="26" fillId="64" borderId="0" xfId="1" applyNumberFormat="1" applyFont="1" applyFill="1" applyBorder="1" applyAlignment="1">
      <alignment horizontal="center" vertical="center"/>
    </xf>
    <xf numFmtId="164" fontId="83" fillId="64" borderId="0" xfId="0" applyNumberFormat="1" applyFont="1" applyFill="1" applyBorder="1" applyAlignment="1"/>
    <xf numFmtId="164" fontId="80" fillId="64" borderId="0" xfId="0" applyNumberFormat="1" applyFont="1" applyFill="1" applyBorder="1" applyAlignment="1"/>
    <xf numFmtId="166" fontId="79" fillId="64" borderId="0" xfId="1" applyNumberFormat="1" applyFont="1" applyFill="1" applyBorder="1" applyAlignment="1">
      <alignment vertical="top"/>
    </xf>
    <xf numFmtId="0" fontId="1" fillId="64" borderId="0" xfId="0" applyFont="1" applyFill="1" applyBorder="1"/>
    <xf numFmtId="166" fontId="105" fillId="83" borderId="0" xfId="1" applyNumberFormat="1" applyFont="1" applyFill="1" applyBorder="1" applyAlignment="1">
      <alignment vertical="center" wrapText="1"/>
    </xf>
    <xf numFmtId="166" fontId="81" fillId="84" borderId="0" xfId="1" applyNumberFormat="1" applyFont="1" applyFill="1" applyBorder="1" applyAlignment="1">
      <alignment vertical="center" wrapText="1"/>
    </xf>
    <xf numFmtId="166" fontId="105" fillId="68" borderId="0" xfId="1" applyNumberFormat="1" applyFont="1" applyFill="1" applyBorder="1" applyAlignment="1">
      <alignment vertical="center" wrapText="1"/>
    </xf>
    <xf numFmtId="0" fontId="1" fillId="0" borderId="0" xfId="0" applyFont="1" applyBorder="1" applyAlignment="1">
      <alignment vertical="top"/>
    </xf>
    <xf numFmtId="0" fontId="124" fillId="3" borderId="0" xfId="0" applyFont="1" applyFill="1" applyAlignment="1" applyProtection="1">
      <alignment horizontal="left" vertical="top"/>
    </xf>
    <xf numFmtId="0" fontId="1" fillId="3" borderId="0" xfId="0" applyFont="1" applyFill="1" applyBorder="1" applyAlignment="1">
      <alignment vertical="top"/>
    </xf>
    <xf numFmtId="0" fontId="0" fillId="3" borderId="0" xfId="0" applyFill="1" applyAlignment="1">
      <alignment vertical="top"/>
    </xf>
    <xf numFmtId="0" fontId="0" fillId="3" borderId="0" xfId="0" applyFill="1" applyAlignment="1">
      <alignment horizontal="center" vertical="top"/>
    </xf>
    <xf numFmtId="180" fontId="0" fillId="3" borderId="0" xfId="0" applyNumberFormat="1" applyFill="1" applyAlignment="1">
      <alignment horizontal="center" vertical="top"/>
    </xf>
    <xf numFmtId="181" fontId="0" fillId="3" borderId="0" xfId="0" applyNumberFormat="1" applyFill="1" applyAlignment="1">
      <alignment vertical="top"/>
    </xf>
    <xf numFmtId="0" fontId="5" fillId="3" borderId="0" xfId="0" applyFont="1" applyFill="1" applyBorder="1" applyAlignment="1" applyProtection="1">
      <alignment horizontal="center" vertical="center" wrapText="1"/>
    </xf>
    <xf numFmtId="180" fontId="1" fillId="3" borderId="0" xfId="0" applyNumberFormat="1" applyFont="1" applyFill="1" applyBorder="1" applyAlignment="1">
      <alignment horizontal="center" vertical="top"/>
    </xf>
    <xf numFmtId="0" fontId="1" fillId="3" borderId="0" xfId="0" applyFont="1" applyFill="1" applyBorder="1" applyAlignment="1">
      <alignment horizontal="center" vertical="top"/>
    </xf>
    <xf numFmtId="181" fontId="1" fillId="3" borderId="0" xfId="0" applyNumberFormat="1" applyFont="1" applyFill="1" applyBorder="1" applyAlignment="1">
      <alignment vertical="top"/>
    </xf>
    <xf numFmtId="0" fontId="1" fillId="3" borderId="37" xfId="0" applyFont="1" applyFill="1" applyBorder="1" applyAlignment="1">
      <alignment vertical="top"/>
    </xf>
    <xf numFmtId="0" fontId="67" fillId="0" borderId="18" xfId="0" applyFont="1" applyBorder="1" applyAlignment="1">
      <alignment horizontal="center" vertical="center" wrapText="1"/>
    </xf>
    <xf numFmtId="0" fontId="103" fillId="0" borderId="0" xfId="0" applyFont="1" applyAlignment="1">
      <alignment vertical="top"/>
    </xf>
    <xf numFmtId="0" fontId="91" fillId="0" borderId="0" xfId="16815" applyFont="1" applyAlignment="1">
      <alignment vertical="center" wrapText="1"/>
    </xf>
    <xf numFmtId="0" fontId="91" fillId="0" borderId="0" xfId="16815" applyFont="1"/>
    <xf numFmtId="0" fontId="91" fillId="0" borderId="0" xfId="16815" applyFont="1" applyAlignment="1">
      <alignment horizontal="left" vertical="center" wrapText="1"/>
    </xf>
    <xf numFmtId="166" fontId="77" fillId="0" borderId="0" xfId="16815" applyNumberFormat="1" applyFill="1" applyAlignment="1">
      <alignment horizontal="left" vertical="top" wrapText="1"/>
    </xf>
    <xf numFmtId="164" fontId="3" fillId="0" borderId="0" xfId="0" applyNumberFormat="1" applyFont="1" applyFill="1" applyBorder="1" applyAlignment="1">
      <alignment horizontal="right" wrapText="1"/>
    </xf>
    <xf numFmtId="164" fontId="1" fillId="0" borderId="1" xfId="0" applyNumberFormat="1" applyFont="1" applyFill="1" applyBorder="1" applyAlignment="1">
      <alignment horizontal="right" wrapText="1"/>
    </xf>
    <xf numFmtId="0" fontId="67" fillId="0" borderId="0" xfId="0" applyFont="1" applyAlignment="1">
      <alignment horizontal="right"/>
    </xf>
    <xf numFmtId="0" fontId="0" fillId="0" borderId="0" xfId="0" applyFill="1"/>
    <xf numFmtId="0" fontId="0" fillId="0" borderId="0" xfId="0"/>
    <xf numFmtId="2" fontId="1" fillId="0" borderId="0" xfId="0" applyNumberFormat="1" applyFont="1" applyFill="1" applyBorder="1" applyAlignment="1">
      <alignment horizontal="right" vertical="center"/>
    </xf>
    <xf numFmtId="164" fontId="3" fillId="0" borderId="1" xfId="0" applyNumberFormat="1" applyFont="1" applyFill="1" applyBorder="1" applyAlignment="1">
      <alignment horizontal="right" wrapText="1"/>
    </xf>
    <xf numFmtId="175" fontId="1" fillId="0" borderId="0" xfId="605" applyNumberFormat="1" applyFont="1" applyFill="1" applyAlignment="1">
      <alignment horizontal="right" vertical="center"/>
    </xf>
    <xf numFmtId="165" fontId="3" fillId="0" borderId="2" xfId="0" applyNumberFormat="1" applyFont="1" applyFill="1" applyBorder="1" applyAlignment="1">
      <alignment horizontal="right" vertical="center" wrapText="1"/>
    </xf>
    <xf numFmtId="0" fontId="0" fillId="0" borderId="0" xfId="0" applyFill="1" applyBorder="1"/>
    <xf numFmtId="175" fontId="1" fillId="0" borderId="19" xfId="0" applyNumberFormat="1" applyFont="1" applyFill="1" applyBorder="1" applyAlignment="1">
      <alignment horizontal="right" vertical="center"/>
    </xf>
    <xf numFmtId="0" fontId="0" fillId="0" borderId="0" xfId="0"/>
    <xf numFmtId="175" fontId="1" fillId="0" borderId="0" xfId="0" applyNumberFormat="1" applyFont="1" applyFill="1" applyBorder="1" applyAlignment="1">
      <alignment horizontal="right" vertical="center"/>
    </xf>
    <xf numFmtId="164" fontId="1" fillId="0" borderId="0" xfId="1" applyNumberFormat="1" applyFont="1" applyFill="1" applyBorder="1" applyAlignment="1">
      <alignment horizontal="left"/>
    </xf>
    <xf numFmtId="164" fontId="1" fillId="0" borderId="0" xfId="1" applyNumberFormat="1" applyFont="1" applyFill="1" applyBorder="1" applyAlignment="1">
      <alignment horizontal="left" wrapText="1"/>
    </xf>
    <xf numFmtId="0" fontId="67" fillId="0" borderId="2" xfId="0" applyFont="1" applyBorder="1" applyAlignment="1">
      <alignment wrapText="1"/>
    </xf>
    <xf numFmtId="0" fontId="0" fillId="0" borderId="0" xfId="0" applyBorder="1" applyAlignment="1"/>
    <xf numFmtId="0" fontId="67" fillId="0" borderId="18" xfId="0" applyFont="1" applyBorder="1" applyAlignment="1">
      <alignment wrapText="1"/>
    </xf>
    <xf numFmtId="0" fontId="67" fillId="0" borderId="38" xfId="0" applyFont="1" applyBorder="1" applyAlignment="1">
      <alignment wrapText="1"/>
    </xf>
    <xf numFmtId="0" fontId="67" fillId="0" borderId="39" xfId="0" applyFont="1" applyBorder="1" applyAlignment="1">
      <alignment wrapText="1"/>
    </xf>
    <xf numFmtId="166" fontId="89" fillId="0" borderId="0" xfId="1" applyNumberFormat="1" applyFont="1" applyFill="1" applyBorder="1" applyAlignment="1">
      <alignment horizontal="left" vertical="top" wrapText="1"/>
    </xf>
    <xf numFmtId="2" fontId="78" fillId="0" borderId="0" xfId="0" applyNumberFormat="1" applyFont="1" applyFill="1" applyBorder="1" applyAlignment="1">
      <alignment horizontal="center"/>
    </xf>
    <xf numFmtId="4" fontId="1" fillId="0" borderId="0" xfId="0" applyNumberFormat="1" applyFont="1" applyFill="1" applyAlignment="1">
      <alignment horizontal="right" vertical="center"/>
    </xf>
    <xf numFmtId="4" fontId="81" fillId="0" borderId="0" xfId="1" applyNumberFormat="1" applyFont="1" applyFill="1" applyBorder="1" applyAlignment="1">
      <alignment horizontal="left"/>
    </xf>
    <xf numFmtId="4" fontId="0" fillId="0" borderId="0" xfId="0" applyNumberFormat="1" applyFont="1" applyFill="1" applyBorder="1" applyAlignment="1">
      <alignment horizontal="left" wrapText="1"/>
    </xf>
    <xf numFmtId="4" fontId="81" fillId="0" borderId="0" xfId="1" applyNumberFormat="1" applyFont="1" applyFill="1" applyBorder="1" applyAlignment="1">
      <alignment horizontal="left" wrapText="1"/>
    </xf>
    <xf numFmtId="4" fontId="1" fillId="0" borderId="0" xfId="0" applyNumberFormat="1" applyFont="1" applyFill="1" applyBorder="1" applyAlignment="1">
      <alignment wrapText="1"/>
    </xf>
    <xf numFmtId="4" fontId="0" fillId="0" borderId="0" xfId="0" applyNumberFormat="1" applyFont="1" applyFill="1" applyBorder="1" applyAlignment="1">
      <alignment horizontal="right" vertical="center"/>
    </xf>
    <xf numFmtId="4" fontId="3" fillId="2" borderId="0" xfId="1" applyNumberFormat="1" applyFont="1" applyFill="1" applyBorder="1" applyAlignment="1">
      <alignment horizontal="left" wrapText="1"/>
    </xf>
    <xf numFmtId="4" fontId="1" fillId="2" borderId="0" xfId="0" applyNumberFormat="1" applyFont="1" applyFill="1" applyBorder="1" applyAlignment="1">
      <alignment horizontal="right"/>
    </xf>
    <xf numFmtId="0" fontId="3" fillId="0" borderId="46" xfId="0" applyFont="1" applyFill="1" applyBorder="1" applyAlignment="1">
      <alignment horizontal="center" vertical="center" wrapText="1"/>
    </xf>
    <xf numFmtId="4" fontId="1" fillId="0" borderId="47" xfId="0" applyNumberFormat="1" applyFont="1" applyFill="1" applyBorder="1" applyAlignment="1">
      <alignment horizontal="right" vertical="center"/>
    </xf>
    <xf numFmtId="164" fontId="3" fillId="0" borderId="46" xfId="0" applyNumberFormat="1" applyFont="1" applyFill="1" applyBorder="1" applyAlignment="1">
      <alignment horizontal="right" wrapText="1"/>
    </xf>
    <xf numFmtId="2" fontId="3" fillId="0" borderId="2" xfId="0" applyNumberFormat="1" applyFont="1" applyFill="1" applyBorder="1" applyAlignment="1">
      <alignment horizontal="right" vertical="center"/>
    </xf>
    <xf numFmtId="0" fontId="3" fillId="0" borderId="2" xfId="0" applyFont="1" applyFill="1" applyBorder="1" applyAlignment="1">
      <alignment horizontal="right"/>
    </xf>
    <xf numFmtId="0" fontId="0" fillId="0" borderId="0" xfId="0"/>
    <xf numFmtId="0" fontId="0" fillId="0" borderId="0" xfId="0" applyAlignment="1"/>
    <xf numFmtId="175" fontId="1" fillId="0" borderId="0" xfId="0" applyNumberFormat="1" applyFont="1" applyFill="1" applyBorder="1" applyAlignment="1">
      <alignment horizontal="right" vertical="center"/>
    </xf>
    <xf numFmtId="0" fontId="0" fillId="0" borderId="0" xfId="0" applyFill="1"/>
    <xf numFmtId="0" fontId="0" fillId="0" borderId="0" xfId="0" applyBorder="1" applyAlignment="1">
      <alignment vertical="top" wrapText="1"/>
    </xf>
    <xf numFmtId="0" fontId="0" fillId="0" borderId="0" xfId="0" applyFill="1" applyAlignment="1">
      <alignment vertical="top"/>
    </xf>
    <xf numFmtId="0" fontId="3" fillId="75" borderId="0" xfId="0" applyFont="1" applyFill="1" applyBorder="1" applyAlignment="1">
      <alignment horizontal="left" vertical="top"/>
    </xf>
    <xf numFmtId="0" fontId="1" fillId="75" borderId="0" xfId="0" applyFont="1" applyFill="1" applyBorder="1" applyAlignment="1">
      <alignment vertical="top"/>
    </xf>
    <xf numFmtId="0" fontId="1" fillId="75" borderId="0" xfId="0" applyFont="1" applyFill="1" applyBorder="1" applyAlignment="1">
      <alignment horizontal="left" vertical="top"/>
    </xf>
    <xf numFmtId="0" fontId="1" fillId="75" borderId="0" xfId="0" applyFont="1" applyFill="1" applyBorder="1" applyAlignment="1">
      <alignment vertical="top" wrapText="1"/>
    </xf>
    <xf numFmtId="166" fontId="104" fillId="75" borderId="0" xfId="1" applyNumberFormat="1" applyFont="1" applyFill="1" applyBorder="1" applyAlignment="1">
      <alignment vertical="top" wrapText="1"/>
    </xf>
    <xf numFmtId="0" fontId="1" fillId="75" borderId="1" xfId="0" applyFont="1" applyFill="1" applyBorder="1" applyAlignment="1">
      <alignment vertical="top"/>
    </xf>
    <xf numFmtId="0" fontId="1" fillId="75" borderId="1" xfId="0" applyFont="1" applyFill="1" applyBorder="1" applyAlignment="1">
      <alignment horizontal="left" vertical="top"/>
    </xf>
    <xf numFmtId="0" fontId="67" fillId="75" borderId="0" xfId="0" applyFont="1" applyFill="1" applyAlignment="1">
      <alignment horizontal="center"/>
    </xf>
    <xf numFmtId="0" fontId="120" fillId="0" borderId="0" xfId="0" applyFont="1" applyFill="1"/>
    <xf numFmtId="166" fontId="89" fillId="0" borderId="0" xfId="1" applyNumberFormat="1" applyFont="1" applyFill="1" applyBorder="1" applyAlignment="1">
      <alignment horizontal="left" vertical="top" wrapText="1"/>
    </xf>
    <xf numFmtId="0" fontId="74" fillId="0" borderId="0" xfId="0" applyFont="1" applyAlignment="1">
      <alignment horizontal="left" vertical="top" wrapText="1"/>
    </xf>
    <xf numFmtId="0" fontId="91" fillId="0" borderId="0" xfId="16815" applyFont="1" applyAlignment="1">
      <alignment wrapText="1"/>
    </xf>
    <xf numFmtId="0" fontId="3" fillId="0" borderId="39" xfId="0" applyFont="1" applyFill="1" applyBorder="1" applyAlignment="1">
      <alignment horizontal="center" vertical="center" wrapText="1"/>
    </xf>
    <xf numFmtId="2" fontId="1" fillId="0" borderId="49" xfId="0" applyNumberFormat="1" applyFont="1" applyFill="1" applyBorder="1" applyAlignment="1">
      <alignment horizontal="right" vertical="center"/>
    </xf>
    <xf numFmtId="2" fontId="1" fillId="0" borderId="50" xfId="0" applyNumberFormat="1" applyFont="1" applyFill="1" applyBorder="1" applyAlignment="1">
      <alignment horizontal="right" vertical="center"/>
    </xf>
    <xf numFmtId="165" fontId="3" fillId="0" borderId="2" xfId="0" applyNumberFormat="1" applyFont="1" applyFill="1" applyBorder="1" applyAlignment="1">
      <alignment horizontal="right" wrapText="1"/>
    </xf>
    <xf numFmtId="0" fontId="67" fillId="64" borderId="0" xfId="0" applyFont="1" applyFill="1" applyAlignment="1">
      <alignment horizontal="center"/>
    </xf>
    <xf numFmtId="164" fontId="3" fillId="0" borderId="0" xfId="0" applyNumberFormat="1" applyFont="1" applyFill="1" applyBorder="1" applyAlignment="1">
      <alignment horizontal="left" vertical="top" wrapText="1"/>
    </xf>
    <xf numFmtId="178" fontId="1" fillId="0" borderId="0" xfId="0" applyNumberFormat="1" applyFont="1" applyAlignment="1"/>
    <xf numFmtId="179" fontId="1" fillId="0" borderId="0" xfId="0" applyNumberFormat="1" applyFont="1" applyAlignment="1"/>
    <xf numFmtId="175" fontId="0" fillId="0" borderId="0" xfId="0" applyNumberFormat="1"/>
    <xf numFmtId="184" fontId="0" fillId="0" borderId="0" xfId="0" applyNumberFormat="1"/>
    <xf numFmtId="4" fontId="0" fillId="0" borderId="0" xfId="0" applyNumberFormat="1"/>
    <xf numFmtId="2" fontId="0" fillId="0" borderId="0" xfId="0" applyNumberFormat="1"/>
    <xf numFmtId="10" fontId="3" fillId="0" borderId="0" xfId="0" applyNumberFormat="1" applyFont="1" applyFill="1" applyBorder="1" applyAlignment="1">
      <alignment horizontal="right" wrapText="1"/>
    </xf>
    <xf numFmtId="164" fontId="0" fillId="0" borderId="0" xfId="0" applyNumberFormat="1" applyBorder="1"/>
    <xf numFmtId="185" fontId="0" fillId="0" borderId="0" xfId="0" applyNumberFormat="1"/>
    <xf numFmtId="0" fontId="103" fillId="0" borderId="0" xfId="0" applyFont="1" applyFill="1" applyBorder="1" applyAlignment="1">
      <alignment vertical="top"/>
    </xf>
    <xf numFmtId="0" fontId="8" fillId="0" borderId="0" xfId="0" applyFont="1" applyFill="1" applyBorder="1" applyAlignment="1">
      <alignment vertical="top"/>
    </xf>
    <xf numFmtId="0" fontId="8" fillId="0" borderId="0" xfId="299" applyNumberFormat="1" applyFont="1" applyFill="1" applyBorder="1" applyAlignment="1">
      <alignment horizontal="center" vertical="top"/>
    </xf>
    <xf numFmtId="0" fontId="103" fillId="0" borderId="0" xfId="0" applyFont="1" applyFill="1" applyBorder="1" applyAlignment="1">
      <alignment horizontal="center" vertical="top"/>
    </xf>
    <xf numFmtId="180" fontId="103" fillId="0" borderId="0" xfId="0" applyNumberFormat="1" applyFont="1" applyFill="1" applyBorder="1" applyAlignment="1">
      <alignment horizontal="center" vertical="top"/>
    </xf>
    <xf numFmtId="0" fontId="103" fillId="0" borderId="0" xfId="0" applyNumberFormat="1" applyFont="1" applyFill="1" applyBorder="1" applyAlignment="1">
      <alignment horizontal="center" vertical="top"/>
    </xf>
    <xf numFmtId="1" fontId="103" fillId="0" borderId="0" xfId="0" applyNumberFormat="1" applyFont="1" applyFill="1" applyBorder="1" applyAlignment="1">
      <alignment horizontal="center" vertical="top"/>
    </xf>
    <xf numFmtId="181" fontId="103" fillId="0" borderId="0" xfId="0" applyNumberFormat="1" applyFont="1" applyFill="1" applyBorder="1" applyAlignment="1">
      <alignment vertical="top"/>
    </xf>
    <xf numFmtId="0" fontId="103" fillId="0" borderId="0" xfId="0" applyFont="1" applyBorder="1" applyAlignment="1">
      <alignment vertical="top"/>
    </xf>
    <xf numFmtId="0" fontId="8" fillId="0" borderId="0" xfId="299" applyNumberFormat="1" applyFont="1" applyFill="1" applyBorder="1" applyAlignment="1">
      <alignment horizontal="center" vertical="top" wrapText="1"/>
    </xf>
    <xf numFmtId="0" fontId="8" fillId="0" borderId="0" xfId="0" applyFont="1" applyBorder="1" applyAlignment="1">
      <alignment vertical="top"/>
    </xf>
    <xf numFmtId="0" fontId="103" fillId="0" borderId="0" xfId="0" applyFont="1" applyBorder="1" applyAlignment="1">
      <alignment horizontal="center" vertical="top"/>
    </xf>
    <xf numFmtId="180" fontId="103" fillId="0" borderId="0" xfId="0" applyNumberFormat="1" applyFont="1" applyBorder="1" applyAlignment="1">
      <alignment horizontal="center" vertical="top"/>
    </xf>
    <xf numFmtId="1" fontId="103" fillId="0" borderId="0" xfId="0" applyNumberFormat="1" applyFont="1" applyBorder="1" applyAlignment="1">
      <alignment horizontal="center" vertical="top"/>
    </xf>
    <xf numFmtId="181" fontId="103" fillId="0" borderId="0" xfId="0" applyNumberFormat="1" applyFont="1" applyBorder="1" applyAlignment="1">
      <alignment vertical="top"/>
    </xf>
    <xf numFmtId="0" fontId="0" fillId="0" borderId="48" xfId="0" applyBorder="1" applyAlignment="1"/>
    <xf numFmtId="164" fontId="3" fillId="0" borderId="48" xfId="0" applyNumberFormat="1" applyFont="1" applyFill="1" applyBorder="1" applyAlignment="1">
      <alignment horizontal="right" wrapText="1"/>
    </xf>
    <xf numFmtId="0" fontId="0" fillId="0" borderId="48" xfId="0" applyFill="1" applyBorder="1"/>
    <xf numFmtId="0" fontId="0" fillId="0" borderId="48" xfId="0" applyBorder="1"/>
    <xf numFmtId="0" fontId="67" fillId="0" borderId="48" xfId="0" applyFont="1" applyBorder="1" applyAlignment="1">
      <alignment horizontal="right"/>
    </xf>
    <xf numFmtId="164" fontId="3" fillId="0" borderId="51" xfId="0" applyNumberFormat="1" applyFont="1" applyFill="1" applyBorder="1" applyAlignment="1">
      <alignment horizontal="right" wrapText="1"/>
    </xf>
    <xf numFmtId="0" fontId="1" fillId="0" borderId="48" xfId="0" applyFont="1" applyFill="1" applyBorder="1" applyAlignment="1">
      <alignment horizontal="right" vertical="center"/>
    </xf>
    <xf numFmtId="164" fontId="3" fillId="0" borderId="48" xfId="0" applyNumberFormat="1" applyFont="1" applyFill="1" applyBorder="1" applyAlignment="1" applyProtection="1">
      <alignment horizontal="right"/>
    </xf>
    <xf numFmtId="164" fontId="3" fillId="85" borderId="48" xfId="0" applyNumberFormat="1" applyFont="1" applyFill="1" applyBorder="1" applyAlignment="1" applyProtection="1">
      <alignment horizontal="right"/>
    </xf>
    <xf numFmtId="2" fontId="67" fillId="0" borderId="2" xfId="0" applyNumberFormat="1" applyFont="1" applyBorder="1"/>
    <xf numFmtId="0" fontId="77" fillId="64" borderId="0" xfId="16815" applyFill="1" applyBorder="1"/>
    <xf numFmtId="0" fontId="4" fillId="36" borderId="2" xfId="0" applyFont="1" applyFill="1" applyBorder="1" applyAlignment="1">
      <alignment horizontal="center" vertical="center" wrapText="1"/>
    </xf>
    <xf numFmtId="0" fontId="3" fillId="36"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6" borderId="2" xfId="0" applyFont="1" applyFill="1" applyBorder="1" applyAlignment="1">
      <alignment horizontal="center" vertical="center"/>
    </xf>
    <xf numFmtId="0" fontId="26" fillId="81" borderId="52" xfId="0" applyFont="1" applyFill="1" applyBorder="1" applyAlignment="1">
      <alignment vertical="top" wrapText="1"/>
    </xf>
    <xf numFmtId="0" fontId="125" fillId="81" borderId="52" xfId="0" applyFont="1" applyFill="1" applyBorder="1" applyAlignment="1">
      <alignment horizontal="left" vertical="top" wrapText="1"/>
    </xf>
    <xf numFmtId="0" fontId="26" fillId="81" borderId="52" xfId="0" applyFont="1" applyFill="1" applyBorder="1" applyAlignment="1">
      <alignment horizontal="left" vertical="top" wrapText="1"/>
    </xf>
    <xf numFmtId="0" fontId="26" fillId="81" borderId="52" xfId="0" applyFont="1" applyFill="1" applyBorder="1" applyAlignment="1">
      <alignment horizontal="center" vertical="top" wrapText="1"/>
    </xf>
    <xf numFmtId="180" fontId="26" fillId="81" borderId="52" xfId="0" applyNumberFormat="1" applyFont="1" applyFill="1" applyBorder="1" applyAlignment="1">
      <alignment horizontal="center" vertical="top" wrapText="1"/>
    </xf>
    <xf numFmtId="182" fontId="26" fillId="81" borderId="52" xfId="16818" applyNumberFormat="1" applyFont="1" applyFill="1" applyBorder="1" applyAlignment="1">
      <alignment horizontal="center" vertical="top" wrapText="1"/>
    </xf>
    <xf numFmtId="183" fontId="26" fillId="81" borderId="52" xfId="16818" applyNumberFormat="1" applyFont="1" applyFill="1" applyBorder="1" applyAlignment="1">
      <alignment horizontal="center" vertical="top" wrapText="1"/>
    </xf>
    <xf numFmtId="0" fontId="26" fillId="81" borderId="19" xfId="0" applyFont="1" applyFill="1" applyBorder="1" applyAlignment="1">
      <alignment horizontal="center" vertical="top" wrapText="1"/>
    </xf>
    <xf numFmtId="0" fontId="107" fillId="0" borderId="0" xfId="0" applyFont="1" applyFill="1" applyBorder="1" applyAlignment="1">
      <alignment horizontal="center" vertical="center" wrapText="1"/>
    </xf>
    <xf numFmtId="164" fontId="1" fillId="0" borderId="0" xfId="0" applyNumberFormat="1" applyFont="1" applyFill="1" applyAlignment="1">
      <alignment horizontal="right" vertical="center"/>
    </xf>
    <xf numFmtId="0" fontId="67" fillId="0" borderId="2" xfId="0" applyFont="1" applyBorder="1" applyAlignment="1">
      <alignment horizontal="right"/>
    </xf>
    <xf numFmtId="2" fontId="1" fillId="0" borderId="0" xfId="0" applyNumberFormat="1" applyFont="1" applyBorder="1" applyAlignment="1"/>
    <xf numFmtId="166" fontId="89" fillId="0" borderId="0" xfId="1" applyNumberFormat="1" applyFont="1" applyFill="1" applyBorder="1" applyAlignment="1">
      <alignment horizontal="left" vertical="top" wrapText="1"/>
    </xf>
    <xf numFmtId="2" fontId="1" fillId="0" borderId="53" xfId="0" applyNumberFormat="1" applyFont="1" applyFill="1" applyBorder="1" applyAlignment="1">
      <alignment horizontal="right" vertical="center"/>
    </xf>
    <xf numFmtId="166" fontId="39" fillId="0" borderId="0" xfId="1" applyNumberFormat="1" applyFont="1" applyFill="1" applyBorder="1" applyAlignment="1">
      <alignment horizontal="left" vertical="top" wrapText="1"/>
    </xf>
    <xf numFmtId="2" fontId="1" fillId="0" borderId="0" xfId="0" applyNumberFormat="1" applyFont="1" applyFill="1" applyBorder="1" applyAlignment="1">
      <alignment horizontal="left" vertical="center"/>
    </xf>
    <xf numFmtId="0" fontId="67" fillId="0" borderId="2" xfId="0" applyFont="1" applyBorder="1" applyAlignment="1">
      <alignment horizontal="left" vertical="top"/>
    </xf>
    <xf numFmtId="0" fontId="67" fillId="0" borderId="2" xfId="0" applyFont="1" applyBorder="1" applyAlignment="1">
      <alignment horizontal="left" vertical="top" wrapText="1"/>
    </xf>
    <xf numFmtId="0" fontId="67" fillId="0" borderId="18" xfId="0" applyFont="1" applyBorder="1" applyAlignment="1">
      <alignment horizontal="left" vertical="top" wrapText="1"/>
    </xf>
    <xf numFmtId="185" fontId="1" fillId="0" borderId="0" xfId="0" applyNumberFormat="1" applyFont="1" applyFill="1" applyBorder="1" applyAlignment="1">
      <alignment horizontal="right" wrapText="1"/>
    </xf>
    <xf numFmtId="10" fontId="1" fillId="0" borderId="0" xfId="0" applyNumberFormat="1" applyFont="1" applyFill="1" applyBorder="1" applyAlignment="1">
      <alignment wrapText="1"/>
    </xf>
    <xf numFmtId="10" fontId="1" fillId="2" borderId="0" xfId="0" applyNumberFormat="1" applyFont="1" applyFill="1" applyBorder="1" applyAlignment="1">
      <alignment horizontal="right"/>
    </xf>
    <xf numFmtId="10" fontId="1" fillId="0" borderId="0" xfId="0" applyNumberFormat="1" applyFont="1" applyFill="1" applyAlignment="1">
      <alignment horizontal="right" vertical="center"/>
    </xf>
    <xf numFmtId="185" fontId="1" fillId="67" borderId="0" xfId="0" applyNumberFormat="1" applyFont="1" applyFill="1" applyBorder="1" applyAlignment="1">
      <alignment horizontal="right" wrapText="1"/>
    </xf>
    <xf numFmtId="185" fontId="31" fillId="0" borderId="0" xfId="0" applyNumberFormat="1" applyFont="1" applyFill="1" applyBorder="1" applyAlignment="1">
      <alignment horizontal="right" wrapText="1"/>
    </xf>
    <xf numFmtId="186" fontId="0" fillId="0" borderId="0" xfId="0" applyNumberFormat="1" applyFont="1" applyFill="1" applyBorder="1" applyAlignment="1">
      <alignment horizontal="right" vertical="center"/>
    </xf>
    <xf numFmtId="186" fontId="1" fillId="2" borderId="0" xfId="0" applyNumberFormat="1" applyFont="1" applyFill="1" applyBorder="1" applyAlignment="1">
      <alignment horizontal="right"/>
    </xf>
    <xf numFmtId="185" fontId="1" fillId="67" borderId="1" xfId="0" applyNumberFormat="1" applyFont="1" applyFill="1" applyBorder="1" applyAlignment="1">
      <alignment horizontal="right" wrapText="1"/>
    </xf>
    <xf numFmtId="185" fontId="3" fillId="0" borderId="2" xfId="0" applyNumberFormat="1" applyFont="1" applyFill="1" applyBorder="1" applyAlignment="1">
      <alignment horizontal="right" wrapText="1"/>
    </xf>
    <xf numFmtId="2" fontId="1" fillId="0" borderId="47" xfId="0" applyNumberFormat="1" applyFont="1" applyFill="1" applyBorder="1" applyAlignment="1">
      <alignment horizontal="right" vertical="center"/>
    </xf>
    <xf numFmtId="2" fontId="1" fillId="0" borderId="54" xfId="0" applyNumberFormat="1" applyFont="1" applyFill="1" applyBorder="1" applyAlignment="1">
      <alignment horizontal="right" vertical="center"/>
    </xf>
    <xf numFmtId="164" fontId="3" fillId="0" borderId="54" xfId="0" applyNumberFormat="1" applyFont="1" applyFill="1" applyBorder="1" applyAlignment="1">
      <alignment horizontal="right" wrapText="1"/>
    </xf>
    <xf numFmtId="164" fontId="76" fillId="0" borderId="0" xfId="1" applyNumberFormat="1" applyFont="1" applyFill="1" applyBorder="1" applyAlignment="1">
      <alignment horizontal="left" vertical="center" wrapText="1"/>
    </xf>
    <xf numFmtId="164" fontId="3" fillId="0" borderId="36" xfId="0" applyNumberFormat="1" applyFont="1" applyFill="1" applyBorder="1" applyAlignment="1" applyProtection="1">
      <alignment horizontal="right"/>
    </xf>
    <xf numFmtId="164" fontId="3" fillId="0" borderId="57" xfId="0" applyNumberFormat="1" applyFont="1" applyFill="1" applyBorder="1" applyAlignment="1">
      <alignment horizontal="right" wrapText="1"/>
    </xf>
    <xf numFmtId="164" fontId="3" fillId="0" borderId="51" xfId="0" applyNumberFormat="1" applyFont="1" applyFill="1" applyBorder="1" applyAlignment="1" applyProtection="1">
      <alignment horizontal="right"/>
    </xf>
    <xf numFmtId="0" fontId="0" fillId="0" borderId="33" xfId="0" applyBorder="1"/>
    <xf numFmtId="176" fontId="1" fillId="0" borderId="33" xfId="0" applyNumberFormat="1" applyFont="1" applyBorder="1" applyAlignment="1">
      <alignment horizontal="left"/>
    </xf>
    <xf numFmtId="0" fontId="0" fillId="0" borderId="33" xfId="0" applyBorder="1" applyAlignment="1">
      <alignment horizontal="left"/>
    </xf>
    <xf numFmtId="0" fontId="4" fillId="3" borderId="2" xfId="0" applyFont="1" applyFill="1" applyBorder="1" applyAlignment="1">
      <alignment horizontal="center" vertical="center" wrapText="1"/>
    </xf>
    <xf numFmtId="0" fontId="1" fillId="3" borderId="0" xfId="0" applyFont="1" applyFill="1" applyBorder="1" applyAlignment="1">
      <alignment vertical="top" wrapText="1"/>
    </xf>
    <xf numFmtId="0" fontId="0" fillId="3" borderId="0" xfId="0" applyFill="1" applyAlignment="1">
      <alignment horizontal="left" vertical="top"/>
    </xf>
    <xf numFmtId="0" fontId="67" fillId="0" borderId="0" xfId="0" applyFont="1" applyFill="1" applyAlignment="1">
      <alignment horizontal="center"/>
    </xf>
    <xf numFmtId="0" fontId="77" fillId="0" borderId="0" xfId="16815" applyFont="1" applyFill="1" applyAlignment="1"/>
    <xf numFmtId="0" fontId="0" fillId="0" borderId="0" xfId="0" applyFont="1" applyFill="1" applyAlignment="1">
      <alignment horizontal="left" vertical="center"/>
    </xf>
    <xf numFmtId="0" fontId="77" fillId="0" borderId="0" xfId="16815" applyFill="1"/>
    <xf numFmtId="0" fontId="77" fillId="0" borderId="0" xfId="16815" applyFont="1" applyFill="1" applyAlignment="1">
      <alignment horizontal="left" vertical="center"/>
    </xf>
    <xf numFmtId="0" fontId="0" fillId="0" borderId="0" xfId="0" applyFont="1" applyFill="1" applyAlignment="1">
      <alignment vertical="top" wrapText="1"/>
    </xf>
    <xf numFmtId="165" fontId="3" fillId="64" borderId="0" xfId="0" applyNumberFormat="1" applyFont="1" applyFill="1" applyBorder="1" applyAlignment="1">
      <alignment horizontal="center"/>
    </xf>
    <xf numFmtId="185" fontId="1" fillId="0" borderId="0" xfId="0" applyNumberFormat="1" applyFont="1" applyFill="1" applyBorder="1" applyAlignment="1">
      <alignment horizontal="right" vertical="center"/>
    </xf>
    <xf numFmtId="185" fontId="3" fillId="0" borderId="1" xfId="0" applyNumberFormat="1" applyFont="1" applyFill="1" applyBorder="1" applyAlignment="1">
      <alignment horizontal="right" wrapText="1"/>
    </xf>
    <xf numFmtId="0" fontId="123" fillId="0" borderId="0" xfId="605" applyFont="1" applyFill="1" applyBorder="1" applyAlignment="1">
      <alignment vertical="top" wrapText="1"/>
    </xf>
    <xf numFmtId="0" fontId="0" fillId="0" borderId="0" xfId="0" applyAlignment="1">
      <alignment horizontal="left" vertical="top" wrapText="1"/>
    </xf>
    <xf numFmtId="0" fontId="128" fillId="0" borderId="0" xfId="0" applyFont="1" applyFill="1" applyAlignment="1">
      <alignment vertical="top"/>
    </xf>
    <xf numFmtId="0" fontId="129" fillId="0" borderId="0" xfId="0" applyFont="1" applyFill="1" applyAlignment="1">
      <alignment vertical="top"/>
    </xf>
    <xf numFmtId="0" fontId="129" fillId="0" borderId="0" xfId="0" applyNumberFormat="1" applyFont="1" applyFill="1" applyBorder="1" applyAlignment="1" applyProtection="1">
      <alignment horizontal="center" vertical="top"/>
    </xf>
    <xf numFmtId="0" fontId="128" fillId="0" borderId="0" xfId="0" applyFont="1" applyFill="1" applyAlignment="1">
      <alignment horizontal="center" vertical="top"/>
    </xf>
    <xf numFmtId="166" fontId="89" fillId="0" borderId="0" xfId="1" applyNumberFormat="1" applyFont="1" applyFill="1" applyBorder="1" applyAlignment="1">
      <alignment horizontal="left" vertical="top" wrapText="1"/>
    </xf>
    <xf numFmtId="0" fontId="3" fillId="64" borderId="0" xfId="0" applyFont="1" applyFill="1" applyBorder="1" applyAlignment="1">
      <alignment horizontal="center"/>
    </xf>
    <xf numFmtId="0" fontId="0" fillId="0" borderId="0" xfId="0" applyAlignment="1">
      <alignment vertical="top" wrapText="1"/>
    </xf>
    <xf numFmtId="0" fontId="5" fillId="0" borderId="0" xfId="0" applyFont="1" applyFill="1"/>
    <xf numFmtId="178" fontId="129" fillId="0" borderId="0" xfId="0" applyNumberFormat="1" applyFont="1" applyAlignment="1"/>
    <xf numFmtId="187" fontId="0" fillId="0" borderId="0" xfId="0" applyNumberFormat="1" applyFill="1"/>
    <xf numFmtId="176" fontId="1" fillId="73" borderId="33" xfId="0" applyNumberFormat="1" applyFont="1" applyFill="1" applyBorder="1" applyAlignment="1">
      <alignment horizontal="left"/>
    </xf>
    <xf numFmtId="178" fontId="1" fillId="73" borderId="0" xfId="0" applyNumberFormat="1" applyFont="1" applyFill="1" applyBorder="1" applyAlignment="1"/>
    <xf numFmtId="2" fontId="1" fillId="73" borderId="0" xfId="0" applyNumberFormat="1" applyFont="1" applyFill="1" applyBorder="1" applyAlignment="1"/>
    <xf numFmtId="164" fontId="3" fillId="73" borderId="2" xfId="0" applyNumberFormat="1" applyFont="1" applyFill="1" applyBorder="1" applyAlignment="1">
      <alignment horizontal="right" wrapText="1"/>
    </xf>
    <xf numFmtId="0" fontId="121" fillId="0" borderId="0" xfId="0" applyFont="1" applyBorder="1" applyAlignment="1">
      <alignment vertical="top" wrapText="1"/>
    </xf>
    <xf numFmtId="0" fontId="0" fillId="4" borderId="58" xfId="0" applyFill="1" applyBorder="1"/>
    <xf numFmtId="0" fontId="122" fillId="4" borderId="64" xfId="0" applyFont="1" applyFill="1" applyBorder="1" applyAlignment="1">
      <alignment vertical="top" wrapText="1"/>
    </xf>
    <xf numFmtId="0" fontId="122" fillId="4" borderId="65" xfId="0" applyFont="1" applyFill="1" applyBorder="1" applyAlignment="1">
      <alignment vertical="top" wrapText="1"/>
    </xf>
    <xf numFmtId="166" fontId="81" fillId="86" borderId="0" xfId="1" applyNumberFormat="1" applyFont="1" applyFill="1" applyBorder="1" applyAlignment="1">
      <alignment vertical="center" wrapText="1"/>
    </xf>
    <xf numFmtId="166" fontId="81" fillId="0" borderId="0" xfId="1" applyNumberFormat="1" applyFont="1" applyFill="1" applyBorder="1" applyAlignment="1">
      <alignment vertical="center" wrapText="1"/>
    </xf>
    <xf numFmtId="0" fontId="74" fillId="0" borderId="0" xfId="0" applyFont="1" applyFill="1"/>
    <xf numFmtId="0" fontId="0" fillId="0" borderId="0" xfId="0" applyFont="1" applyFill="1" applyBorder="1" applyAlignment="1">
      <alignment horizontal="left" vertical="center"/>
    </xf>
    <xf numFmtId="0" fontId="77" fillId="0" borderId="63" xfId="16815" applyFill="1" applyBorder="1" applyAlignment="1">
      <alignment vertical="top"/>
    </xf>
    <xf numFmtId="0" fontId="77" fillId="0" borderId="64" xfId="16815" applyFill="1" applyBorder="1" applyAlignment="1">
      <alignment vertical="top"/>
    </xf>
    <xf numFmtId="179" fontId="1" fillId="73" borderId="0" xfId="0" applyNumberFormat="1" applyFont="1" applyFill="1" applyAlignment="1"/>
    <xf numFmtId="2" fontId="67" fillId="73" borderId="2" xfId="0" applyNumberFormat="1" applyFont="1" applyFill="1" applyBorder="1"/>
    <xf numFmtId="164" fontId="3" fillId="0" borderId="33" xfId="1" applyNumberFormat="1" applyFont="1" applyFill="1" applyBorder="1" applyAlignment="1">
      <alignment horizontal="right" wrapText="1"/>
    </xf>
    <xf numFmtId="164" fontId="3" fillId="0" borderId="1" xfId="1" applyNumberFormat="1" applyFont="1" applyFill="1" applyBorder="1" applyAlignment="1">
      <alignment horizontal="right" wrapText="1"/>
    </xf>
    <xf numFmtId="10" fontId="3" fillId="0" borderId="1" xfId="0" applyNumberFormat="1" applyFont="1" applyFill="1" applyBorder="1" applyAlignment="1">
      <alignment horizontal="right" wrapText="1"/>
    </xf>
    <xf numFmtId="0" fontId="77" fillId="67" borderId="0" xfId="16815" applyFill="1" applyAlignment="1" applyProtection="1">
      <alignment horizontal="left" vertical="top"/>
      <protection hidden="1"/>
    </xf>
    <xf numFmtId="0" fontId="77" fillId="67" borderId="0" xfId="16815" applyFont="1" applyFill="1" applyAlignment="1" applyProtection="1">
      <alignment horizontal="left" vertical="top"/>
      <protection hidden="1"/>
    </xf>
    <xf numFmtId="166" fontId="89" fillId="0" borderId="0" xfId="1" applyNumberFormat="1" applyFont="1" applyFill="1" applyBorder="1" applyAlignment="1">
      <alignment horizontal="left" vertical="top" wrapText="1"/>
    </xf>
    <xf numFmtId="0" fontId="74" fillId="0" borderId="0" xfId="0" applyFont="1" applyAlignment="1">
      <alignment horizontal="left" vertical="top" wrapText="1"/>
    </xf>
    <xf numFmtId="0" fontId="91" fillId="0" borderId="0" xfId="16815" applyFont="1" applyAlignment="1">
      <alignment horizontal="left" vertical="top"/>
    </xf>
    <xf numFmtId="164" fontId="1" fillId="0" borderId="0" xfId="1" applyNumberFormat="1" applyFont="1" applyFill="1" applyBorder="1" applyAlignment="1">
      <alignment horizontal="left" vertical="top" wrapText="1"/>
    </xf>
    <xf numFmtId="0" fontId="123" fillId="0" borderId="0" xfId="605" applyFont="1" applyFill="1" applyBorder="1" applyAlignment="1">
      <alignment horizontal="center" vertical="center" wrapText="1"/>
    </xf>
    <xf numFmtId="0" fontId="0" fillId="73" borderId="55" xfId="0" applyFill="1" applyBorder="1" applyAlignment="1">
      <alignment horizontal="left" vertical="top" wrapText="1"/>
    </xf>
    <xf numFmtId="0" fontId="0" fillId="73" borderId="33" xfId="0" applyFill="1" applyBorder="1" applyAlignment="1">
      <alignment horizontal="left" vertical="top" wrapText="1"/>
    </xf>
    <xf numFmtId="0" fontId="0" fillId="73" borderId="53" xfId="0" applyFill="1" applyBorder="1" applyAlignment="1">
      <alignment horizontal="left" vertical="top" wrapText="1"/>
    </xf>
    <xf numFmtId="0" fontId="0" fillId="73" borderId="56" xfId="0" applyFill="1" applyBorder="1" applyAlignment="1">
      <alignment horizontal="left" vertical="top" wrapText="1"/>
    </xf>
    <xf numFmtId="0" fontId="0" fillId="73" borderId="1" xfId="0" applyFill="1" applyBorder="1" applyAlignment="1">
      <alignment horizontal="left" vertical="top" wrapText="1"/>
    </xf>
    <xf numFmtId="0" fontId="0" fillId="73" borderId="50" xfId="0" applyFill="1" applyBorder="1" applyAlignment="1">
      <alignment horizontal="left" vertical="top" wrapText="1"/>
    </xf>
    <xf numFmtId="0" fontId="0" fillId="73" borderId="52" xfId="0" applyFill="1" applyBorder="1" applyAlignment="1">
      <alignment horizontal="left" vertical="top" wrapText="1"/>
    </xf>
    <xf numFmtId="0" fontId="0" fillId="73" borderId="0" xfId="0" applyFill="1" applyBorder="1" applyAlignment="1">
      <alignment horizontal="left" vertical="top" wrapText="1"/>
    </xf>
    <xf numFmtId="0" fontId="0" fillId="73" borderId="49" xfId="0" applyFill="1" applyBorder="1" applyAlignment="1">
      <alignment horizontal="left" vertical="top" wrapText="1"/>
    </xf>
    <xf numFmtId="0" fontId="0" fillId="0" borderId="0" xfId="0" applyBorder="1" applyAlignment="1">
      <alignment horizontal="left" vertical="top" wrapText="1"/>
    </xf>
    <xf numFmtId="0" fontId="123" fillId="0" borderId="0" xfId="605" applyFont="1" applyFill="1" applyBorder="1" applyAlignment="1">
      <alignment horizontal="center" vertical="top" wrapText="1"/>
    </xf>
    <xf numFmtId="0" fontId="1" fillId="3" borderId="0" xfId="0" applyFont="1" applyFill="1" applyBorder="1" applyAlignment="1">
      <alignment horizontal="left" vertical="top" wrapText="1"/>
    </xf>
    <xf numFmtId="0" fontId="1" fillId="3" borderId="1" xfId="0" applyFont="1" applyFill="1" applyBorder="1" applyAlignment="1">
      <alignment horizontal="left" vertical="top" wrapText="1"/>
    </xf>
    <xf numFmtId="164" fontId="1" fillId="67" borderId="0" xfId="0" applyNumberFormat="1" applyFont="1" applyFill="1" applyBorder="1" applyAlignment="1">
      <alignment horizontal="center"/>
    </xf>
    <xf numFmtId="0" fontId="1" fillId="3" borderId="33" xfId="0" applyFont="1" applyFill="1" applyBorder="1" applyAlignment="1">
      <alignment horizontal="left" vertical="top" wrapText="1"/>
    </xf>
    <xf numFmtId="166" fontId="1" fillId="0" borderId="0" xfId="1" applyNumberFormat="1" applyFont="1" applyFill="1" applyBorder="1" applyAlignment="1">
      <alignment horizontal="left" vertical="top" wrapText="1"/>
    </xf>
    <xf numFmtId="0" fontId="79" fillId="64" borderId="0" xfId="605" applyFont="1" applyFill="1" applyBorder="1" applyAlignment="1">
      <alignment horizontal="left" vertical="top" wrapText="1"/>
    </xf>
    <xf numFmtId="0" fontId="79" fillId="64" borderId="1" xfId="605" applyFont="1" applyFill="1" applyBorder="1" applyAlignment="1">
      <alignment horizontal="left" vertical="top" wrapText="1"/>
    </xf>
    <xf numFmtId="164" fontId="76" fillId="0" borderId="0" xfId="1" applyNumberFormat="1" applyFont="1" applyFill="1" applyBorder="1" applyAlignment="1">
      <alignment horizontal="left" vertical="top" wrapText="1"/>
    </xf>
    <xf numFmtId="164" fontId="1" fillId="0" borderId="0" xfId="299" applyNumberFormat="1" applyFont="1" applyFill="1" applyBorder="1" applyAlignment="1">
      <alignment horizontal="left" vertical="top" wrapText="1"/>
    </xf>
    <xf numFmtId="164" fontId="76" fillId="0" borderId="1" xfId="1" applyNumberFormat="1" applyFont="1" applyFill="1" applyBorder="1" applyAlignment="1">
      <alignment horizontal="left" vertical="top" wrapText="1"/>
    </xf>
    <xf numFmtId="0" fontId="63" fillId="4" borderId="59" xfId="0" applyFont="1" applyFill="1" applyBorder="1" applyAlignment="1">
      <alignment horizontal="center" vertical="top" wrapText="1"/>
    </xf>
    <xf numFmtId="0" fontId="63" fillId="4" borderId="60" xfId="0" applyFont="1" applyFill="1" applyBorder="1" applyAlignment="1">
      <alignment horizontal="center" vertical="top" wrapText="1"/>
    </xf>
    <xf numFmtId="0" fontId="77" fillId="4" borderId="63" xfId="16815" applyFill="1" applyBorder="1" applyAlignment="1">
      <alignment horizontal="center" vertical="top"/>
    </xf>
    <xf numFmtId="0" fontId="77" fillId="4" borderId="64" xfId="16815" applyFill="1" applyBorder="1" applyAlignment="1">
      <alignment horizontal="center" vertical="top"/>
    </xf>
    <xf numFmtId="0" fontId="0" fillId="4" borderId="61" xfId="0" applyFill="1" applyBorder="1" applyAlignment="1">
      <alignment horizontal="left" vertical="top" wrapText="1"/>
    </xf>
    <xf numFmtId="0" fontId="0" fillId="4" borderId="0" xfId="0" applyFill="1" applyBorder="1" applyAlignment="1">
      <alignment horizontal="left" vertical="top" wrapText="1"/>
    </xf>
    <xf numFmtId="0" fontId="0" fillId="4" borderId="62" xfId="0" applyFill="1" applyBorder="1" applyAlignment="1">
      <alignment horizontal="left" vertical="top" wrapText="1"/>
    </xf>
    <xf numFmtId="0" fontId="122" fillId="0" borderId="0" xfId="0" applyFont="1" applyBorder="1" applyAlignment="1">
      <alignment horizontal="left" vertical="top" wrapText="1"/>
    </xf>
  </cellXfs>
  <cellStyles count="17879">
    <cellStyle name="20% - Accent1" xfId="16837" builtinId="30" customBuiltin="1"/>
    <cellStyle name="20% - Accent1 10" xfId="6"/>
    <cellStyle name="20% - Accent1 10 2" xfId="1241"/>
    <cellStyle name="20% - Accent1 10 3" xfId="991"/>
    <cellStyle name="20% - Accent1 11" xfId="7"/>
    <cellStyle name="20% - Accent1 11 2" xfId="1242"/>
    <cellStyle name="20% - Accent1 11 3" xfId="990"/>
    <cellStyle name="20% - Accent1 12" xfId="8"/>
    <cellStyle name="20% - Accent1 12 2" xfId="1243"/>
    <cellStyle name="20% - Accent1 12 3" xfId="989"/>
    <cellStyle name="20% - Accent1 13" xfId="9"/>
    <cellStyle name="20% - Accent1 13 2" xfId="1244"/>
    <cellStyle name="20% - Accent1 13 3" xfId="988"/>
    <cellStyle name="20% - Accent1 14" xfId="10"/>
    <cellStyle name="20% - Accent1 14 2" xfId="1245"/>
    <cellStyle name="20% - Accent1 14 3" xfId="987"/>
    <cellStyle name="20% - Accent1 15" xfId="11"/>
    <cellStyle name="20% - Accent1 15 2" xfId="1246"/>
    <cellStyle name="20% - Accent1 15 3" xfId="986"/>
    <cellStyle name="20% - Accent1 16" xfId="12"/>
    <cellStyle name="20% - Accent1 16 2" xfId="1247"/>
    <cellStyle name="20% - Accent1 16 3" xfId="985"/>
    <cellStyle name="20% - Accent1 17" xfId="13"/>
    <cellStyle name="20% - Accent1 17 2" xfId="1248"/>
    <cellStyle name="20% - Accent1 17 3" xfId="984"/>
    <cellStyle name="20% - Accent1 18" xfId="14"/>
    <cellStyle name="20% - Accent1 18 2" xfId="1249"/>
    <cellStyle name="20% - Accent1 18 3" xfId="983"/>
    <cellStyle name="20% - Accent1 19" xfId="15"/>
    <cellStyle name="20% - Accent1 19 2" xfId="1250"/>
    <cellStyle name="20% - Accent1 19 3" xfId="982"/>
    <cellStyle name="20% - Accent1 2" xfId="16"/>
    <cellStyle name="20% - Accent1 2 2" xfId="1251"/>
    <cellStyle name="20% - Accent1 2 3" xfId="981"/>
    <cellStyle name="20% - Accent1 20" xfId="17"/>
    <cellStyle name="20% - Accent1 20 2" xfId="1252"/>
    <cellStyle name="20% - Accent1 20 3" xfId="980"/>
    <cellStyle name="20% - Accent1 21" xfId="392"/>
    <cellStyle name="20% - Accent1 21 2" xfId="676"/>
    <cellStyle name="20% - Accent1 22" xfId="456"/>
    <cellStyle name="20% - Accent1 22 10" xfId="3932"/>
    <cellStyle name="20% - Accent1 22 10 2" xfId="7602"/>
    <cellStyle name="20% - Accent1 22 10 2 2" xfId="15109"/>
    <cellStyle name="20% - Accent1 22 10 3" xfId="11495"/>
    <cellStyle name="20% - Accent1 22 11" xfId="4357"/>
    <cellStyle name="20% - Accent1 22 11 2" xfId="8027"/>
    <cellStyle name="20% - Accent1 22 11 2 2" xfId="15534"/>
    <cellStyle name="20% - Accent1 22 11 3" xfId="11920"/>
    <cellStyle name="20% - Accent1 22 12" xfId="4780"/>
    <cellStyle name="20% - Accent1 22 12 2" xfId="8449"/>
    <cellStyle name="20% - Accent1 22 12 2 2" xfId="15956"/>
    <cellStyle name="20% - Accent1 22 12 3" xfId="12342"/>
    <cellStyle name="20% - Accent1 22 13" xfId="5267"/>
    <cellStyle name="20% - Accent1 22 13 2" xfId="12816"/>
    <cellStyle name="20% - Accent1 22 14" xfId="9383"/>
    <cellStyle name="20% - Accent1 22 2" xfId="491"/>
    <cellStyle name="20% - Accent1 22 2 10" xfId="5290"/>
    <cellStyle name="20% - Accent1 22 2 10 2" xfId="12839"/>
    <cellStyle name="20% - Accent1 22 2 11" xfId="9405"/>
    <cellStyle name="20% - Accent1 22 2 2" xfId="562"/>
    <cellStyle name="20% - Accent1 22 2 2 10" xfId="9472"/>
    <cellStyle name="20% - Accent1 22 2 2 2" xfId="1814"/>
    <cellStyle name="20% - Accent1 22 2 2 2 2" xfId="2323"/>
    <cellStyle name="20% - Accent1 22 2 2 2 2 2" xfId="3170"/>
    <cellStyle name="20% - Accent1 22 2 2 2 2 2 2" xfId="6952"/>
    <cellStyle name="20% - Accent1 22 2 2 2 2 2 2 2" xfId="14463"/>
    <cellStyle name="20% - Accent1 22 2 2 2 2 2 3" xfId="10863"/>
    <cellStyle name="20% - Accent1 22 2 2 2 2 3" xfId="6107"/>
    <cellStyle name="20% - Accent1 22 2 2 2 2 3 2" xfId="13619"/>
    <cellStyle name="20% - Accent1 22 2 2 2 2 4" xfId="10019"/>
    <cellStyle name="20% - Accent1 22 2 2 2 3" xfId="2745"/>
    <cellStyle name="20% - Accent1 22 2 2 2 3 2" xfId="6529"/>
    <cellStyle name="20% - Accent1 22 2 2 2 3 2 2" xfId="14041"/>
    <cellStyle name="20% - Accent1 22 2 2 2 3 3" xfId="10441"/>
    <cellStyle name="20% - Accent1 22 2 2 2 4" xfId="3676"/>
    <cellStyle name="20% - Accent1 22 2 2 2 4 2" xfId="7386"/>
    <cellStyle name="20% - Accent1 22 2 2 2 4 2 2" xfId="14895"/>
    <cellStyle name="20% - Accent1 22 2 2 2 4 3" xfId="11286"/>
    <cellStyle name="20% - Accent1 22 2 2 2 5" xfId="4145"/>
    <cellStyle name="20% - Accent1 22 2 2 2 5 2" xfId="7815"/>
    <cellStyle name="20% - Accent1 22 2 2 2 5 2 2" xfId="15322"/>
    <cellStyle name="20% - Accent1 22 2 2 2 5 3" xfId="11708"/>
    <cellStyle name="20% - Accent1 22 2 2 2 6" xfId="4570"/>
    <cellStyle name="20% - Accent1 22 2 2 2 6 2" xfId="8240"/>
    <cellStyle name="20% - Accent1 22 2 2 2 6 2 2" xfId="15747"/>
    <cellStyle name="20% - Accent1 22 2 2 2 6 3" xfId="12133"/>
    <cellStyle name="20% - Accent1 22 2 2 2 7" xfId="4997"/>
    <cellStyle name="20% - Accent1 22 2 2 2 7 2" xfId="8663"/>
    <cellStyle name="20% - Accent1 22 2 2 2 7 2 2" xfId="16170"/>
    <cellStyle name="20% - Accent1 22 2 2 2 7 3" xfId="12555"/>
    <cellStyle name="20% - Accent1 22 2 2 2 8" xfId="5669"/>
    <cellStyle name="20% - Accent1 22 2 2 2 8 2" xfId="13184"/>
    <cellStyle name="20% - Accent1 22 2 2 2 9" xfId="9596"/>
    <cellStyle name="20% - Accent1 22 2 2 3" xfId="2133"/>
    <cellStyle name="20% - Accent1 22 2 2 3 2" xfId="3046"/>
    <cellStyle name="20% - Accent1 22 2 2 3 2 2" xfId="6828"/>
    <cellStyle name="20% - Accent1 22 2 2 3 2 2 2" xfId="14339"/>
    <cellStyle name="20% - Accent1 22 2 2 3 2 3" xfId="10739"/>
    <cellStyle name="20% - Accent1 22 2 2 3 3" xfId="5972"/>
    <cellStyle name="20% - Accent1 22 2 2 3 3 2" xfId="13486"/>
    <cellStyle name="20% - Accent1 22 2 2 3 4" xfId="9895"/>
    <cellStyle name="20% - Accent1 22 2 2 4" xfId="2621"/>
    <cellStyle name="20% - Accent1 22 2 2 4 2" xfId="6405"/>
    <cellStyle name="20% - Accent1 22 2 2 4 2 2" xfId="13917"/>
    <cellStyle name="20% - Accent1 22 2 2 4 3" xfId="10317"/>
    <cellStyle name="20% - Accent1 22 2 2 5" xfId="3497"/>
    <cellStyle name="20% - Accent1 22 2 2 5 2" xfId="7255"/>
    <cellStyle name="20% - Accent1 22 2 2 5 2 2" xfId="14765"/>
    <cellStyle name="20% - Accent1 22 2 2 5 3" xfId="11162"/>
    <cellStyle name="20% - Accent1 22 2 2 6" xfId="4021"/>
    <cellStyle name="20% - Accent1 22 2 2 6 2" xfId="7691"/>
    <cellStyle name="20% - Accent1 22 2 2 6 2 2" xfId="15198"/>
    <cellStyle name="20% - Accent1 22 2 2 6 3" xfId="11584"/>
    <cellStyle name="20% - Accent1 22 2 2 7" xfId="4446"/>
    <cellStyle name="20% - Accent1 22 2 2 7 2" xfId="8116"/>
    <cellStyle name="20% - Accent1 22 2 2 7 2 2" xfId="15623"/>
    <cellStyle name="20% - Accent1 22 2 2 7 3" xfId="12009"/>
    <cellStyle name="20% - Accent1 22 2 2 8" xfId="4871"/>
    <cellStyle name="20% - Accent1 22 2 2 8 2" xfId="8539"/>
    <cellStyle name="20% - Accent1 22 2 2 8 2 2" xfId="16046"/>
    <cellStyle name="20% - Accent1 22 2 2 8 3" xfId="12431"/>
    <cellStyle name="20% - Accent1 22 2 2 9" xfId="5357"/>
    <cellStyle name="20% - Accent1 22 2 2 9 2" xfId="12906"/>
    <cellStyle name="20% - Accent1 22 2 3" xfId="1815"/>
    <cellStyle name="20% - Accent1 22 2 3 2" xfId="2324"/>
    <cellStyle name="20% - Accent1 22 2 3 2 2" xfId="3171"/>
    <cellStyle name="20% - Accent1 22 2 3 2 2 2" xfId="6953"/>
    <cellStyle name="20% - Accent1 22 2 3 2 2 2 2" xfId="14464"/>
    <cellStyle name="20% - Accent1 22 2 3 2 2 3" xfId="10864"/>
    <cellStyle name="20% - Accent1 22 2 3 2 3" xfId="6108"/>
    <cellStyle name="20% - Accent1 22 2 3 2 3 2" xfId="13620"/>
    <cellStyle name="20% - Accent1 22 2 3 2 4" xfId="10020"/>
    <cellStyle name="20% - Accent1 22 2 3 3" xfId="2746"/>
    <cellStyle name="20% - Accent1 22 2 3 3 2" xfId="6530"/>
    <cellStyle name="20% - Accent1 22 2 3 3 2 2" xfId="14042"/>
    <cellStyle name="20% - Accent1 22 2 3 3 3" xfId="10442"/>
    <cellStyle name="20% - Accent1 22 2 3 4" xfId="3677"/>
    <cellStyle name="20% - Accent1 22 2 3 4 2" xfId="7387"/>
    <cellStyle name="20% - Accent1 22 2 3 4 2 2" xfId="14896"/>
    <cellStyle name="20% - Accent1 22 2 3 4 3" xfId="11287"/>
    <cellStyle name="20% - Accent1 22 2 3 5" xfId="4146"/>
    <cellStyle name="20% - Accent1 22 2 3 5 2" xfId="7816"/>
    <cellStyle name="20% - Accent1 22 2 3 5 2 2" xfId="15323"/>
    <cellStyle name="20% - Accent1 22 2 3 5 3" xfId="11709"/>
    <cellStyle name="20% - Accent1 22 2 3 6" xfId="4571"/>
    <cellStyle name="20% - Accent1 22 2 3 6 2" xfId="8241"/>
    <cellStyle name="20% - Accent1 22 2 3 6 2 2" xfId="15748"/>
    <cellStyle name="20% - Accent1 22 2 3 6 3" xfId="12134"/>
    <cellStyle name="20% - Accent1 22 2 3 7" xfId="4998"/>
    <cellStyle name="20% - Accent1 22 2 3 7 2" xfId="8664"/>
    <cellStyle name="20% - Accent1 22 2 3 7 2 2" xfId="16171"/>
    <cellStyle name="20% - Accent1 22 2 3 7 3" xfId="12556"/>
    <cellStyle name="20% - Accent1 22 2 3 8" xfId="5670"/>
    <cellStyle name="20% - Accent1 22 2 3 8 2" xfId="13185"/>
    <cellStyle name="20% - Accent1 22 2 3 9" xfId="9597"/>
    <cellStyle name="20% - Accent1 22 2 4" xfId="2066"/>
    <cellStyle name="20% - Accent1 22 2 4 2" xfId="2979"/>
    <cellStyle name="20% - Accent1 22 2 4 2 2" xfId="6761"/>
    <cellStyle name="20% - Accent1 22 2 4 2 2 2" xfId="14272"/>
    <cellStyle name="20% - Accent1 22 2 4 2 3" xfId="10672"/>
    <cellStyle name="20% - Accent1 22 2 4 3" xfId="5905"/>
    <cellStyle name="20% - Accent1 22 2 4 3 2" xfId="13419"/>
    <cellStyle name="20% - Accent1 22 2 4 4" xfId="9828"/>
    <cellStyle name="20% - Accent1 22 2 5" xfId="2554"/>
    <cellStyle name="20% - Accent1 22 2 5 2" xfId="6338"/>
    <cellStyle name="20% - Accent1 22 2 5 2 2" xfId="13850"/>
    <cellStyle name="20% - Accent1 22 2 5 3" xfId="10250"/>
    <cellStyle name="20% - Accent1 22 2 6" xfId="3430"/>
    <cellStyle name="20% - Accent1 22 2 6 2" xfId="7188"/>
    <cellStyle name="20% - Accent1 22 2 6 2 2" xfId="14698"/>
    <cellStyle name="20% - Accent1 22 2 6 3" xfId="11095"/>
    <cellStyle name="20% - Accent1 22 2 7" xfId="3954"/>
    <cellStyle name="20% - Accent1 22 2 7 2" xfId="7624"/>
    <cellStyle name="20% - Accent1 22 2 7 2 2" xfId="15131"/>
    <cellStyle name="20% - Accent1 22 2 7 3" xfId="11517"/>
    <cellStyle name="20% - Accent1 22 2 8" xfId="4379"/>
    <cellStyle name="20% - Accent1 22 2 8 2" xfId="8049"/>
    <cellStyle name="20% - Accent1 22 2 8 2 2" xfId="15556"/>
    <cellStyle name="20% - Accent1 22 2 8 3" xfId="11942"/>
    <cellStyle name="20% - Accent1 22 2 9" xfId="4803"/>
    <cellStyle name="20% - Accent1 22 2 9 2" xfId="8472"/>
    <cellStyle name="20% - Accent1 22 2 9 2 2" xfId="15979"/>
    <cellStyle name="20% - Accent1 22 2 9 3" xfId="12364"/>
    <cellStyle name="20% - Accent1 22 3" xfId="513"/>
    <cellStyle name="20% - Accent1 22 3 10" xfId="5312"/>
    <cellStyle name="20% - Accent1 22 3 10 2" xfId="12861"/>
    <cellStyle name="20% - Accent1 22 3 11" xfId="9427"/>
    <cellStyle name="20% - Accent1 22 3 2" xfId="584"/>
    <cellStyle name="20% - Accent1 22 3 2 10" xfId="9494"/>
    <cellStyle name="20% - Accent1 22 3 2 2" xfId="1816"/>
    <cellStyle name="20% - Accent1 22 3 2 2 2" xfId="2325"/>
    <cellStyle name="20% - Accent1 22 3 2 2 2 2" xfId="3172"/>
    <cellStyle name="20% - Accent1 22 3 2 2 2 2 2" xfId="6954"/>
    <cellStyle name="20% - Accent1 22 3 2 2 2 2 2 2" xfId="14465"/>
    <cellStyle name="20% - Accent1 22 3 2 2 2 2 3" xfId="10865"/>
    <cellStyle name="20% - Accent1 22 3 2 2 2 3" xfId="6109"/>
    <cellStyle name="20% - Accent1 22 3 2 2 2 3 2" xfId="13621"/>
    <cellStyle name="20% - Accent1 22 3 2 2 2 4" xfId="10021"/>
    <cellStyle name="20% - Accent1 22 3 2 2 3" xfId="2747"/>
    <cellStyle name="20% - Accent1 22 3 2 2 3 2" xfId="6531"/>
    <cellStyle name="20% - Accent1 22 3 2 2 3 2 2" xfId="14043"/>
    <cellStyle name="20% - Accent1 22 3 2 2 3 3" xfId="10443"/>
    <cellStyle name="20% - Accent1 22 3 2 2 4" xfId="3678"/>
    <cellStyle name="20% - Accent1 22 3 2 2 4 2" xfId="7388"/>
    <cellStyle name="20% - Accent1 22 3 2 2 4 2 2" xfId="14897"/>
    <cellStyle name="20% - Accent1 22 3 2 2 4 3" xfId="11288"/>
    <cellStyle name="20% - Accent1 22 3 2 2 5" xfId="4147"/>
    <cellStyle name="20% - Accent1 22 3 2 2 5 2" xfId="7817"/>
    <cellStyle name="20% - Accent1 22 3 2 2 5 2 2" xfId="15324"/>
    <cellStyle name="20% - Accent1 22 3 2 2 5 3" xfId="11710"/>
    <cellStyle name="20% - Accent1 22 3 2 2 6" xfId="4572"/>
    <cellStyle name="20% - Accent1 22 3 2 2 6 2" xfId="8242"/>
    <cellStyle name="20% - Accent1 22 3 2 2 6 2 2" xfId="15749"/>
    <cellStyle name="20% - Accent1 22 3 2 2 6 3" xfId="12135"/>
    <cellStyle name="20% - Accent1 22 3 2 2 7" xfId="4999"/>
    <cellStyle name="20% - Accent1 22 3 2 2 7 2" xfId="8665"/>
    <cellStyle name="20% - Accent1 22 3 2 2 7 2 2" xfId="16172"/>
    <cellStyle name="20% - Accent1 22 3 2 2 7 3" xfId="12557"/>
    <cellStyle name="20% - Accent1 22 3 2 2 8" xfId="5671"/>
    <cellStyle name="20% - Accent1 22 3 2 2 8 2" xfId="13186"/>
    <cellStyle name="20% - Accent1 22 3 2 2 9" xfId="9598"/>
    <cellStyle name="20% - Accent1 22 3 2 3" xfId="2155"/>
    <cellStyle name="20% - Accent1 22 3 2 3 2" xfId="3068"/>
    <cellStyle name="20% - Accent1 22 3 2 3 2 2" xfId="6850"/>
    <cellStyle name="20% - Accent1 22 3 2 3 2 2 2" xfId="14361"/>
    <cellStyle name="20% - Accent1 22 3 2 3 2 3" xfId="10761"/>
    <cellStyle name="20% - Accent1 22 3 2 3 3" xfId="5994"/>
    <cellStyle name="20% - Accent1 22 3 2 3 3 2" xfId="13508"/>
    <cellStyle name="20% - Accent1 22 3 2 3 4" xfId="9917"/>
    <cellStyle name="20% - Accent1 22 3 2 4" xfId="2643"/>
    <cellStyle name="20% - Accent1 22 3 2 4 2" xfId="6427"/>
    <cellStyle name="20% - Accent1 22 3 2 4 2 2" xfId="13939"/>
    <cellStyle name="20% - Accent1 22 3 2 4 3" xfId="10339"/>
    <cellStyle name="20% - Accent1 22 3 2 5" xfId="3519"/>
    <cellStyle name="20% - Accent1 22 3 2 5 2" xfId="7277"/>
    <cellStyle name="20% - Accent1 22 3 2 5 2 2" xfId="14787"/>
    <cellStyle name="20% - Accent1 22 3 2 5 3" xfId="11184"/>
    <cellStyle name="20% - Accent1 22 3 2 6" xfId="4043"/>
    <cellStyle name="20% - Accent1 22 3 2 6 2" xfId="7713"/>
    <cellStyle name="20% - Accent1 22 3 2 6 2 2" xfId="15220"/>
    <cellStyle name="20% - Accent1 22 3 2 6 3" xfId="11606"/>
    <cellStyle name="20% - Accent1 22 3 2 7" xfId="4468"/>
    <cellStyle name="20% - Accent1 22 3 2 7 2" xfId="8138"/>
    <cellStyle name="20% - Accent1 22 3 2 7 2 2" xfId="15645"/>
    <cellStyle name="20% - Accent1 22 3 2 7 3" xfId="12031"/>
    <cellStyle name="20% - Accent1 22 3 2 8" xfId="4893"/>
    <cellStyle name="20% - Accent1 22 3 2 8 2" xfId="8561"/>
    <cellStyle name="20% - Accent1 22 3 2 8 2 2" xfId="16068"/>
    <cellStyle name="20% - Accent1 22 3 2 8 3" xfId="12453"/>
    <cellStyle name="20% - Accent1 22 3 2 9" xfId="5379"/>
    <cellStyle name="20% - Accent1 22 3 2 9 2" xfId="12928"/>
    <cellStyle name="20% - Accent1 22 3 3" xfId="1817"/>
    <cellStyle name="20% - Accent1 22 3 3 2" xfId="2326"/>
    <cellStyle name="20% - Accent1 22 3 3 2 2" xfId="3173"/>
    <cellStyle name="20% - Accent1 22 3 3 2 2 2" xfId="6955"/>
    <cellStyle name="20% - Accent1 22 3 3 2 2 2 2" xfId="14466"/>
    <cellStyle name="20% - Accent1 22 3 3 2 2 3" xfId="10866"/>
    <cellStyle name="20% - Accent1 22 3 3 2 3" xfId="6110"/>
    <cellStyle name="20% - Accent1 22 3 3 2 3 2" xfId="13622"/>
    <cellStyle name="20% - Accent1 22 3 3 2 4" xfId="10022"/>
    <cellStyle name="20% - Accent1 22 3 3 3" xfId="2748"/>
    <cellStyle name="20% - Accent1 22 3 3 3 2" xfId="6532"/>
    <cellStyle name="20% - Accent1 22 3 3 3 2 2" xfId="14044"/>
    <cellStyle name="20% - Accent1 22 3 3 3 3" xfId="10444"/>
    <cellStyle name="20% - Accent1 22 3 3 4" xfId="3679"/>
    <cellStyle name="20% - Accent1 22 3 3 4 2" xfId="7389"/>
    <cellStyle name="20% - Accent1 22 3 3 4 2 2" xfId="14898"/>
    <cellStyle name="20% - Accent1 22 3 3 4 3" xfId="11289"/>
    <cellStyle name="20% - Accent1 22 3 3 5" xfId="4148"/>
    <cellStyle name="20% - Accent1 22 3 3 5 2" xfId="7818"/>
    <cellStyle name="20% - Accent1 22 3 3 5 2 2" xfId="15325"/>
    <cellStyle name="20% - Accent1 22 3 3 5 3" xfId="11711"/>
    <cellStyle name="20% - Accent1 22 3 3 6" xfId="4573"/>
    <cellStyle name="20% - Accent1 22 3 3 6 2" xfId="8243"/>
    <cellStyle name="20% - Accent1 22 3 3 6 2 2" xfId="15750"/>
    <cellStyle name="20% - Accent1 22 3 3 6 3" xfId="12136"/>
    <cellStyle name="20% - Accent1 22 3 3 7" xfId="5000"/>
    <cellStyle name="20% - Accent1 22 3 3 7 2" xfId="8666"/>
    <cellStyle name="20% - Accent1 22 3 3 7 2 2" xfId="16173"/>
    <cellStyle name="20% - Accent1 22 3 3 7 3" xfId="12558"/>
    <cellStyle name="20% - Accent1 22 3 3 8" xfId="5672"/>
    <cellStyle name="20% - Accent1 22 3 3 8 2" xfId="13187"/>
    <cellStyle name="20% - Accent1 22 3 3 9" xfId="9599"/>
    <cellStyle name="20% - Accent1 22 3 4" xfId="2088"/>
    <cellStyle name="20% - Accent1 22 3 4 2" xfId="3001"/>
    <cellStyle name="20% - Accent1 22 3 4 2 2" xfId="6783"/>
    <cellStyle name="20% - Accent1 22 3 4 2 2 2" xfId="14294"/>
    <cellStyle name="20% - Accent1 22 3 4 2 3" xfId="10694"/>
    <cellStyle name="20% - Accent1 22 3 4 3" xfId="5927"/>
    <cellStyle name="20% - Accent1 22 3 4 3 2" xfId="13441"/>
    <cellStyle name="20% - Accent1 22 3 4 4" xfId="9850"/>
    <cellStyle name="20% - Accent1 22 3 5" xfId="2576"/>
    <cellStyle name="20% - Accent1 22 3 5 2" xfId="6360"/>
    <cellStyle name="20% - Accent1 22 3 5 2 2" xfId="13872"/>
    <cellStyle name="20% - Accent1 22 3 5 3" xfId="10272"/>
    <cellStyle name="20% - Accent1 22 3 6" xfId="3452"/>
    <cellStyle name="20% - Accent1 22 3 6 2" xfId="7210"/>
    <cellStyle name="20% - Accent1 22 3 6 2 2" xfId="14720"/>
    <cellStyle name="20% - Accent1 22 3 6 3" xfId="11117"/>
    <cellStyle name="20% - Accent1 22 3 7" xfId="3976"/>
    <cellStyle name="20% - Accent1 22 3 7 2" xfId="7646"/>
    <cellStyle name="20% - Accent1 22 3 7 2 2" xfId="15153"/>
    <cellStyle name="20% - Accent1 22 3 7 3" xfId="11539"/>
    <cellStyle name="20% - Accent1 22 3 8" xfId="4401"/>
    <cellStyle name="20% - Accent1 22 3 8 2" xfId="8071"/>
    <cellStyle name="20% - Accent1 22 3 8 2 2" xfId="15578"/>
    <cellStyle name="20% - Accent1 22 3 8 3" xfId="11964"/>
    <cellStyle name="20% - Accent1 22 3 9" xfId="4825"/>
    <cellStyle name="20% - Accent1 22 3 9 2" xfId="8494"/>
    <cellStyle name="20% - Accent1 22 3 9 2 2" xfId="16001"/>
    <cellStyle name="20% - Accent1 22 3 9 3" xfId="12386"/>
    <cellStyle name="20% - Accent1 22 4" xfId="540"/>
    <cellStyle name="20% - Accent1 22 4 10" xfId="9450"/>
    <cellStyle name="20% - Accent1 22 4 2" xfId="1818"/>
    <cellStyle name="20% - Accent1 22 4 2 2" xfId="2327"/>
    <cellStyle name="20% - Accent1 22 4 2 2 2" xfId="3174"/>
    <cellStyle name="20% - Accent1 22 4 2 2 2 2" xfId="6956"/>
    <cellStyle name="20% - Accent1 22 4 2 2 2 2 2" xfId="14467"/>
    <cellStyle name="20% - Accent1 22 4 2 2 2 3" xfId="10867"/>
    <cellStyle name="20% - Accent1 22 4 2 2 3" xfId="6111"/>
    <cellStyle name="20% - Accent1 22 4 2 2 3 2" xfId="13623"/>
    <cellStyle name="20% - Accent1 22 4 2 2 4" xfId="10023"/>
    <cellStyle name="20% - Accent1 22 4 2 3" xfId="2749"/>
    <cellStyle name="20% - Accent1 22 4 2 3 2" xfId="6533"/>
    <cellStyle name="20% - Accent1 22 4 2 3 2 2" xfId="14045"/>
    <cellStyle name="20% - Accent1 22 4 2 3 3" xfId="10445"/>
    <cellStyle name="20% - Accent1 22 4 2 4" xfId="3680"/>
    <cellStyle name="20% - Accent1 22 4 2 4 2" xfId="7390"/>
    <cellStyle name="20% - Accent1 22 4 2 4 2 2" xfId="14899"/>
    <cellStyle name="20% - Accent1 22 4 2 4 3" xfId="11290"/>
    <cellStyle name="20% - Accent1 22 4 2 5" xfId="4149"/>
    <cellStyle name="20% - Accent1 22 4 2 5 2" xfId="7819"/>
    <cellStyle name="20% - Accent1 22 4 2 5 2 2" xfId="15326"/>
    <cellStyle name="20% - Accent1 22 4 2 5 3" xfId="11712"/>
    <cellStyle name="20% - Accent1 22 4 2 6" xfId="4574"/>
    <cellStyle name="20% - Accent1 22 4 2 6 2" xfId="8244"/>
    <cellStyle name="20% - Accent1 22 4 2 6 2 2" xfId="15751"/>
    <cellStyle name="20% - Accent1 22 4 2 6 3" xfId="12137"/>
    <cellStyle name="20% - Accent1 22 4 2 7" xfId="5001"/>
    <cellStyle name="20% - Accent1 22 4 2 7 2" xfId="8667"/>
    <cellStyle name="20% - Accent1 22 4 2 7 2 2" xfId="16174"/>
    <cellStyle name="20% - Accent1 22 4 2 7 3" xfId="12559"/>
    <cellStyle name="20% - Accent1 22 4 2 8" xfId="5673"/>
    <cellStyle name="20% - Accent1 22 4 2 8 2" xfId="13188"/>
    <cellStyle name="20% - Accent1 22 4 2 9" xfId="9600"/>
    <cellStyle name="20% - Accent1 22 4 3" xfId="2111"/>
    <cellStyle name="20% - Accent1 22 4 3 2" xfId="3024"/>
    <cellStyle name="20% - Accent1 22 4 3 2 2" xfId="6806"/>
    <cellStyle name="20% - Accent1 22 4 3 2 2 2" xfId="14317"/>
    <cellStyle name="20% - Accent1 22 4 3 2 3" xfId="10717"/>
    <cellStyle name="20% - Accent1 22 4 3 3" xfId="5950"/>
    <cellStyle name="20% - Accent1 22 4 3 3 2" xfId="13464"/>
    <cellStyle name="20% - Accent1 22 4 3 4" xfId="9873"/>
    <cellStyle name="20% - Accent1 22 4 4" xfId="2599"/>
    <cellStyle name="20% - Accent1 22 4 4 2" xfId="6383"/>
    <cellStyle name="20% - Accent1 22 4 4 2 2" xfId="13895"/>
    <cellStyle name="20% - Accent1 22 4 4 3" xfId="10295"/>
    <cellStyle name="20% - Accent1 22 4 5" xfId="3475"/>
    <cellStyle name="20% - Accent1 22 4 5 2" xfId="7233"/>
    <cellStyle name="20% - Accent1 22 4 5 2 2" xfId="14743"/>
    <cellStyle name="20% - Accent1 22 4 5 3" xfId="11140"/>
    <cellStyle name="20% - Accent1 22 4 6" xfId="3999"/>
    <cellStyle name="20% - Accent1 22 4 6 2" xfId="7669"/>
    <cellStyle name="20% - Accent1 22 4 6 2 2" xfId="15176"/>
    <cellStyle name="20% - Accent1 22 4 6 3" xfId="11562"/>
    <cellStyle name="20% - Accent1 22 4 7" xfId="4424"/>
    <cellStyle name="20% - Accent1 22 4 7 2" xfId="8094"/>
    <cellStyle name="20% - Accent1 22 4 7 2 2" xfId="15601"/>
    <cellStyle name="20% - Accent1 22 4 7 3" xfId="11987"/>
    <cellStyle name="20% - Accent1 22 4 8" xfId="4849"/>
    <cellStyle name="20% - Accent1 22 4 8 2" xfId="8517"/>
    <cellStyle name="20% - Accent1 22 4 8 2 2" xfId="16024"/>
    <cellStyle name="20% - Accent1 22 4 8 3" xfId="12409"/>
    <cellStyle name="20% - Accent1 22 4 9" xfId="5335"/>
    <cellStyle name="20% - Accent1 22 4 9 2" xfId="12884"/>
    <cellStyle name="20% - Accent1 22 5" xfId="1240"/>
    <cellStyle name="20% - Accent1 22 6" xfId="1819"/>
    <cellStyle name="20% - Accent1 22 6 2" xfId="2328"/>
    <cellStyle name="20% - Accent1 22 6 2 2" xfId="3175"/>
    <cellStyle name="20% - Accent1 22 6 2 2 2" xfId="6957"/>
    <cellStyle name="20% - Accent1 22 6 2 2 2 2" xfId="14468"/>
    <cellStyle name="20% - Accent1 22 6 2 2 3" xfId="10868"/>
    <cellStyle name="20% - Accent1 22 6 2 3" xfId="6112"/>
    <cellStyle name="20% - Accent1 22 6 2 3 2" xfId="13624"/>
    <cellStyle name="20% - Accent1 22 6 2 4" xfId="10024"/>
    <cellStyle name="20% - Accent1 22 6 3" xfId="2750"/>
    <cellStyle name="20% - Accent1 22 6 3 2" xfId="6534"/>
    <cellStyle name="20% - Accent1 22 6 3 2 2" xfId="14046"/>
    <cellStyle name="20% - Accent1 22 6 3 3" xfId="10446"/>
    <cellStyle name="20% - Accent1 22 6 4" xfId="3681"/>
    <cellStyle name="20% - Accent1 22 6 4 2" xfId="7391"/>
    <cellStyle name="20% - Accent1 22 6 4 2 2" xfId="14900"/>
    <cellStyle name="20% - Accent1 22 6 4 3" xfId="11291"/>
    <cellStyle name="20% - Accent1 22 6 5" xfId="4150"/>
    <cellStyle name="20% - Accent1 22 6 5 2" xfId="7820"/>
    <cellStyle name="20% - Accent1 22 6 5 2 2" xfId="15327"/>
    <cellStyle name="20% - Accent1 22 6 5 3" xfId="11713"/>
    <cellStyle name="20% - Accent1 22 6 6" xfId="4575"/>
    <cellStyle name="20% - Accent1 22 6 6 2" xfId="8245"/>
    <cellStyle name="20% - Accent1 22 6 6 2 2" xfId="15752"/>
    <cellStyle name="20% - Accent1 22 6 6 3" xfId="12138"/>
    <cellStyle name="20% - Accent1 22 6 7" xfId="5002"/>
    <cellStyle name="20% - Accent1 22 6 7 2" xfId="8668"/>
    <cellStyle name="20% - Accent1 22 6 7 2 2" xfId="16175"/>
    <cellStyle name="20% - Accent1 22 6 7 3" xfId="12560"/>
    <cellStyle name="20% - Accent1 22 6 8" xfId="5674"/>
    <cellStyle name="20% - Accent1 22 6 8 2" xfId="13189"/>
    <cellStyle name="20% - Accent1 22 6 9" xfId="9601"/>
    <cellStyle name="20% - Accent1 22 7" xfId="2044"/>
    <cellStyle name="20% - Accent1 22 7 2" xfId="2957"/>
    <cellStyle name="20% - Accent1 22 7 2 2" xfId="6739"/>
    <cellStyle name="20% - Accent1 22 7 2 2 2" xfId="14250"/>
    <cellStyle name="20% - Accent1 22 7 2 3" xfId="10650"/>
    <cellStyle name="20% - Accent1 22 7 3" xfId="5883"/>
    <cellStyle name="20% - Accent1 22 7 3 2" xfId="13397"/>
    <cellStyle name="20% - Accent1 22 7 4" xfId="9806"/>
    <cellStyle name="20% - Accent1 22 8" xfId="2532"/>
    <cellStyle name="20% - Accent1 22 8 2" xfId="6316"/>
    <cellStyle name="20% - Accent1 22 8 2 2" xfId="13828"/>
    <cellStyle name="20% - Accent1 22 8 3" xfId="10228"/>
    <cellStyle name="20% - Accent1 22 9" xfId="3408"/>
    <cellStyle name="20% - Accent1 22 9 2" xfId="7166"/>
    <cellStyle name="20% - Accent1 22 9 2 2" xfId="14676"/>
    <cellStyle name="20% - Accent1 22 9 3" xfId="11073"/>
    <cellStyle name="20% - Accent1 23" xfId="992"/>
    <cellStyle name="20% - Accent1 24" xfId="1800"/>
    <cellStyle name="20% - Accent1 24 2" xfId="2309"/>
    <cellStyle name="20% - Accent1 24 2 2" xfId="3156"/>
    <cellStyle name="20% - Accent1 24 2 2 2" xfId="6938"/>
    <cellStyle name="20% - Accent1 24 2 2 2 2" xfId="14449"/>
    <cellStyle name="20% - Accent1 24 2 2 3" xfId="10849"/>
    <cellStyle name="20% - Accent1 24 2 3" xfId="6093"/>
    <cellStyle name="20% - Accent1 24 2 3 2" xfId="13605"/>
    <cellStyle name="20% - Accent1 24 2 4" xfId="10005"/>
    <cellStyle name="20% - Accent1 24 3" xfId="2731"/>
    <cellStyle name="20% - Accent1 24 3 2" xfId="6515"/>
    <cellStyle name="20% - Accent1 24 3 2 2" xfId="14027"/>
    <cellStyle name="20% - Accent1 24 3 3" xfId="10427"/>
    <cellStyle name="20% - Accent1 24 4" xfId="3662"/>
    <cellStyle name="20% - Accent1 24 4 2" xfId="7372"/>
    <cellStyle name="20% - Accent1 24 4 2 2" xfId="14881"/>
    <cellStyle name="20% - Accent1 24 4 3" xfId="11272"/>
    <cellStyle name="20% - Accent1 24 5" xfId="4131"/>
    <cellStyle name="20% - Accent1 24 5 2" xfId="7801"/>
    <cellStyle name="20% - Accent1 24 5 2 2" xfId="15308"/>
    <cellStyle name="20% - Accent1 24 5 3" xfId="11694"/>
    <cellStyle name="20% - Accent1 24 6" xfId="4556"/>
    <cellStyle name="20% - Accent1 24 6 2" xfId="8226"/>
    <cellStyle name="20% - Accent1 24 6 2 2" xfId="15733"/>
    <cellStyle name="20% - Accent1 24 6 3" xfId="12119"/>
    <cellStyle name="20% - Accent1 24 7" xfId="4983"/>
    <cellStyle name="20% - Accent1 24 7 2" xfId="8649"/>
    <cellStyle name="20% - Accent1 24 7 2 2" xfId="16156"/>
    <cellStyle name="20% - Accent1 24 7 3" xfId="12541"/>
    <cellStyle name="20% - Accent1 24 8" xfId="5655"/>
    <cellStyle name="20% - Accent1 24 8 2" xfId="13170"/>
    <cellStyle name="20% - Accent1 24 9" xfId="9582"/>
    <cellStyle name="20% - Accent1 25" xfId="5"/>
    <cellStyle name="20% - Accent1 3" xfId="18"/>
    <cellStyle name="20% - Accent1 3 2" xfId="1253"/>
    <cellStyle name="20% - Accent1 3 3" xfId="979"/>
    <cellStyle name="20% - Accent1 4" xfId="19"/>
    <cellStyle name="20% - Accent1 4 2" xfId="1254"/>
    <cellStyle name="20% - Accent1 4 3" xfId="978"/>
    <cellStyle name="20% - Accent1 5" xfId="20"/>
    <cellStyle name="20% - Accent1 5 2" xfId="1255"/>
    <cellStyle name="20% - Accent1 5 3" xfId="977"/>
    <cellStyle name="20% - Accent1 6" xfId="21"/>
    <cellStyle name="20% - Accent1 6 2" xfId="1256"/>
    <cellStyle name="20% - Accent1 6 3" xfId="976"/>
    <cellStyle name="20% - Accent1 7" xfId="22"/>
    <cellStyle name="20% - Accent1 7 2" xfId="1257"/>
    <cellStyle name="20% - Accent1 7 3" xfId="975"/>
    <cellStyle name="20% - Accent1 8" xfId="23"/>
    <cellStyle name="20% - Accent1 8 2" xfId="1258"/>
    <cellStyle name="20% - Accent1 8 3" xfId="974"/>
    <cellStyle name="20% - Accent1 9" xfId="24"/>
    <cellStyle name="20% - Accent1 9 2" xfId="1259"/>
    <cellStyle name="20% - Accent1 9 3" xfId="973"/>
    <cellStyle name="20% - Accent2" xfId="16841" builtinId="34" customBuiltin="1"/>
    <cellStyle name="20% - Accent2 10" xfId="26"/>
    <cellStyle name="20% - Accent2 10 2" xfId="1261"/>
    <cellStyle name="20% - Accent2 10 3" xfId="971"/>
    <cellStyle name="20% - Accent2 11" xfId="27"/>
    <cellStyle name="20% - Accent2 11 2" xfId="1262"/>
    <cellStyle name="20% - Accent2 11 3" xfId="970"/>
    <cellStyle name="20% - Accent2 12" xfId="28"/>
    <cellStyle name="20% - Accent2 12 2" xfId="1263"/>
    <cellStyle name="20% - Accent2 12 3" xfId="969"/>
    <cellStyle name="20% - Accent2 13" xfId="29"/>
    <cellStyle name="20% - Accent2 13 2" xfId="1264"/>
    <cellStyle name="20% - Accent2 13 3" xfId="968"/>
    <cellStyle name="20% - Accent2 14" xfId="30"/>
    <cellStyle name="20% - Accent2 14 2" xfId="1265"/>
    <cellStyle name="20% - Accent2 14 3" xfId="967"/>
    <cellStyle name="20% - Accent2 15" xfId="31"/>
    <cellStyle name="20% - Accent2 15 2" xfId="1266"/>
    <cellStyle name="20% - Accent2 15 3" xfId="966"/>
    <cellStyle name="20% - Accent2 16" xfId="32"/>
    <cellStyle name="20% - Accent2 16 2" xfId="1267"/>
    <cellStyle name="20% - Accent2 16 3" xfId="965"/>
    <cellStyle name="20% - Accent2 17" xfId="33"/>
    <cellStyle name="20% - Accent2 17 2" xfId="1268"/>
    <cellStyle name="20% - Accent2 17 3" xfId="964"/>
    <cellStyle name="20% - Accent2 18" xfId="34"/>
    <cellStyle name="20% - Accent2 18 2" xfId="1269"/>
    <cellStyle name="20% - Accent2 18 3" xfId="963"/>
    <cellStyle name="20% - Accent2 19" xfId="35"/>
    <cellStyle name="20% - Accent2 19 2" xfId="1270"/>
    <cellStyle name="20% - Accent2 19 3" xfId="962"/>
    <cellStyle name="20% - Accent2 2" xfId="36"/>
    <cellStyle name="20% - Accent2 2 2" xfId="1271"/>
    <cellStyle name="20% - Accent2 2 3" xfId="961"/>
    <cellStyle name="20% - Accent2 20" xfId="37"/>
    <cellStyle name="20% - Accent2 20 2" xfId="1272"/>
    <cellStyle name="20% - Accent2 20 3" xfId="960"/>
    <cellStyle name="20% - Accent2 21" xfId="393"/>
    <cellStyle name="20% - Accent2 21 2" xfId="675"/>
    <cellStyle name="20% - Accent2 22" xfId="460"/>
    <cellStyle name="20% - Accent2 22 10" xfId="3934"/>
    <cellStyle name="20% - Accent2 22 10 2" xfId="7604"/>
    <cellStyle name="20% - Accent2 22 10 2 2" xfId="15111"/>
    <cellStyle name="20% - Accent2 22 10 3" xfId="11497"/>
    <cellStyle name="20% - Accent2 22 11" xfId="4359"/>
    <cellStyle name="20% - Accent2 22 11 2" xfId="8029"/>
    <cellStyle name="20% - Accent2 22 11 2 2" xfId="15536"/>
    <cellStyle name="20% - Accent2 22 11 3" xfId="11922"/>
    <cellStyle name="20% - Accent2 22 12" xfId="4782"/>
    <cellStyle name="20% - Accent2 22 12 2" xfId="8451"/>
    <cellStyle name="20% - Accent2 22 12 2 2" xfId="15958"/>
    <cellStyle name="20% - Accent2 22 12 3" xfId="12344"/>
    <cellStyle name="20% - Accent2 22 13" xfId="5269"/>
    <cellStyle name="20% - Accent2 22 13 2" xfId="12818"/>
    <cellStyle name="20% - Accent2 22 14" xfId="9385"/>
    <cellStyle name="20% - Accent2 22 2" xfId="493"/>
    <cellStyle name="20% - Accent2 22 2 10" xfId="5292"/>
    <cellStyle name="20% - Accent2 22 2 10 2" xfId="12841"/>
    <cellStyle name="20% - Accent2 22 2 11" xfId="9407"/>
    <cellStyle name="20% - Accent2 22 2 2" xfId="564"/>
    <cellStyle name="20% - Accent2 22 2 2 10" xfId="9474"/>
    <cellStyle name="20% - Accent2 22 2 2 2" xfId="1820"/>
    <cellStyle name="20% - Accent2 22 2 2 2 2" xfId="2329"/>
    <cellStyle name="20% - Accent2 22 2 2 2 2 2" xfId="3176"/>
    <cellStyle name="20% - Accent2 22 2 2 2 2 2 2" xfId="6958"/>
    <cellStyle name="20% - Accent2 22 2 2 2 2 2 2 2" xfId="14469"/>
    <cellStyle name="20% - Accent2 22 2 2 2 2 2 3" xfId="10869"/>
    <cellStyle name="20% - Accent2 22 2 2 2 2 3" xfId="6113"/>
    <cellStyle name="20% - Accent2 22 2 2 2 2 3 2" xfId="13625"/>
    <cellStyle name="20% - Accent2 22 2 2 2 2 4" xfId="10025"/>
    <cellStyle name="20% - Accent2 22 2 2 2 3" xfId="2751"/>
    <cellStyle name="20% - Accent2 22 2 2 2 3 2" xfId="6535"/>
    <cellStyle name="20% - Accent2 22 2 2 2 3 2 2" xfId="14047"/>
    <cellStyle name="20% - Accent2 22 2 2 2 3 3" xfId="10447"/>
    <cellStyle name="20% - Accent2 22 2 2 2 4" xfId="3682"/>
    <cellStyle name="20% - Accent2 22 2 2 2 4 2" xfId="7392"/>
    <cellStyle name="20% - Accent2 22 2 2 2 4 2 2" xfId="14901"/>
    <cellStyle name="20% - Accent2 22 2 2 2 4 3" xfId="11292"/>
    <cellStyle name="20% - Accent2 22 2 2 2 5" xfId="4151"/>
    <cellStyle name="20% - Accent2 22 2 2 2 5 2" xfId="7821"/>
    <cellStyle name="20% - Accent2 22 2 2 2 5 2 2" xfId="15328"/>
    <cellStyle name="20% - Accent2 22 2 2 2 5 3" xfId="11714"/>
    <cellStyle name="20% - Accent2 22 2 2 2 6" xfId="4576"/>
    <cellStyle name="20% - Accent2 22 2 2 2 6 2" xfId="8246"/>
    <cellStyle name="20% - Accent2 22 2 2 2 6 2 2" xfId="15753"/>
    <cellStyle name="20% - Accent2 22 2 2 2 6 3" xfId="12139"/>
    <cellStyle name="20% - Accent2 22 2 2 2 7" xfId="5003"/>
    <cellStyle name="20% - Accent2 22 2 2 2 7 2" xfId="8669"/>
    <cellStyle name="20% - Accent2 22 2 2 2 7 2 2" xfId="16176"/>
    <cellStyle name="20% - Accent2 22 2 2 2 7 3" xfId="12561"/>
    <cellStyle name="20% - Accent2 22 2 2 2 8" xfId="5675"/>
    <cellStyle name="20% - Accent2 22 2 2 2 8 2" xfId="13190"/>
    <cellStyle name="20% - Accent2 22 2 2 2 9" xfId="9602"/>
    <cellStyle name="20% - Accent2 22 2 2 3" xfId="2135"/>
    <cellStyle name="20% - Accent2 22 2 2 3 2" xfId="3048"/>
    <cellStyle name="20% - Accent2 22 2 2 3 2 2" xfId="6830"/>
    <cellStyle name="20% - Accent2 22 2 2 3 2 2 2" xfId="14341"/>
    <cellStyle name="20% - Accent2 22 2 2 3 2 3" xfId="10741"/>
    <cellStyle name="20% - Accent2 22 2 2 3 3" xfId="5974"/>
    <cellStyle name="20% - Accent2 22 2 2 3 3 2" xfId="13488"/>
    <cellStyle name="20% - Accent2 22 2 2 3 4" xfId="9897"/>
    <cellStyle name="20% - Accent2 22 2 2 4" xfId="2623"/>
    <cellStyle name="20% - Accent2 22 2 2 4 2" xfId="6407"/>
    <cellStyle name="20% - Accent2 22 2 2 4 2 2" xfId="13919"/>
    <cellStyle name="20% - Accent2 22 2 2 4 3" xfId="10319"/>
    <cellStyle name="20% - Accent2 22 2 2 5" xfId="3499"/>
    <cellStyle name="20% - Accent2 22 2 2 5 2" xfId="7257"/>
    <cellStyle name="20% - Accent2 22 2 2 5 2 2" xfId="14767"/>
    <cellStyle name="20% - Accent2 22 2 2 5 3" xfId="11164"/>
    <cellStyle name="20% - Accent2 22 2 2 6" xfId="4023"/>
    <cellStyle name="20% - Accent2 22 2 2 6 2" xfId="7693"/>
    <cellStyle name="20% - Accent2 22 2 2 6 2 2" xfId="15200"/>
    <cellStyle name="20% - Accent2 22 2 2 6 3" xfId="11586"/>
    <cellStyle name="20% - Accent2 22 2 2 7" xfId="4448"/>
    <cellStyle name="20% - Accent2 22 2 2 7 2" xfId="8118"/>
    <cellStyle name="20% - Accent2 22 2 2 7 2 2" xfId="15625"/>
    <cellStyle name="20% - Accent2 22 2 2 7 3" xfId="12011"/>
    <cellStyle name="20% - Accent2 22 2 2 8" xfId="4873"/>
    <cellStyle name="20% - Accent2 22 2 2 8 2" xfId="8541"/>
    <cellStyle name="20% - Accent2 22 2 2 8 2 2" xfId="16048"/>
    <cellStyle name="20% - Accent2 22 2 2 8 3" xfId="12433"/>
    <cellStyle name="20% - Accent2 22 2 2 9" xfId="5359"/>
    <cellStyle name="20% - Accent2 22 2 2 9 2" xfId="12908"/>
    <cellStyle name="20% - Accent2 22 2 3" xfId="1821"/>
    <cellStyle name="20% - Accent2 22 2 3 2" xfId="2330"/>
    <cellStyle name="20% - Accent2 22 2 3 2 2" xfId="3177"/>
    <cellStyle name="20% - Accent2 22 2 3 2 2 2" xfId="6959"/>
    <cellStyle name="20% - Accent2 22 2 3 2 2 2 2" xfId="14470"/>
    <cellStyle name="20% - Accent2 22 2 3 2 2 3" xfId="10870"/>
    <cellStyle name="20% - Accent2 22 2 3 2 3" xfId="6114"/>
    <cellStyle name="20% - Accent2 22 2 3 2 3 2" xfId="13626"/>
    <cellStyle name="20% - Accent2 22 2 3 2 4" xfId="10026"/>
    <cellStyle name="20% - Accent2 22 2 3 3" xfId="2752"/>
    <cellStyle name="20% - Accent2 22 2 3 3 2" xfId="6536"/>
    <cellStyle name="20% - Accent2 22 2 3 3 2 2" xfId="14048"/>
    <cellStyle name="20% - Accent2 22 2 3 3 3" xfId="10448"/>
    <cellStyle name="20% - Accent2 22 2 3 4" xfId="3683"/>
    <cellStyle name="20% - Accent2 22 2 3 4 2" xfId="7393"/>
    <cellStyle name="20% - Accent2 22 2 3 4 2 2" xfId="14902"/>
    <cellStyle name="20% - Accent2 22 2 3 4 3" xfId="11293"/>
    <cellStyle name="20% - Accent2 22 2 3 5" xfId="4152"/>
    <cellStyle name="20% - Accent2 22 2 3 5 2" xfId="7822"/>
    <cellStyle name="20% - Accent2 22 2 3 5 2 2" xfId="15329"/>
    <cellStyle name="20% - Accent2 22 2 3 5 3" xfId="11715"/>
    <cellStyle name="20% - Accent2 22 2 3 6" xfId="4577"/>
    <cellStyle name="20% - Accent2 22 2 3 6 2" xfId="8247"/>
    <cellStyle name="20% - Accent2 22 2 3 6 2 2" xfId="15754"/>
    <cellStyle name="20% - Accent2 22 2 3 6 3" xfId="12140"/>
    <cellStyle name="20% - Accent2 22 2 3 7" xfId="5004"/>
    <cellStyle name="20% - Accent2 22 2 3 7 2" xfId="8670"/>
    <cellStyle name="20% - Accent2 22 2 3 7 2 2" xfId="16177"/>
    <cellStyle name="20% - Accent2 22 2 3 7 3" xfId="12562"/>
    <cellStyle name="20% - Accent2 22 2 3 8" xfId="5676"/>
    <cellStyle name="20% - Accent2 22 2 3 8 2" xfId="13191"/>
    <cellStyle name="20% - Accent2 22 2 3 9" xfId="9603"/>
    <cellStyle name="20% - Accent2 22 2 4" xfId="2068"/>
    <cellStyle name="20% - Accent2 22 2 4 2" xfId="2981"/>
    <cellStyle name="20% - Accent2 22 2 4 2 2" xfId="6763"/>
    <cellStyle name="20% - Accent2 22 2 4 2 2 2" xfId="14274"/>
    <cellStyle name="20% - Accent2 22 2 4 2 3" xfId="10674"/>
    <cellStyle name="20% - Accent2 22 2 4 3" xfId="5907"/>
    <cellStyle name="20% - Accent2 22 2 4 3 2" xfId="13421"/>
    <cellStyle name="20% - Accent2 22 2 4 4" xfId="9830"/>
    <cellStyle name="20% - Accent2 22 2 5" xfId="2556"/>
    <cellStyle name="20% - Accent2 22 2 5 2" xfId="6340"/>
    <cellStyle name="20% - Accent2 22 2 5 2 2" xfId="13852"/>
    <cellStyle name="20% - Accent2 22 2 5 3" xfId="10252"/>
    <cellStyle name="20% - Accent2 22 2 6" xfId="3432"/>
    <cellStyle name="20% - Accent2 22 2 6 2" xfId="7190"/>
    <cellStyle name="20% - Accent2 22 2 6 2 2" xfId="14700"/>
    <cellStyle name="20% - Accent2 22 2 6 3" xfId="11097"/>
    <cellStyle name="20% - Accent2 22 2 7" xfId="3956"/>
    <cellStyle name="20% - Accent2 22 2 7 2" xfId="7626"/>
    <cellStyle name="20% - Accent2 22 2 7 2 2" xfId="15133"/>
    <cellStyle name="20% - Accent2 22 2 7 3" xfId="11519"/>
    <cellStyle name="20% - Accent2 22 2 8" xfId="4381"/>
    <cellStyle name="20% - Accent2 22 2 8 2" xfId="8051"/>
    <cellStyle name="20% - Accent2 22 2 8 2 2" xfId="15558"/>
    <cellStyle name="20% - Accent2 22 2 8 3" xfId="11944"/>
    <cellStyle name="20% - Accent2 22 2 9" xfId="4805"/>
    <cellStyle name="20% - Accent2 22 2 9 2" xfId="8474"/>
    <cellStyle name="20% - Accent2 22 2 9 2 2" xfId="15981"/>
    <cellStyle name="20% - Accent2 22 2 9 3" xfId="12366"/>
    <cellStyle name="20% - Accent2 22 3" xfId="515"/>
    <cellStyle name="20% - Accent2 22 3 10" xfId="5314"/>
    <cellStyle name="20% - Accent2 22 3 10 2" xfId="12863"/>
    <cellStyle name="20% - Accent2 22 3 11" xfId="9429"/>
    <cellStyle name="20% - Accent2 22 3 2" xfId="586"/>
    <cellStyle name="20% - Accent2 22 3 2 10" xfId="9496"/>
    <cellStyle name="20% - Accent2 22 3 2 2" xfId="1822"/>
    <cellStyle name="20% - Accent2 22 3 2 2 2" xfId="2331"/>
    <cellStyle name="20% - Accent2 22 3 2 2 2 2" xfId="3178"/>
    <cellStyle name="20% - Accent2 22 3 2 2 2 2 2" xfId="6960"/>
    <cellStyle name="20% - Accent2 22 3 2 2 2 2 2 2" xfId="14471"/>
    <cellStyle name="20% - Accent2 22 3 2 2 2 2 3" xfId="10871"/>
    <cellStyle name="20% - Accent2 22 3 2 2 2 3" xfId="6115"/>
    <cellStyle name="20% - Accent2 22 3 2 2 2 3 2" xfId="13627"/>
    <cellStyle name="20% - Accent2 22 3 2 2 2 4" xfId="10027"/>
    <cellStyle name="20% - Accent2 22 3 2 2 3" xfId="2753"/>
    <cellStyle name="20% - Accent2 22 3 2 2 3 2" xfId="6537"/>
    <cellStyle name="20% - Accent2 22 3 2 2 3 2 2" xfId="14049"/>
    <cellStyle name="20% - Accent2 22 3 2 2 3 3" xfId="10449"/>
    <cellStyle name="20% - Accent2 22 3 2 2 4" xfId="3684"/>
    <cellStyle name="20% - Accent2 22 3 2 2 4 2" xfId="7394"/>
    <cellStyle name="20% - Accent2 22 3 2 2 4 2 2" xfId="14903"/>
    <cellStyle name="20% - Accent2 22 3 2 2 4 3" xfId="11294"/>
    <cellStyle name="20% - Accent2 22 3 2 2 5" xfId="4153"/>
    <cellStyle name="20% - Accent2 22 3 2 2 5 2" xfId="7823"/>
    <cellStyle name="20% - Accent2 22 3 2 2 5 2 2" xfId="15330"/>
    <cellStyle name="20% - Accent2 22 3 2 2 5 3" xfId="11716"/>
    <cellStyle name="20% - Accent2 22 3 2 2 6" xfId="4578"/>
    <cellStyle name="20% - Accent2 22 3 2 2 6 2" xfId="8248"/>
    <cellStyle name="20% - Accent2 22 3 2 2 6 2 2" xfId="15755"/>
    <cellStyle name="20% - Accent2 22 3 2 2 6 3" xfId="12141"/>
    <cellStyle name="20% - Accent2 22 3 2 2 7" xfId="5005"/>
    <cellStyle name="20% - Accent2 22 3 2 2 7 2" xfId="8671"/>
    <cellStyle name="20% - Accent2 22 3 2 2 7 2 2" xfId="16178"/>
    <cellStyle name="20% - Accent2 22 3 2 2 7 3" xfId="12563"/>
    <cellStyle name="20% - Accent2 22 3 2 2 8" xfId="5677"/>
    <cellStyle name="20% - Accent2 22 3 2 2 8 2" xfId="13192"/>
    <cellStyle name="20% - Accent2 22 3 2 2 9" xfId="9604"/>
    <cellStyle name="20% - Accent2 22 3 2 3" xfId="2157"/>
    <cellStyle name="20% - Accent2 22 3 2 3 2" xfId="3070"/>
    <cellStyle name="20% - Accent2 22 3 2 3 2 2" xfId="6852"/>
    <cellStyle name="20% - Accent2 22 3 2 3 2 2 2" xfId="14363"/>
    <cellStyle name="20% - Accent2 22 3 2 3 2 3" xfId="10763"/>
    <cellStyle name="20% - Accent2 22 3 2 3 3" xfId="5996"/>
    <cellStyle name="20% - Accent2 22 3 2 3 3 2" xfId="13510"/>
    <cellStyle name="20% - Accent2 22 3 2 3 4" xfId="9919"/>
    <cellStyle name="20% - Accent2 22 3 2 4" xfId="2645"/>
    <cellStyle name="20% - Accent2 22 3 2 4 2" xfId="6429"/>
    <cellStyle name="20% - Accent2 22 3 2 4 2 2" xfId="13941"/>
    <cellStyle name="20% - Accent2 22 3 2 4 3" xfId="10341"/>
    <cellStyle name="20% - Accent2 22 3 2 5" xfId="3521"/>
    <cellStyle name="20% - Accent2 22 3 2 5 2" xfId="7279"/>
    <cellStyle name="20% - Accent2 22 3 2 5 2 2" xfId="14789"/>
    <cellStyle name="20% - Accent2 22 3 2 5 3" xfId="11186"/>
    <cellStyle name="20% - Accent2 22 3 2 6" xfId="4045"/>
    <cellStyle name="20% - Accent2 22 3 2 6 2" xfId="7715"/>
    <cellStyle name="20% - Accent2 22 3 2 6 2 2" xfId="15222"/>
    <cellStyle name="20% - Accent2 22 3 2 6 3" xfId="11608"/>
    <cellStyle name="20% - Accent2 22 3 2 7" xfId="4470"/>
    <cellStyle name="20% - Accent2 22 3 2 7 2" xfId="8140"/>
    <cellStyle name="20% - Accent2 22 3 2 7 2 2" xfId="15647"/>
    <cellStyle name="20% - Accent2 22 3 2 7 3" xfId="12033"/>
    <cellStyle name="20% - Accent2 22 3 2 8" xfId="4895"/>
    <cellStyle name="20% - Accent2 22 3 2 8 2" xfId="8563"/>
    <cellStyle name="20% - Accent2 22 3 2 8 2 2" xfId="16070"/>
    <cellStyle name="20% - Accent2 22 3 2 8 3" xfId="12455"/>
    <cellStyle name="20% - Accent2 22 3 2 9" xfId="5381"/>
    <cellStyle name="20% - Accent2 22 3 2 9 2" xfId="12930"/>
    <cellStyle name="20% - Accent2 22 3 3" xfId="1823"/>
    <cellStyle name="20% - Accent2 22 3 3 2" xfId="2332"/>
    <cellStyle name="20% - Accent2 22 3 3 2 2" xfId="3179"/>
    <cellStyle name="20% - Accent2 22 3 3 2 2 2" xfId="6961"/>
    <cellStyle name="20% - Accent2 22 3 3 2 2 2 2" xfId="14472"/>
    <cellStyle name="20% - Accent2 22 3 3 2 2 3" xfId="10872"/>
    <cellStyle name="20% - Accent2 22 3 3 2 3" xfId="6116"/>
    <cellStyle name="20% - Accent2 22 3 3 2 3 2" xfId="13628"/>
    <cellStyle name="20% - Accent2 22 3 3 2 4" xfId="10028"/>
    <cellStyle name="20% - Accent2 22 3 3 3" xfId="2754"/>
    <cellStyle name="20% - Accent2 22 3 3 3 2" xfId="6538"/>
    <cellStyle name="20% - Accent2 22 3 3 3 2 2" xfId="14050"/>
    <cellStyle name="20% - Accent2 22 3 3 3 3" xfId="10450"/>
    <cellStyle name="20% - Accent2 22 3 3 4" xfId="3685"/>
    <cellStyle name="20% - Accent2 22 3 3 4 2" xfId="7395"/>
    <cellStyle name="20% - Accent2 22 3 3 4 2 2" xfId="14904"/>
    <cellStyle name="20% - Accent2 22 3 3 4 3" xfId="11295"/>
    <cellStyle name="20% - Accent2 22 3 3 5" xfId="4154"/>
    <cellStyle name="20% - Accent2 22 3 3 5 2" xfId="7824"/>
    <cellStyle name="20% - Accent2 22 3 3 5 2 2" xfId="15331"/>
    <cellStyle name="20% - Accent2 22 3 3 5 3" xfId="11717"/>
    <cellStyle name="20% - Accent2 22 3 3 6" xfId="4579"/>
    <cellStyle name="20% - Accent2 22 3 3 6 2" xfId="8249"/>
    <cellStyle name="20% - Accent2 22 3 3 6 2 2" xfId="15756"/>
    <cellStyle name="20% - Accent2 22 3 3 6 3" xfId="12142"/>
    <cellStyle name="20% - Accent2 22 3 3 7" xfId="5006"/>
    <cellStyle name="20% - Accent2 22 3 3 7 2" xfId="8672"/>
    <cellStyle name="20% - Accent2 22 3 3 7 2 2" xfId="16179"/>
    <cellStyle name="20% - Accent2 22 3 3 7 3" xfId="12564"/>
    <cellStyle name="20% - Accent2 22 3 3 8" xfId="5678"/>
    <cellStyle name="20% - Accent2 22 3 3 8 2" xfId="13193"/>
    <cellStyle name="20% - Accent2 22 3 3 9" xfId="9605"/>
    <cellStyle name="20% - Accent2 22 3 4" xfId="2090"/>
    <cellStyle name="20% - Accent2 22 3 4 2" xfId="3003"/>
    <cellStyle name="20% - Accent2 22 3 4 2 2" xfId="6785"/>
    <cellStyle name="20% - Accent2 22 3 4 2 2 2" xfId="14296"/>
    <cellStyle name="20% - Accent2 22 3 4 2 3" xfId="10696"/>
    <cellStyle name="20% - Accent2 22 3 4 3" xfId="5929"/>
    <cellStyle name="20% - Accent2 22 3 4 3 2" xfId="13443"/>
    <cellStyle name="20% - Accent2 22 3 4 4" xfId="9852"/>
    <cellStyle name="20% - Accent2 22 3 5" xfId="2578"/>
    <cellStyle name="20% - Accent2 22 3 5 2" xfId="6362"/>
    <cellStyle name="20% - Accent2 22 3 5 2 2" xfId="13874"/>
    <cellStyle name="20% - Accent2 22 3 5 3" xfId="10274"/>
    <cellStyle name="20% - Accent2 22 3 6" xfId="3454"/>
    <cellStyle name="20% - Accent2 22 3 6 2" xfId="7212"/>
    <cellStyle name="20% - Accent2 22 3 6 2 2" xfId="14722"/>
    <cellStyle name="20% - Accent2 22 3 6 3" xfId="11119"/>
    <cellStyle name="20% - Accent2 22 3 7" xfId="3978"/>
    <cellStyle name="20% - Accent2 22 3 7 2" xfId="7648"/>
    <cellStyle name="20% - Accent2 22 3 7 2 2" xfId="15155"/>
    <cellStyle name="20% - Accent2 22 3 7 3" xfId="11541"/>
    <cellStyle name="20% - Accent2 22 3 8" xfId="4403"/>
    <cellStyle name="20% - Accent2 22 3 8 2" xfId="8073"/>
    <cellStyle name="20% - Accent2 22 3 8 2 2" xfId="15580"/>
    <cellStyle name="20% - Accent2 22 3 8 3" xfId="11966"/>
    <cellStyle name="20% - Accent2 22 3 9" xfId="4827"/>
    <cellStyle name="20% - Accent2 22 3 9 2" xfId="8496"/>
    <cellStyle name="20% - Accent2 22 3 9 2 2" xfId="16003"/>
    <cellStyle name="20% - Accent2 22 3 9 3" xfId="12388"/>
    <cellStyle name="20% - Accent2 22 4" xfId="542"/>
    <cellStyle name="20% - Accent2 22 4 10" xfId="9452"/>
    <cellStyle name="20% - Accent2 22 4 2" xfId="1824"/>
    <cellStyle name="20% - Accent2 22 4 2 2" xfId="2333"/>
    <cellStyle name="20% - Accent2 22 4 2 2 2" xfId="3180"/>
    <cellStyle name="20% - Accent2 22 4 2 2 2 2" xfId="6962"/>
    <cellStyle name="20% - Accent2 22 4 2 2 2 2 2" xfId="14473"/>
    <cellStyle name="20% - Accent2 22 4 2 2 2 3" xfId="10873"/>
    <cellStyle name="20% - Accent2 22 4 2 2 3" xfId="6117"/>
    <cellStyle name="20% - Accent2 22 4 2 2 3 2" xfId="13629"/>
    <cellStyle name="20% - Accent2 22 4 2 2 4" xfId="10029"/>
    <cellStyle name="20% - Accent2 22 4 2 3" xfId="2755"/>
    <cellStyle name="20% - Accent2 22 4 2 3 2" xfId="6539"/>
    <cellStyle name="20% - Accent2 22 4 2 3 2 2" xfId="14051"/>
    <cellStyle name="20% - Accent2 22 4 2 3 3" xfId="10451"/>
    <cellStyle name="20% - Accent2 22 4 2 4" xfId="3686"/>
    <cellStyle name="20% - Accent2 22 4 2 4 2" xfId="7396"/>
    <cellStyle name="20% - Accent2 22 4 2 4 2 2" xfId="14905"/>
    <cellStyle name="20% - Accent2 22 4 2 4 3" xfId="11296"/>
    <cellStyle name="20% - Accent2 22 4 2 5" xfId="4155"/>
    <cellStyle name="20% - Accent2 22 4 2 5 2" xfId="7825"/>
    <cellStyle name="20% - Accent2 22 4 2 5 2 2" xfId="15332"/>
    <cellStyle name="20% - Accent2 22 4 2 5 3" xfId="11718"/>
    <cellStyle name="20% - Accent2 22 4 2 6" xfId="4580"/>
    <cellStyle name="20% - Accent2 22 4 2 6 2" xfId="8250"/>
    <cellStyle name="20% - Accent2 22 4 2 6 2 2" xfId="15757"/>
    <cellStyle name="20% - Accent2 22 4 2 6 3" xfId="12143"/>
    <cellStyle name="20% - Accent2 22 4 2 7" xfId="5007"/>
    <cellStyle name="20% - Accent2 22 4 2 7 2" xfId="8673"/>
    <cellStyle name="20% - Accent2 22 4 2 7 2 2" xfId="16180"/>
    <cellStyle name="20% - Accent2 22 4 2 7 3" xfId="12565"/>
    <cellStyle name="20% - Accent2 22 4 2 8" xfId="5679"/>
    <cellStyle name="20% - Accent2 22 4 2 8 2" xfId="13194"/>
    <cellStyle name="20% - Accent2 22 4 2 9" xfId="9606"/>
    <cellStyle name="20% - Accent2 22 4 3" xfId="2113"/>
    <cellStyle name="20% - Accent2 22 4 3 2" xfId="3026"/>
    <cellStyle name="20% - Accent2 22 4 3 2 2" xfId="6808"/>
    <cellStyle name="20% - Accent2 22 4 3 2 2 2" xfId="14319"/>
    <cellStyle name="20% - Accent2 22 4 3 2 3" xfId="10719"/>
    <cellStyle name="20% - Accent2 22 4 3 3" xfId="5952"/>
    <cellStyle name="20% - Accent2 22 4 3 3 2" xfId="13466"/>
    <cellStyle name="20% - Accent2 22 4 3 4" xfId="9875"/>
    <cellStyle name="20% - Accent2 22 4 4" xfId="2601"/>
    <cellStyle name="20% - Accent2 22 4 4 2" xfId="6385"/>
    <cellStyle name="20% - Accent2 22 4 4 2 2" xfId="13897"/>
    <cellStyle name="20% - Accent2 22 4 4 3" xfId="10297"/>
    <cellStyle name="20% - Accent2 22 4 5" xfId="3477"/>
    <cellStyle name="20% - Accent2 22 4 5 2" xfId="7235"/>
    <cellStyle name="20% - Accent2 22 4 5 2 2" xfId="14745"/>
    <cellStyle name="20% - Accent2 22 4 5 3" xfId="11142"/>
    <cellStyle name="20% - Accent2 22 4 6" xfId="4001"/>
    <cellStyle name="20% - Accent2 22 4 6 2" xfId="7671"/>
    <cellStyle name="20% - Accent2 22 4 6 2 2" xfId="15178"/>
    <cellStyle name="20% - Accent2 22 4 6 3" xfId="11564"/>
    <cellStyle name="20% - Accent2 22 4 7" xfId="4426"/>
    <cellStyle name="20% - Accent2 22 4 7 2" xfId="8096"/>
    <cellStyle name="20% - Accent2 22 4 7 2 2" xfId="15603"/>
    <cellStyle name="20% - Accent2 22 4 7 3" xfId="11989"/>
    <cellStyle name="20% - Accent2 22 4 8" xfId="4851"/>
    <cellStyle name="20% - Accent2 22 4 8 2" xfId="8519"/>
    <cellStyle name="20% - Accent2 22 4 8 2 2" xfId="16026"/>
    <cellStyle name="20% - Accent2 22 4 8 3" xfId="12411"/>
    <cellStyle name="20% - Accent2 22 4 9" xfId="5337"/>
    <cellStyle name="20% - Accent2 22 4 9 2" xfId="12886"/>
    <cellStyle name="20% - Accent2 22 5" xfId="1260"/>
    <cellStyle name="20% - Accent2 22 6" xfId="1825"/>
    <cellStyle name="20% - Accent2 22 6 2" xfId="2334"/>
    <cellStyle name="20% - Accent2 22 6 2 2" xfId="3181"/>
    <cellStyle name="20% - Accent2 22 6 2 2 2" xfId="6963"/>
    <cellStyle name="20% - Accent2 22 6 2 2 2 2" xfId="14474"/>
    <cellStyle name="20% - Accent2 22 6 2 2 3" xfId="10874"/>
    <cellStyle name="20% - Accent2 22 6 2 3" xfId="6118"/>
    <cellStyle name="20% - Accent2 22 6 2 3 2" xfId="13630"/>
    <cellStyle name="20% - Accent2 22 6 2 4" xfId="10030"/>
    <cellStyle name="20% - Accent2 22 6 3" xfId="2756"/>
    <cellStyle name="20% - Accent2 22 6 3 2" xfId="6540"/>
    <cellStyle name="20% - Accent2 22 6 3 2 2" xfId="14052"/>
    <cellStyle name="20% - Accent2 22 6 3 3" xfId="10452"/>
    <cellStyle name="20% - Accent2 22 6 4" xfId="3687"/>
    <cellStyle name="20% - Accent2 22 6 4 2" xfId="7397"/>
    <cellStyle name="20% - Accent2 22 6 4 2 2" xfId="14906"/>
    <cellStyle name="20% - Accent2 22 6 4 3" xfId="11297"/>
    <cellStyle name="20% - Accent2 22 6 5" xfId="4156"/>
    <cellStyle name="20% - Accent2 22 6 5 2" xfId="7826"/>
    <cellStyle name="20% - Accent2 22 6 5 2 2" xfId="15333"/>
    <cellStyle name="20% - Accent2 22 6 5 3" xfId="11719"/>
    <cellStyle name="20% - Accent2 22 6 6" xfId="4581"/>
    <cellStyle name="20% - Accent2 22 6 6 2" xfId="8251"/>
    <cellStyle name="20% - Accent2 22 6 6 2 2" xfId="15758"/>
    <cellStyle name="20% - Accent2 22 6 6 3" xfId="12144"/>
    <cellStyle name="20% - Accent2 22 6 7" xfId="5008"/>
    <cellStyle name="20% - Accent2 22 6 7 2" xfId="8674"/>
    <cellStyle name="20% - Accent2 22 6 7 2 2" xfId="16181"/>
    <cellStyle name="20% - Accent2 22 6 7 3" xfId="12566"/>
    <cellStyle name="20% - Accent2 22 6 8" xfId="5680"/>
    <cellStyle name="20% - Accent2 22 6 8 2" xfId="13195"/>
    <cellStyle name="20% - Accent2 22 6 9" xfId="9607"/>
    <cellStyle name="20% - Accent2 22 7" xfId="2046"/>
    <cellStyle name="20% - Accent2 22 7 2" xfId="2959"/>
    <cellStyle name="20% - Accent2 22 7 2 2" xfId="6741"/>
    <cellStyle name="20% - Accent2 22 7 2 2 2" xfId="14252"/>
    <cellStyle name="20% - Accent2 22 7 2 3" xfId="10652"/>
    <cellStyle name="20% - Accent2 22 7 3" xfId="5885"/>
    <cellStyle name="20% - Accent2 22 7 3 2" xfId="13399"/>
    <cellStyle name="20% - Accent2 22 7 4" xfId="9808"/>
    <cellStyle name="20% - Accent2 22 8" xfId="2534"/>
    <cellStyle name="20% - Accent2 22 8 2" xfId="6318"/>
    <cellStyle name="20% - Accent2 22 8 2 2" xfId="13830"/>
    <cellStyle name="20% - Accent2 22 8 3" xfId="10230"/>
    <cellStyle name="20% - Accent2 22 9" xfId="3410"/>
    <cellStyle name="20% - Accent2 22 9 2" xfId="7168"/>
    <cellStyle name="20% - Accent2 22 9 2 2" xfId="14678"/>
    <cellStyle name="20% - Accent2 22 9 3" xfId="11075"/>
    <cellStyle name="20% - Accent2 23" xfId="972"/>
    <cellStyle name="20% - Accent2 24" xfId="1802"/>
    <cellStyle name="20% - Accent2 24 2" xfId="2311"/>
    <cellStyle name="20% - Accent2 24 2 2" xfId="3158"/>
    <cellStyle name="20% - Accent2 24 2 2 2" xfId="6940"/>
    <cellStyle name="20% - Accent2 24 2 2 2 2" xfId="14451"/>
    <cellStyle name="20% - Accent2 24 2 2 3" xfId="10851"/>
    <cellStyle name="20% - Accent2 24 2 3" xfId="6095"/>
    <cellStyle name="20% - Accent2 24 2 3 2" xfId="13607"/>
    <cellStyle name="20% - Accent2 24 2 4" xfId="10007"/>
    <cellStyle name="20% - Accent2 24 3" xfId="2733"/>
    <cellStyle name="20% - Accent2 24 3 2" xfId="6517"/>
    <cellStyle name="20% - Accent2 24 3 2 2" xfId="14029"/>
    <cellStyle name="20% - Accent2 24 3 3" xfId="10429"/>
    <cellStyle name="20% - Accent2 24 4" xfId="3664"/>
    <cellStyle name="20% - Accent2 24 4 2" xfId="7374"/>
    <cellStyle name="20% - Accent2 24 4 2 2" xfId="14883"/>
    <cellStyle name="20% - Accent2 24 4 3" xfId="11274"/>
    <cellStyle name="20% - Accent2 24 5" xfId="4133"/>
    <cellStyle name="20% - Accent2 24 5 2" xfId="7803"/>
    <cellStyle name="20% - Accent2 24 5 2 2" xfId="15310"/>
    <cellStyle name="20% - Accent2 24 5 3" xfId="11696"/>
    <cellStyle name="20% - Accent2 24 6" xfId="4558"/>
    <cellStyle name="20% - Accent2 24 6 2" xfId="8228"/>
    <cellStyle name="20% - Accent2 24 6 2 2" xfId="15735"/>
    <cellStyle name="20% - Accent2 24 6 3" xfId="12121"/>
    <cellStyle name="20% - Accent2 24 7" xfId="4985"/>
    <cellStyle name="20% - Accent2 24 7 2" xfId="8651"/>
    <cellStyle name="20% - Accent2 24 7 2 2" xfId="16158"/>
    <cellStyle name="20% - Accent2 24 7 3" xfId="12543"/>
    <cellStyle name="20% - Accent2 24 8" xfId="5657"/>
    <cellStyle name="20% - Accent2 24 8 2" xfId="13172"/>
    <cellStyle name="20% - Accent2 24 9" xfId="9584"/>
    <cellStyle name="20% - Accent2 25" xfId="25"/>
    <cellStyle name="20% - Accent2 3" xfId="38"/>
    <cellStyle name="20% - Accent2 3 2" xfId="1273"/>
    <cellStyle name="20% - Accent2 3 3" xfId="959"/>
    <cellStyle name="20% - Accent2 4" xfId="39"/>
    <cellStyle name="20% - Accent2 4 2" xfId="1274"/>
    <cellStyle name="20% - Accent2 4 3" xfId="958"/>
    <cellStyle name="20% - Accent2 5" xfId="40"/>
    <cellStyle name="20% - Accent2 5 2" xfId="1275"/>
    <cellStyle name="20% - Accent2 5 3" xfId="957"/>
    <cellStyle name="20% - Accent2 6" xfId="41"/>
    <cellStyle name="20% - Accent2 6 2" xfId="1276"/>
    <cellStyle name="20% - Accent2 6 3" xfId="956"/>
    <cellStyle name="20% - Accent2 7" xfId="42"/>
    <cellStyle name="20% - Accent2 7 2" xfId="1277"/>
    <cellStyle name="20% - Accent2 7 3" xfId="955"/>
    <cellStyle name="20% - Accent2 8" xfId="43"/>
    <cellStyle name="20% - Accent2 8 2" xfId="1278"/>
    <cellStyle name="20% - Accent2 8 3" xfId="954"/>
    <cellStyle name="20% - Accent2 9" xfId="44"/>
    <cellStyle name="20% - Accent2 9 2" xfId="1279"/>
    <cellStyle name="20% - Accent2 9 3" xfId="953"/>
    <cellStyle name="20% - Accent3" xfId="16845" builtinId="38" customBuiltin="1"/>
    <cellStyle name="20% - Accent3 10" xfId="46"/>
    <cellStyle name="20% - Accent3 10 2" xfId="1281"/>
    <cellStyle name="20% - Accent3 10 3" xfId="951"/>
    <cellStyle name="20% - Accent3 11" xfId="47"/>
    <cellStyle name="20% - Accent3 11 2" xfId="1282"/>
    <cellStyle name="20% - Accent3 11 3" xfId="950"/>
    <cellStyle name="20% - Accent3 12" xfId="48"/>
    <cellStyle name="20% - Accent3 12 2" xfId="1283"/>
    <cellStyle name="20% - Accent3 12 3" xfId="949"/>
    <cellStyle name="20% - Accent3 13" xfId="49"/>
    <cellStyle name="20% - Accent3 13 2" xfId="1284"/>
    <cellStyle name="20% - Accent3 13 3" xfId="948"/>
    <cellStyle name="20% - Accent3 14" xfId="50"/>
    <cellStyle name="20% - Accent3 14 2" xfId="1285"/>
    <cellStyle name="20% - Accent3 14 3" xfId="947"/>
    <cellStyle name="20% - Accent3 15" xfId="51"/>
    <cellStyle name="20% - Accent3 15 2" xfId="1286"/>
    <cellStyle name="20% - Accent3 15 3" xfId="946"/>
    <cellStyle name="20% - Accent3 16" xfId="52"/>
    <cellStyle name="20% - Accent3 16 2" xfId="1287"/>
    <cellStyle name="20% - Accent3 16 3" xfId="945"/>
    <cellStyle name="20% - Accent3 17" xfId="53"/>
    <cellStyle name="20% - Accent3 17 2" xfId="1288"/>
    <cellStyle name="20% - Accent3 17 3" xfId="944"/>
    <cellStyle name="20% - Accent3 18" xfId="54"/>
    <cellStyle name="20% - Accent3 18 2" xfId="1289"/>
    <cellStyle name="20% - Accent3 18 3" xfId="943"/>
    <cellStyle name="20% - Accent3 19" xfId="55"/>
    <cellStyle name="20% - Accent3 19 2" xfId="1290"/>
    <cellStyle name="20% - Accent3 19 3" xfId="942"/>
    <cellStyle name="20% - Accent3 2" xfId="56"/>
    <cellStyle name="20% - Accent3 2 2" xfId="1291"/>
    <cellStyle name="20% - Accent3 2 3" xfId="941"/>
    <cellStyle name="20% - Accent3 20" xfId="57"/>
    <cellStyle name="20% - Accent3 20 2" xfId="1292"/>
    <cellStyle name="20% - Accent3 20 3" xfId="940"/>
    <cellStyle name="20% - Accent3 21" xfId="394"/>
    <cellStyle name="20% - Accent3 21 2" xfId="674"/>
    <cellStyle name="20% - Accent3 22" xfId="464"/>
    <cellStyle name="20% - Accent3 22 10" xfId="3936"/>
    <cellStyle name="20% - Accent3 22 10 2" xfId="7606"/>
    <cellStyle name="20% - Accent3 22 10 2 2" xfId="15113"/>
    <cellStyle name="20% - Accent3 22 10 3" xfId="11499"/>
    <cellStyle name="20% - Accent3 22 11" xfId="4361"/>
    <cellStyle name="20% - Accent3 22 11 2" xfId="8031"/>
    <cellStyle name="20% - Accent3 22 11 2 2" xfId="15538"/>
    <cellStyle name="20% - Accent3 22 11 3" xfId="11924"/>
    <cellStyle name="20% - Accent3 22 12" xfId="4784"/>
    <cellStyle name="20% - Accent3 22 12 2" xfId="8453"/>
    <cellStyle name="20% - Accent3 22 12 2 2" xfId="15960"/>
    <cellStyle name="20% - Accent3 22 12 3" xfId="12346"/>
    <cellStyle name="20% - Accent3 22 13" xfId="5271"/>
    <cellStyle name="20% - Accent3 22 13 2" xfId="12820"/>
    <cellStyle name="20% - Accent3 22 14" xfId="9387"/>
    <cellStyle name="20% - Accent3 22 2" xfId="495"/>
    <cellStyle name="20% - Accent3 22 2 10" xfId="5294"/>
    <cellStyle name="20% - Accent3 22 2 10 2" xfId="12843"/>
    <cellStyle name="20% - Accent3 22 2 11" xfId="9409"/>
    <cellStyle name="20% - Accent3 22 2 2" xfId="566"/>
    <cellStyle name="20% - Accent3 22 2 2 10" xfId="9476"/>
    <cellStyle name="20% - Accent3 22 2 2 2" xfId="1826"/>
    <cellStyle name="20% - Accent3 22 2 2 2 2" xfId="2335"/>
    <cellStyle name="20% - Accent3 22 2 2 2 2 2" xfId="3182"/>
    <cellStyle name="20% - Accent3 22 2 2 2 2 2 2" xfId="6964"/>
    <cellStyle name="20% - Accent3 22 2 2 2 2 2 2 2" xfId="14475"/>
    <cellStyle name="20% - Accent3 22 2 2 2 2 2 3" xfId="10875"/>
    <cellStyle name="20% - Accent3 22 2 2 2 2 3" xfId="6119"/>
    <cellStyle name="20% - Accent3 22 2 2 2 2 3 2" xfId="13631"/>
    <cellStyle name="20% - Accent3 22 2 2 2 2 4" xfId="10031"/>
    <cellStyle name="20% - Accent3 22 2 2 2 3" xfId="2757"/>
    <cellStyle name="20% - Accent3 22 2 2 2 3 2" xfId="6541"/>
    <cellStyle name="20% - Accent3 22 2 2 2 3 2 2" xfId="14053"/>
    <cellStyle name="20% - Accent3 22 2 2 2 3 3" xfId="10453"/>
    <cellStyle name="20% - Accent3 22 2 2 2 4" xfId="3688"/>
    <cellStyle name="20% - Accent3 22 2 2 2 4 2" xfId="7398"/>
    <cellStyle name="20% - Accent3 22 2 2 2 4 2 2" xfId="14907"/>
    <cellStyle name="20% - Accent3 22 2 2 2 4 3" xfId="11298"/>
    <cellStyle name="20% - Accent3 22 2 2 2 5" xfId="4157"/>
    <cellStyle name="20% - Accent3 22 2 2 2 5 2" xfId="7827"/>
    <cellStyle name="20% - Accent3 22 2 2 2 5 2 2" xfId="15334"/>
    <cellStyle name="20% - Accent3 22 2 2 2 5 3" xfId="11720"/>
    <cellStyle name="20% - Accent3 22 2 2 2 6" xfId="4582"/>
    <cellStyle name="20% - Accent3 22 2 2 2 6 2" xfId="8252"/>
    <cellStyle name="20% - Accent3 22 2 2 2 6 2 2" xfId="15759"/>
    <cellStyle name="20% - Accent3 22 2 2 2 6 3" xfId="12145"/>
    <cellStyle name="20% - Accent3 22 2 2 2 7" xfId="5009"/>
    <cellStyle name="20% - Accent3 22 2 2 2 7 2" xfId="8675"/>
    <cellStyle name="20% - Accent3 22 2 2 2 7 2 2" xfId="16182"/>
    <cellStyle name="20% - Accent3 22 2 2 2 7 3" xfId="12567"/>
    <cellStyle name="20% - Accent3 22 2 2 2 8" xfId="5681"/>
    <cellStyle name="20% - Accent3 22 2 2 2 8 2" xfId="13196"/>
    <cellStyle name="20% - Accent3 22 2 2 2 9" xfId="9608"/>
    <cellStyle name="20% - Accent3 22 2 2 3" xfId="2137"/>
    <cellStyle name="20% - Accent3 22 2 2 3 2" xfId="3050"/>
    <cellStyle name="20% - Accent3 22 2 2 3 2 2" xfId="6832"/>
    <cellStyle name="20% - Accent3 22 2 2 3 2 2 2" xfId="14343"/>
    <cellStyle name="20% - Accent3 22 2 2 3 2 3" xfId="10743"/>
    <cellStyle name="20% - Accent3 22 2 2 3 3" xfId="5976"/>
    <cellStyle name="20% - Accent3 22 2 2 3 3 2" xfId="13490"/>
    <cellStyle name="20% - Accent3 22 2 2 3 4" xfId="9899"/>
    <cellStyle name="20% - Accent3 22 2 2 4" xfId="2625"/>
    <cellStyle name="20% - Accent3 22 2 2 4 2" xfId="6409"/>
    <cellStyle name="20% - Accent3 22 2 2 4 2 2" xfId="13921"/>
    <cellStyle name="20% - Accent3 22 2 2 4 3" xfId="10321"/>
    <cellStyle name="20% - Accent3 22 2 2 5" xfId="3501"/>
    <cellStyle name="20% - Accent3 22 2 2 5 2" xfId="7259"/>
    <cellStyle name="20% - Accent3 22 2 2 5 2 2" xfId="14769"/>
    <cellStyle name="20% - Accent3 22 2 2 5 3" xfId="11166"/>
    <cellStyle name="20% - Accent3 22 2 2 6" xfId="4025"/>
    <cellStyle name="20% - Accent3 22 2 2 6 2" xfId="7695"/>
    <cellStyle name="20% - Accent3 22 2 2 6 2 2" xfId="15202"/>
    <cellStyle name="20% - Accent3 22 2 2 6 3" xfId="11588"/>
    <cellStyle name="20% - Accent3 22 2 2 7" xfId="4450"/>
    <cellStyle name="20% - Accent3 22 2 2 7 2" xfId="8120"/>
    <cellStyle name="20% - Accent3 22 2 2 7 2 2" xfId="15627"/>
    <cellStyle name="20% - Accent3 22 2 2 7 3" xfId="12013"/>
    <cellStyle name="20% - Accent3 22 2 2 8" xfId="4875"/>
    <cellStyle name="20% - Accent3 22 2 2 8 2" xfId="8543"/>
    <cellStyle name="20% - Accent3 22 2 2 8 2 2" xfId="16050"/>
    <cellStyle name="20% - Accent3 22 2 2 8 3" xfId="12435"/>
    <cellStyle name="20% - Accent3 22 2 2 9" xfId="5361"/>
    <cellStyle name="20% - Accent3 22 2 2 9 2" xfId="12910"/>
    <cellStyle name="20% - Accent3 22 2 3" xfId="1827"/>
    <cellStyle name="20% - Accent3 22 2 3 2" xfId="2336"/>
    <cellStyle name="20% - Accent3 22 2 3 2 2" xfId="3183"/>
    <cellStyle name="20% - Accent3 22 2 3 2 2 2" xfId="6965"/>
    <cellStyle name="20% - Accent3 22 2 3 2 2 2 2" xfId="14476"/>
    <cellStyle name="20% - Accent3 22 2 3 2 2 3" xfId="10876"/>
    <cellStyle name="20% - Accent3 22 2 3 2 3" xfId="6120"/>
    <cellStyle name="20% - Accent3 22 2 3 2 3 2" xfId="13632"/>
    <cellStyle name="20% - Accent3 22 2 3 2 4" xfId="10032"/>
    <cellStyle name="20% - Accent3 22 2 3 3" xfId="2758"/>
    <cellStyle name="20% - Accent3 22 2 3 3 2" xfId="6542"/>
    <cellStyle name="20% - Accent3 22 2 3 3 2 2" xfId="14054"/>
    <cellStyle name="20% - Accent3 22 2 3 3 3" xfId="10454"/>
    <cellStyle name="20% - Accent3 22 2 3 4" xfId="3689"/>
    <cellStyle name="20% - Accent3 22 2 3 4 2" xfId="7399"/>
    <cellStyle name="20% - Accent3 22 2 3 4 2 2" xfId="14908"/>
    <cellStyle name="20% - Accent3 22 2 3 4 3" xfId="11299"/>
    <cellStyle name="20% - Accent3 22 2 3 5" xfId="4158"/>
    <cellStyle name="20% - Accent3 22 2 3 5 2" xfId="7828"/>
    <cellStyle name="20% - Accent3 22 2 3 5 2 2" xfId="15335"/>
    <cellStyle name="20% - Accent3 22 2 3 5 3" xfId="11721"/>
    <cellStyle name="20% - Accent3 22 2 3 6" xfId="4583"/>
    <cellStyle name="20% - Accent3 22 2 3 6 2" xfId="8253"/>
    <cellStyle name="20% - Accent3 22 2 3 6 2 2" xfId="15760"/>
    <cellStyle name="20% - Accent3 22 2 3 6 3" xfId="12146"/>
    <cellStyle name="20% - Accent3 22 2 3 7" xfId="5010"/>
    <cellStyle name="20% - Accent3 22 2 3 7 2" xfId="8676"/>
    <cellStyle name="20% - Accent3 22 2 3 7 2 2" xfId="16183"/>
    <cellStyle name="20% - Accent3 22 2 3 7 3" xfId="12568"/>
    <cellStyle name="20% - Accent3 22 2 3 8" xfId="5682"/>
    <cellStyle name="20% - Accent3 22 2 3 8 2" xfId="13197"/>
    <cellStyle name="20% - Accent3 22 2 3 9" xfId="9609"/>
    <cellStyle name="20% - Accent3 22 2 4" xfId="2070"/>
    <cellStyle name="20% - Accent3 22 2 4 2" xfId="2983"/>
    <cellStyle name="20% - Accent3 22 2 4 2 2" xfId="6765"/>
    <cellStyle name="20% - Accent3 22 2 4 2 2 2" xfId="14276"/>
    <cellStyle name="20% - Accent3 22 2 4 2 3" xfId="10676"/>
    <cellStyle name="20% - Accent3 22 2 4 3" xfId="5909"/>
    <cellStyle name="20% - Accent3 22 2 4 3 2" xfId="13423"/>
    <cellStyle name="20% - Accent3 22 2 4 4" xfId="9832"/>
    <cellStyle name="20% - Accent3 22 2 5" xfId="2558"/>
    <cellStyle name="20% - Accent3 22 2 5 2" xfId="6342"/>
    <cellStyle name="20% - Accent3 22 2 5 2 2" xfId="13854"/>
    <cellStyle name="20% - Accent3 22 2 5 3" xfId="10254"/>
    <cellStyle name="20% - Accent3 22 2 6" xfId="3434"/>
    <cellStyle name="20% - Accent3 22 2 6 2" xfId="7192"/>
    <cellStyle name="20% - Accent3 22 2 6 2 2" xfId="14702"/>
    <cellStyle name="20% - Accent3 22 2 6 3" xfId="11099"/>
    <cellStyle name="20% - Accent3 22 2 7" xfId="3958"/>
    <cellStyle name="20% - Accent3 22 2 7 2" xfId="7628"/>
    <cellStyle name="20% - Accent3 22 2 7 2 2" xfId="15135"/>
    <cellStyle name="20% - Accent3 22 2 7 3" xfId="11521"/>
    <cellStyle name="20% - Accent3 22 2 8" xfId="4383"/>
    <cellStyle name="20% - Accent3 22 2 8 2" xfId="8053"/>
    <cellStyle name="20% - Accent3 22 2 8 2 2" xfId="15560"/>
    <cellStyle name="20% - Accent3 22 2 8 3" xfId="11946"/>
    <cellStyle name="20% - Accent3 22 2 9" xfId="4807"/>
    <cellStyle name="20% - Accent3 22 2 9 2" xfId="8476"/>
    <cellStyle name="20% - Accent3 22 2 9 2 2" xfId="15983"/>
    <cellStyle name="20% - Accent3 22 2 9 3" xfId="12368"/>
    <cellStyle name="20% - Accent3 22 3" xfId="517"/>
    <cellStyle name="20% - Accent3 22 3 10" xfId="5316"/>
    <cellStyle name="20% - Accent3 22 3 10 2" xfId="12865"/>
    <cellStyle name="20% - Accent3 22 3 11" xfId="9431"/>
    <cellStyle name="20% - Accent3 22 3 2" xfId="588"/>
    <cellStyle name="20% - Accent3 22 3 2 10" xfId="9498"/>
    <cellStyle name="20% - Accent3 22 3 2 2" xfId="1828"/>
    <cellStyle name="20% - Accent3 22 3 2 2 2" xfId="2337"/>
    <cellStyle name="20% - Accent3 22 3 2 2 2 2" xfId="3184"/>
    <cellStyle name="20% - Accent3 22 3 2 2 2 2 2" xfId="6966"/>
    <cellStyle name="20% - Accent3 22 3 2 2 2 2 2 2" xfId="14477"/>
    <cellStyle name="20% - Accent3 22 3 2 2 2 2 3" xfId="10877"/>
    <cellStyle name="20% - Accent3 22 3 2 2 2 3" xfId="6121"/>
    <cellStyle name="20% - Accent3 22 3 2 2 2 3 2" xfId="13633"/>
    <cellStyle name="20% - Accent3 22 3 2 2 2 4" xfId="10033"/>
    <cellStyle name="20% - Accent3 22 3 2 2 3" xfId="2759"/>
    <cellStyle name="20% - Accent3 22 3 2 2 3 2" xfId="6543"/>
    <cellStyle name="20% - Accent3 22 3 2 2 3 2 2" xfId="14055"/>
    <cellStyle name="20% - Accent3 22 3 2 2 3 3" xfId="10455"/>
    <cellStyle name="20% - Accent3 22 3 2 2 4" xfId="3690"/>
    <cellStyle name="20% - Accent3 22 3 2 2 4 2" xfId="7400"/>
    <cellStyle name="20% - Accent3 22 3 2 2 4 2 2" xfId="14909"/>
    <cellStyle name="20% - Accent3 22 3 2 2 4 3" xfId="11300"/>
    <cellStyle name="20% - Accent3 22 3 2 2 5" xfId="4159"/>
    <cellStyle name="20% - Accent3 22 3 2 2 5 2" xfId="7829"/>
    <cellStyle name="20% - Accent3 22 3 2 2 5 2 2" xfId="15336"/>
    <cellStyle name="20% - Accent3 22 3 2 2 5 3" xfId="11722"/>
    <cellStyle name="20% - Accent3 22 3 2 2 6" xfId="4584"/>
    <cellStyle name="20% - Accent3 22 3 2 2 6 2" xfId="8254"/>
    <cellStyle name="20% - Accent3 22 3 2 2 6 2 2" xfId="15761"/>
    <cellStyle name="20% - Accent3 22 3 2 2 6 3" xfId="12147"/>
    <cellStyle name="20% - Accent3 22 3 2 2 7" xfId="5011"/>
    <cellStyle name="20% - Accent3 22 3 2 2 7 2" xfId="8677"/>
    <cellStyle name="20% - Accent3 22 3 2 2 7 2 2" xfId="16184"/>
    <cellStyle name="20% - Accent3 22 3 2 2 7 3" xfId="12569"/>
    <cellStyle name="20% - Accent3 22 3 2 2 8" xfId="5683"/>
    <cellStyle name="20% - Accent3 22 3 2 2 8 2" xfId="13198"/>
    <cellStyle name="20% - Accent3 22 3 2 2 9" xfId="9610"/>
    <cellStyle name="20% - Accent3 22 3 2 3" xfId="2159"/>
    <cellStyle name="20% - Accent3 22 3 2 3 2" xfId="3072"/>
    <cellStyle name="20% - Accent3 22 3 2 3 2 2" xfId="6854"/>
    <cellStyle name="20% - Accent3 22 3 2 3 2 2 2" xfId="14365"/>
    <cellStyle name="20% - Accent3 22 3 2 3 2 3" xfId="10765"/>
    <cellStyle name="20% - Accent3 22 3 2 3 3" xfId="5998"/>
    <cellStyle name="20% - Accent3 22 3 2 3 3 2" xfId="13512"/>
    <cellStyle name="20% - Accent3 22 3 2 3 4" xfId="9921"/>
    <cellStyle name="20% - Accent3 22 3 2 4" xfId="2647"/>
    <cellStyle name="20% - Accent3 22 3 2 4 2" xfId="6431"/>
    <cellStyle name="20% - Accent3 22 3 2 4 2 2" xfId="13943"/>
    <cellStyle name="20% - Accent3 22 3 2 4 3" xfId="10343"/>
    <cellStyle name="20% - Accent3 22 3 2 5" xfId="3523"/>
    <cellStyle name="20% - Accent3 22 3 2 5 2" xfId="7281"/>
    <cellStyle name="20% - Accent3 22 3 2 5 2 2" xfId="14791"/>
    <cellStyle name="20% - Accent3 22 3 2 5 3" xfId="11188"/>
    <cellStyle name="20% - Accent3 22 3 2 6" xfId="4047"/>
    <cellStyle name="20% - Accent3 22 3 2 6 2" xfId="7717"/>
    <cellStyle name="20% - Accent3 22 3 2 6 2 2" xfId="15224"/>
    <cellStyle name="20% - Accent3 22 3 2 6 3" xfId="11610"/>
    <cellStyle name="20% - Accent3 22 3 2 7" xfId="4472"/>
    <cellStyle name="20% - Accent3 22 3 2 7 2" xfId="8142"/>
    <cellStyle name="20% - Accent3 22 3 2 7 2 2" xfId="15649"/>
    <cellStyle name="20% - Accent3 22 3 2 7 3" xfId="12035"/>
    <cellStyle name="20% - Accent3 22 3 2 8" xfId="4897"/>
    <cellStyle name="20% - Accent3 22 3 2 8 2" xfId="8565"/>
    <cellStyle name="20% - Accent3 22 3 2 8 2 2" xfId="16072"/>
    <cellStyle name="20% - Accent3 22 3 2 8 3" xfId="12457"/>
    <cellStyle name="20% - Accent3 22 3 2 9" xfId="5383"/>
    <cellStyle name="20% - Accent3 22 3 2 9 2" xfId="12932"/>
    <cellStyle name="20% - Accent3 22 3 3" xfId="1829"/>
    <cellStyle name="20% - Accent3 22 3 3 2" xfId="2338"/>
    <cellStyle name="20% - Accent3 22 3 3 2 2" xfId="3185"/>
    <cellStyle name="20% - Accent3 22 3 3 2 2 2" xfId="6967"/>
    <cellStyle name="20% - Accent3 22 3 3 2 2 2 2" xfId="14478"/>
    <cellStyle name="20% - Accent3 22 3 3 2 2 3" xfId="10878"/>
    <cellStyle name="20% - Accent3 22 3 3 2 3" xfId="6122"/>
    <cellStyle name="20% - Accent3 22 3 3 2 3 2" xfId="13634"/>
    <cellStyle name="20% - Accent3 22 3 3 2 4" xfId="10034"/>
    <cellStyle name="20% - Accent3 22 3 3 3" xfId="2760"/>
    <cellStyle name="20% - Accent3 22 3 3 3 2" xfId="6544"/>
    <cellStyle name="20% - Accent3 22 3 3 3 2 2" xfId="14056"/>
    <cellStyle name="20% - Accent3 22 3 3 3 3" xfId="10456"/>
    <cellStyle name="20% - Accent3 22 3 3 4" xfId="3691"/>
    <cellStyle name="20% - Accent3 22 3 3 4 2" xfId="7401"/>
    <cellStyle name="20% - Accent3 22 3 3 4 2 2" xfId="14910"/>
    <cellStyle name="20% - Accent3 22 3 3 4 3" xfId="11301"/>
    <cellStyle name="20% - Accent3 22 3 3 5" xfId="4160"/>
    <cellStyle name="20% - Accent3 22 3 3 5 2" xfId="7830"/>
    <cellStyle name="20% - Accent3 22 3 3 5 2 2" xfId="15337"/>
    <cellStyle name="20% - Accent3 22 3 3 5 3" xfId="11723"/>
    <cellStyle name="20% - Accent3 22 3 3 6" xfId="4585"/>
    <cellStyle name="20% - Accent3 22 3 3 6 2" xfId="8255"/>
    <cellStyle name="20% - Accent3 22 3 3 6 2 2" xfId="15762"/>
    <cellStyle name="20% - Accent3 22 3 3 6 3" xfId="12148"/>
    <cellStyle name="20% - Accent3 22 3 3 7" xfId="5012"/>
    <cellStyle name="20% - Accent3 22 3 3 7 2" xfId="8678"/>
    <cellStyle name="20% - Accent3 22 3 3 7 2 2" xfId="16185"/>
    <cellStyle name="20% - Accent3 22 3 3 7 3" xfId="12570"/>
    <cellStyle name="20% - Accent3 22 3 3 8" xfId="5684"/>
    <cellStyle name="20% - Accent3 22 3 3 8 2" xfId="13199"/>
    <cellStyle name="20% - Accent3 22 3 3 9" xfId="9611"/>
    <cellStyle name="20% - Accent3 22 3 4" xfId="2092"/>
    <cellStyle name="20% - Accent3 22 3 4 2" xfId="3005"/>
    <cellStyle name="20% - Accent3 22 3 4 2 2" xfId="6787"/>
    <cellStyle name="20% - Accent3 22 3 4 2 2 2" xfId="14298"/>
    <cellStyle name="20% - Accent3 22 3 4 2 3" xfId="10698"/>
    <cellStyle name="20% - Accent3 22 3 4 3" xfId="5931"/>
    <cellStyle name="20% - Accent3 22 3 4 3 2" xfId="13445"/>
    <cellStyle name="20% - Accent3 22 3 4 4" xfId="9854"/>
    <cellStyle name="20% - Accent3 22 3 5" xfId="2580"/>
    <cellStyle name="20% - Accent3 22 3 5 2" xfId="6364"/>
    <cellStyle name="20% - Accent3 22 3 5 2 2" xfId="13876"/>
    <cellStyle name="20% - Accent3 22 3 5 3" xfId="10276"/>
    <cellStyle name="20% - Accent3 22 3 6" xfId="3456"/>
    <cellStyle name="20% - Accent3 22 3 6 2" xfId="7214"/>
    <cellStyle name="20% - Accent3 22 3 6 2 2" xfId="14724"/>
    <cellStyle name="20% - Accent3 22 3 6 3" xfId="11121"/>
    <cellStyle name="20% - Accent3 22 3 7" xfId="3980"/>
    <cellStyle name="20% - Accent3 22 3 7 2" xfId="7650"/>
    <cellStyle name="20% - Accent3 22 3 7 2 2" xfId="15157"/>
    <cellStyle name="20% - Accent3 22 3 7 3" xfId="11543"/>
    <cellStyle name="20% - Accent3 22 3 8" xfId="4405"/>
    <cellStyle name="20% - Accent3 22 3 8 2" xfId="8075"/>
    <cellStyle name="20% - Accent3 22 3 8 2 2" xfId="15582"/>
    <cellStyle name="20% - Accent3 22 3 8 3" xfId="11968"/>
    <cellStyle name="20% - Accent3 22 3 9" xfId="4829"/>
    <cellStyle name="20% - Accent3 22 3 9 2" xfId="8498"/>
    <cellStyle name="20% - Accent3 22 3 9 2 2" xfId="16005"/>
    <cellStyle name="20% - Accent3 22 3 9 3" xfId="12390"/>
    <cellStyle name="20% - Accent3 22 4" xfId="544"/>
    <cellStyle name="20% - Accent3 22 4 10" xfId="9454"/>
    <cellStyle name="20% - Accent3 22 4 2" xfId="1830"/>
    <cellStyle name="20% - Accent3 22 4 2 2" xfId="2339"/>
    <cellStyle name="20% - Accent3 22 4 2 2 2" xfId="3186"/>
    <cellStyle name="20% - Accent3 22 4 2 2 2 2" xfId="6968"/>
    <cellStyle name="20% - Accent3 22 4 2 2 2 2 2" xfId="14479"/>
    <cellStyle name="20% - Accent3 22 4 2 2 2 3" xfId="10879"/>
    <cellStyle name="20% - Accent3 22 4 2 2 3" xfId="6123"/>
    <cellStyle name="20% - Accent3 22 4 2 2 3 2" xfId="13635"/>
    <cellStyle name="20% - Accent3 22 4 2 2 4" xfId="10035"/>
    <cellStyle name="20% - Accent3 22 4 2 3" xfId="2761"/>
    <cellStyle name="20% - Accent3 22 4 2 3 2" xfId="6545"/>
    <cellStyle name="20% - Accent3 22 4 2 3 2 2" xfId="14057"/>
    <cellStyle name="20% - Accent3 22 4 2 3 3" xfId="10457"/>
    <cellStyle name="20% - Accent3 22 4 2 4" xfId="3692"/>
    <cellStyle name="20% - Accent3 22 4 2 4 2" xfId="7402"/>
    <cellStyle name="20% - Accent3 22 4 2 4 2 2" xfId="14911"/>
    <cellStyle name="20% - Accent3 22 4 2 4 3" xfId="11302"/>
    <cellStyle name="20% - Accent3 22 4 2 5" xfId="4161"/>
    <cellStyle name="20% - Accent3 22 4 2 5 2" xfId="7831"/>
    <cellStyle name="20% - Accent3 22 4 2 5 2 2" xfId="15338"/>
    <cellStyle name="20% - Accent3 22 4 2 5 3" xfId="11724"/>
    <cellStyle name="20% - Accent3 22 4 2 6" xfId="4586"/>
    <cellStyle name="20% - Accent3 22 4 2 6 2" xfId="8256"/>
    <cellStyle name="20% - Accent3 22 4 2 6 2 2" xfId="15763"/>
    <cellStyle name="20% - Accent3 22 4 2 6 3" xfId="12149"/>
    <cellStyle name="20% - Accent3 22 4 2 7" xfId="5013"/>
    <cellStyle name="20% - Accent3 22 4 2 7 2" xfId="8679"/>
    <cellStyle name="20% - Accent3 22 4 2 7 2 2" xfId="16186"/>
    <cellStyle name="20% - Accent3 22 4 2 7 3" xfId="12571"/>
    <cellStyle name="20% - Accent3 22 4 2 8" xfId="5685"/>
    <cellStyle name="20% - Accent3 22 4 2 8 2" xfId="13200"/>
    <cellStyle name="20% - Accent3 22 4 2 9" xfId="9612"/>
    <cellStyle name="20% - Accent3 22 4 3" xfId="2115"/>
    <cellStyle name="20% - Accent3 22 4 3 2" xfId="3028"/>
    <cellStyle name="20% - Accent3 22 4 3 2 2" xfId="6810"/>
    <cellStyle name="20% - Accent3 22 4 3 2 2 2" xfId="14321"/>
    <cellStyle name="20% - Accent3 22 4 3 2 3" xfId="10721"/>
    <cellStyle name="20% - Accent3 22 4 3 3" xfId="5954"/>
    <cellStyle name="20% - Accent3 22 4 3 3 2" xfId="13468"/>
    <cellStyle name="20% - Accent3 22 4 3 4" xfId="9877"/>
    <cellStyle name="20% - Accent3 22 4 4" xfId="2603"/>
    <cellStyle name="20% - Accent3 22 4 4 2" xfId="6387"/>
    <cellStyle name="20% - Accent3 22 4 4 2 2" xfId="13899"/>
    <cellStyle name="20% - Accent3 22 4 4 3" xfId="10299"/>
    <cellStyle name="20% - Accent3 22 4 5" xfId="3479"/>
    <cellStyle name="20% - Accent3 22 4 5 2" xfId="7237"/>
    <cellStyle name="20% - Accent3 22 4 5 2 2" xfId="14747"/>
    <cellStyle name="20% - Accent3 22 4 5 3" xfId="11144"/>
    <cellStyle name="20% - Accent3 22 4 6" xfId="4003"/>
    <cellStyle name="20% - Accent3 22 4 6 2" xfId="7673"/>
    <cellStyle name="20% - Accent3 22 4 6 2 2" xfId="15180"/>
    <cellStyle name="20% - Accent3 22 4 6 3" xfId="11566"/>
    <cellStyle name="20% - Accent3 22 4 7" xfId="4428"/>
    <cellStyle name="20% - Accent3 22 4 7 2" xfId="8098"/>
    <cellStyle name="20% - Accent3 22 4 7 2 2" xfId="15605"/>
    <cellStyle name="20% - Accent3 22 4 7 3" xfId="11991"/>
    <cellStyle name="20% - Accent3 22 4 8" xfId="4853"/>
    <cellStyle name="20% - Accent3 22 4 8 2" xfId="8521"/>
    <cellStyle name="20% - Accent3 22 4 8 2 2" xfId="16028"/>
    <cellStyle name="20% - Accent3 22 4 8 3" xfId="12413"/>
    <cellStyle name="20% - Accent3 22 4 9" xfId="5339"/>
    <cellStyle name="20% - Accent3 22 4 9 2" xfId="12888"/>
    <cellStyle name="20% - Accent3 22 5" xfId="1280"/>
    <cellStyle name="20% - Accent3 22 6" xfId="1831"/>
    <cellStyle name="20% - Accent3 22 6 2" xfId="2340"/>
    <cellStyle name="20% - Accent3 22 6 2 2" xfId="3187"/>
    <cellStyle name="20% - Accent3 22 6 2 2 2" xfId="6969"/>
    <cellStyle name="20% - Accent3 22 6 2 2 2 2" xfId="14480"/>
    <cellStyle name="20% - Accent3 22 6 2 2 3" xfId="10880"/>
    <cellStyle name="20% - Accent3 22 6 2 3" xfId="6124"/>
    <cellStyle name="20% - Accent3 22 6 2 3 2" xfId="13636"/>
    <cellStyle name="20% - Accent3 22 6 2 4" xfId="10036"/>
    <cellStyle name="20% - Accent3 22 6 3" xfId="2762"/>
    <cellStyle name="20% - Accent3 22 6 3 2" xfId="6546"/>
    <cellStyle name="20% - Accent3 22 6 3 2 2" xfId="14058"/>
    <cellStyle name="20% - Accent3 22 6 3 3" xfId="10458"/>
    <cellStyle name="20% - Accent3 22 6 4" xfId="3693"/>
    <cellStyle name="20% - Accent3 22 6 4 2" xfId="7403"/>
    <cellStyle name="20% - Accent3 22 6 4 2 2" xfId="14912"/>
    <cellStyle name="20% - Accent3 22 6 4 3" xfId="11303"/>
    <cellStyle name="20% - Accent3 22 6 5" xfId="4162"/>
    <cellStyle name="20% - Accent3 22 6 5 2" xfId="7832"/>
    <cellStyle name="20% - Accent3 22 6 5 2 2" xfId="15339"/>
    <cellStyle name="20% - Accent3 22 6 5 3" xfId="11725"/>
    <cellStyle name="20% - Accent3 22 6 6" xfId="4587"/>
    <cellStyle name="20% - Accent3 22 6 6 2" xfId="8257"/>
    <cellStyle name="20% - Accent3 22 6 6 2 2" xfId="15764"/>
    <cellStyle name="20% - Accent3 22 6 6 3" xfId="12150"/>
    <cellStyle name="20% - Accent3 22 6 7" xfId="5014"/>
    <cellStyle name="20% - Accent3 22 6 7 2" xfId="8680"/>
    <cellStyle name="20% - Accent3 22 6 7 2 2" xfId="16187"/>
    <cellStyle name="20% - Accent3 22 6 7 3" xfId="12572"/>
    <cellStyle name="20% - Accent3 22 6 8" xfId="5686"/>
    <cellStyle name="20% - Accent3 22 6 8 2" xfId="13201"/>
    <cellStyle name="20% - Accent3 22 6 9" xfId="9613"/>
    <cellStyle name="20% - Accent3 22 7" xfId="2048"/>
    <cellStyle name="20% - Accent3 22 7 2" xfId="2961"/>
    <cellStyle name="20% - Accent3 22 7 2 2" xfId="6743"/>
    <cellStyle name="20% - Accent3 22 7 2 2 2" xfId="14254"/>
    <cellStyle name="20% - Accent3 22 7 2 3" xfId="10654"/>
    <cellStyle name="20% - Accent3 22 7 3" xfId="5887"/>
    <cellStyle name="20% - Accent3 22 7 3 2" xfId="13401"/>
    <cellStyle name="20% - Accent3 22 7 4" xfId="9810"/>
    <cellStyle name="20% - Accent3 22 8" xfId="2536"/>
    <cellStyle name="20% - Accent3 22 8 2" xfId="6320"/>
    <cellStyle name="20% - Accent3 22 8 2 2" xfId="13832"/>
    <cellStyle name="20% - Accent3 22 8 3" xfId="10232"/>
    <cellStyle name="20% - Accent3 22 9" xfId="3412"/>
    <cellStyle name="20% - Accent3 22 9 2" xfId="7170"/>
    <cellStyle name="20% - Accent3 22 9 2 2" xfId="14680"/>
    <cellStyle name="20% - Accent3 22 9 3" xfId="11077"/>
    <cellStyle name="20% - Accent3 23" xfId="952"/>
    <cellStyle name="20% - Accent3 24" xfId="1804"/>
    <cellStyle name="20% - Accent3 24 2" xfId="2313"/>
    <cellStyle name="20% - Accent3 24 2 2" xfId="3160"/>
    <cellStyle name="20% - Accent3 24 2 2 2" xfId="6942"/>
    <cellStyle name="20% - Accent3 24 2 2 2 2" xfId="14453"/>
    <cellStyle name="20% - Accent3 24 2 2 3" xfId="10853"/>
    <cellStyle name="20% - Accent3 24 2 3" xfId="6097"/>
    <cellStyle name="20% - Accent3 24 2 3 2" xfId="13609"/>
    <cellStyle name="20% - Accent3 24 2 4" xfId="10009"/>
    <cellStyle name="20% - Accent3 24 3" xfId="2735"/>
    <cellStyle name="20% - Accent3 24 3 2" xfId="6519"/>
    <cellStyle name="20% - Accent3 24 3 2 2" xfId="14031"/>
    <cellStyle name="20% - Accent3 24 3 3" xfId="10431"/>
    <cellStyle name="20% - Accent3 24 4" xfId="3666"/>
    <cellStyle name="20% - Accent3 24 4 2" xfId="7376"/>
    <cellStyle name="20% - Accent3 24 4 2 2" xfId="14885"/>
    <cellStyle name="20% - Accent3 24 4 3" xfId="11276"/>
    <cellStyle name="20% - Accent3 24 5" xfId="4135"/>
    <cellStyle name="20% - Accent3 24 5 2" xfId="7805"/>
    <cellStyle name="20% - Accent3 24 5 2 2" xfId="15312"/>
    <cellStyle name="20% - Accent3 24 5 3" xfId="11698"/>
    <cellStyle name="20% - Accent3 24 6" xfId="4560"/>
    <cellStyle name="20% - Accent3 24 6 2" xfId="8230"/>
    <cellStyle name="20% - Accent3 24 6 2 2" xfId="15737"/>
    <cellStyle name="20% - Accent3 24 6 3" xfId="12123"/>
    <cellStyle name="20% - Accent3 24 7" xfId="4987"/>
    <cellStyle name="20% - Accent3 24 7 2" xfId="8653"/>
    <cellStyle name="20% - Accent3 24 7 2 2" xfId="16160"/>
    <cellStyle name="20% - Accent3 24 7 3" xfId="12545"/>
    <cellStyle name="20% - Accent3 24 8" xfId="5659"/>
    <cellStyle name="20% - Accent3 24 8 2" xfId="13174"/>
    <cellStyle name="20% - Accent3 24 9" xfId="9586"/>
    <cellStyle name="20% - Accent3 25" xfId="45"/>
    <cellStyle name="20% - Accent3 3" xfId="58"/>
    <cellStyle name="20% - Accent3 3 2" xfId="1293"/>
    <cellStyle name="20% - Accent3 3 3" xfId="939"/>
    <cellStyle name="20% - Accent3 4" xfId="59"/>
    <cellStyle name="20% - Accent3 4 2" xfId="1294"/>
    <cellStyle name="20% - Accent3 4 3" xfId="938"/>
    <cellStyle name="20% - Accent3 5" xfId="60"/>
    <cellStyle name="20% - Accent3 5 2" xfId="1295"/>
    <cellStyle name="20% - Accent3 5 3" xfId="937"/>
    <cellStyle name="20% - Accent3 6" xfId="61"/>
    <cellStyle name="20% - Accent3 6 2" xfId="1296"/>
    <cellStyle name="20% - Accent3 6 3" xfId="936"/>
    <cellStyle name="20% - Accent3 7" xfId="62"/>
    <cellStyle name="20% - Accent3 7 2" xfId="1297"/>
    <cellStyle name="20% - Accent3 7 3" xfId="934"/>
    <cellStyle name="20% - Accent3 8" xfId="63"/>
    <cellStyle name="20% - Accent3 8 2" xfId="1298"/>
    <cellStyle name="20% - Accent3 8 3" xfId="933"/>
    <cellStyle name="20% - Accent3 9" xfId="64"/>
    <cellStyle name="20% - Accent3 9 2" xfId="1299"/>
    <cellStyle name="20% - Accent3 9 3" xfId="932"/>
    <cellStyle name="20% - Accent4" xfId="16849" builtinId="42" customBuiltin="1"/>
    <cellStyle name="20% - Accent4 10" xfId="66"/>
    <cellStyle name="20% - Accent4 10 2" xfId="1301"/>
    <cellStyle name="20% - Accent4 10 3" xfId="930"/>
    <cellStyle name="20% - Accent4 11" xfId="67"/>
    <cellStyle name="20% - Accent4 11 2" xfId="1302"/>
    <cellStyle name="20% - Accent4 11 3" xfId="929"/>
    <cellStyle name="20% - Accent4 12" xfId="68"/>
    <cellStyle name="20% - Accent4 12 2" xfId="1303"/>
    <cellStyle name="20% - Accent4 12 3" xfId="928"/>
    <cellStyle name="20% - Accent4 13" xfId="69"/>
    <cellStyle name="20% - Accent4 13 2" xfId="1304"/>
    <cellStyle name="20% - Accent4 13 3" xfId="927"/>
    <cellStyle name="20% - Accent4 14" xfId="70"/>
    <cellStyle name="20% - Accent4 14 2" xfId="1305"/>
    <cellStyle name="20% - Accent4 14 3" xfId="926"/>
    <cellStyle name="20% - Accent4 15" xfId="71"/>
    <cellStyle name="20% - Accent4 15 2" xfId="1306"/>
    <cellStyle name="20% - Accent4 15 3" xfId="925"/>
    <cellStyle name="20% - Accent4 16" xfId="72"/>
    <cellStyle name="20% - Accent4 16 2" xfId="1307"/>
    <cellStyle name="20% - Accent4 16 3" xfId="665"/>
    <cellStyle name="20% - Accent4 17" xfId="73"/>
    <cellStyle name="20% - Accent4 17 2" xfId="1308"/>
    <cellStyle name="20% - Accent4 17 3" xfId="924"/>
    <cellStyle name="20% - Accent4 18" xfId="74"/>
    <cellStyle name="20% - Accent4 18 2" xfId="1309"/>
    <cellStyle name="20% - Accent4 18 3" xfId="923"/>
    <cellStyle name="20% - Accent4 19" xfId="75"/>
    <cellStyle name="20% - Accent4 19 2" xfId="1310"/>
    <cellStyle name="20% - Accent4 19 3" xfId="922"/>
    <cellStyle name="20% - Accent4 2" xfId="76"/>
    <cellStyle name="20% - Accent4 2 2" xfId="1311"/>
    <cellStyle name="20% - Accent4 2 3" xfId="997"/>
    <cellStyle name="20% - Accent4 20" xfId="77"/>
    <cellStyle name="20% - Accent4 20 2" xfId="1312"/>
    <cellStyle name="20% - Accent4 20 3" xfId="921"/>
    <cellStyle name="20% - Accent4 21" xfId="395"/>
    <cellStyle name="20% - Accent4 21 2" xfId="673"/>
    <cellStyle name="20% - Accent4 22" xfId="468"/>
    <cellStyle name="20% - Accent4 22 10" xfId="3938"/>
    <cellStyle name="20% - Accent4 22 10 2" xfId="7608"/>
    <cellStyle name="20% - Accent4 22 10 2 2" xfId="15115"/>
    <cellStyle name="20% - Accent4 22 10 3" xfId="11501"/>
    <cellStyle name="20% - Accent4 22 11" xfId="4363"/>
    <cellStyle name="20% - Accent4 22 11 2" xfId="8033"/>
    <cellStyle name="20% - Accent4 22 11 2 2" xfId="15540"/>
    <cellStyle name="20% - Accent4 22 11 3" xfId="11926"/>
    <cellStyle name="20% - Accent4 22 12" xfId="4786"/>
    <cellStyle name="20% - Accent4 22 12 2" xfId="8455"/>
    <cellStyle name="20% - Accent4 22 12 2 2" xfId="15962"/>
    <cellStyle name="20% - Accent4 22 12 3" xfId="12348"/>
    <cellStyle name="20% - Accent4 22 13" xfId="5273"/>
    <cellStyle name="20% - Accent4 22 13 2" xfId="12822"/>
    <cellStyle name="20% - Accent4 22 14" xfId="9389"/>
    <cellStyle name="20% - Accent4 22 2" xfId="497"/>
    <cellStyle name="20% - Accent4 22 2 10" xfId="5296"/>
    <cellStyle name="20% - Accent4 22 2 10 2" xfId="12845"/>
    <cellStyle name="20% - Accent4 22 2 11" xfId="9411"/>
    <cellStyle name="20% - Accent4 22 2 2" xfId="568"/>
    <cellStyle name="20% - Accent4 22 2 2 10" xfId="9478"/>
    <cellStyle name="20% - Accent4 22 2 2 2" xfId="1832"/>
    <cellStyle name="20% - Accent4 22 2 2 2 2" xfId="2341"/>
    <cellStyle name="20% - Accent4 22 2 2 2 2 2" xfId="3188"/>
    <cellStyle name="20% - Accent4 22 2 2 2 2 2 2" xfId="6970"/>
    <cellStyle name="20% - Accent4 22 2 2 2 2 2 2 2" xfId="14481"/>
    <cellStyle name="20% - Accent4 22 2 2 2 2 2 3" xfId="10881"/>
    <cellStyle name="20% - Accent4 22 2 2 2 2 3" xfId="6125"/>
    <cellStyle name="20% - Accent4 22 2 2 2 2 3 2" xfId="13637"/>
    <cellStyle name="20% - Accent4 22 2 2 2 2 4" xfId="10037"/>
    <cellStyle name="20% - Accent4 22 2 2 2 3" xfId="2763"/>
    <cellStyle name="20% - Accent4 22 2 2 2 3 2" xfId="6547"/>
    <cellStyle name="20% - Accent4 22 2 2 2 3 2 2" xfId="14059"/>
    <cellStyle name="20% - Accent4 22 2 2 2 3 3" xfId="10459"/>
    <cellStyle name="20% - Accent4 22 2 2 2 4" xfId="3694"/>
    <cellStyle name="20% - Accent4 22 2 2 2 4 2" xfId="7404"/>
    <cellStyle name="20% - Accent4 22 2 2 2 4 2 2" xfId="14913"/>
    <cellStyle name="20% - Accent4 22 2 2 2 4 3" xfId="11304"/>
    <cellStyle name="20% - Accent4 22 2 2 2 5" xfId="4163"/>
    <cellStyle name="20% - Accent4 22 2 2 2 5 2" xfId="7833"/>
    <cellStyle name="20% - Accent4 22 2 2 2 5 2 2" xfId="15340"/>
    <cellStyle name="20% - Accent4 22 2 2 2 5 3" xfId="11726"/>
    <cellStyle name="20% - Accent4 22 2 2 2 6" xfId="4588"/>
    <cellStyle name="20% - Accent4 22 2 2 2 6 2" xfId="8258"/>
    <cellStyle name="20% - Accent4 22 2 2 2 6 2 2" xfId="15765"/>
    <cellStyle name="20% - Accent4 22 2 2 2 6 3" xfId="12151"/>
    <cellStyle name="20% - Accent4 22 2 2 2 7" xfId="5015"/>
    <cellStyle name="20% - Accent4 22 2 2 2 7 2" xfId="8681"/>
    <cellStyle name="20% - Accent4 22 2 2 2 7 2 2" xfId="16188"/>
    <cellStyle name="20% - Accent4 22 2 2 2 7 3" xfId="12573"/>
    <cellStyle name="20% - Accent4 22 2 2 2 8" xfId="5687"/>
    <cellStyle name="20% - Accent4 22 2 2 2 8 2" xfId="13202"/>
    <cellStyle name="20% - Accent4 22 2 2 2 9" xfId="9614"/>
    <cellStyle name="20% - Accent4 22 2 2 3" xfId="2139"/>
    <cellStyle name="20% - Accent4 22 2 2 3 2" xfId="3052"/>
    <cellStyle name="20% - Accent4 22 2 2 3 2 2" xfId="6834"/>
    <cellStyle name="20% - Accent4 22 2 2 3 2 2 2" xfId="14345"/>
    <cellStyle name="20% - Accent4 22 2 2 3 2 3" xfId="10745"/>
    <cellStyle name="20% - Accent4 22 2 2 3 3" xfId="5978"/>
    <cellStyle name="20% - Accent4 22 2 2 3 3 2" xfId="13492"/>
    <cellStyle name="20% - Accent4 22 2 2 3 4" xfId="9901"/>
    <cellStyle name="20% - Accent4 22 2 2 4" xfId="2627"/>
    <cellStyle name="20% - Accent4 22 2 2 4 2" xfId="6411"/>
    <cellStyle name="20% - Accent4 22 2 2 4 2 2" xfId="13923"/>
    <cellStyle name="20% - Accent4 22 2 2 4 3" xfId="10323"/>
    <cellStyle name="20% - Accent4 22 2 2 5" xfId="3503"/>
    <cellStyle name="20% - Accent4 22 2 2 5 2" xfId="7261"/>
    <cellStyle name="20% - Accent4 22 2 2 5 2 2" xfId="14771"/>
    <cellStyle name="20% - Accent4 22 2 2 5 3" xfId="11168"/>
    <cellStyle name="20% - Accent4 22 2 2 6" xfId="4027"/>
    <cellStyle name="20% - Accent4 22 2 2 6 2" xfId="7697"/>
    <cellStyle name="20% - Accent4 22 2 2 6 2 2" xfId="15204"/>
    <cellStyle name="20% - Accent4 22 2 2 6 3" xfId="11590"/>
    <cellStyle name="20% - Accent4 22 2 2 7" xfId="4452"/>
    <cellStyle name="20% - Accent4 22 2 2 7 2" xfId="8122"/>
    <cellStyle name="20% - Accent4 22 2 2 7 2 2" xfId="15629"/>
    <cellStyle name="20% - Accent4 22 2 2 7 3" xfId="12015"/>
    <cellStyle name="20% - Accent4 22 2 2 8" xfId="4877"/>
    <cellStyle name="20% - Accent4 22 2 2 8 2" xfId="8545"/>
    <cellStyle name="20% - Accent4 22 2 2 8 2 2" xfId="16052"/>
    <cellStyle name="20% - Accent4 22 2 2 8 3" xfId="12437"/>
    <cellStyle name="20% - Accent4 22 2 2 9" xfId="5363"/>
    <cellStyle name="20% - Accent4 22 2 2 9 2" xfId="12912"/>
    <cellStyle name="20% - Accent4 22 2 3" xfId="1833"/>
    <cellStyle name="20% - Accent4 22 2 3 2" xfId="2342"/>
    <cellStyle name="20% - Accent4 22 2 3 2 2" xfId="3189"/>
    <cellStyle name="20% - Accent4 22 2 3 2 2 2" xfId="6971"/>
    <cellStyle name="20% - Accent4 22 2 3 2 2 2 2" xfId="14482"/>
    <cellStyle name="20% - Accent4 22 2 3 2 2 3" xfId="10882"/>
    <cellStyle name="20% - Accent4 22 2 3 2 3" xfId="6126"/>
    <cellStyle name="20% - Accent4 22 2 3 2 3 2" xfId="13638"/>
    <cellStyle name="20% - Accent4 22 2 3 2 4" xfId="10038"/>
    <cellStyle name="20% - Accent4 22 2 3 3" xfId="2764"/>
    <cellStyle name="20% - Accent4 22 2 3 3 2" xfId="6548"/>
    <cellStyle name="20% - Accent4 22 2 3 3 2 2" xfId="14060"/>
    <cellStyle name="20% - Accent4 22 2 3 3 3" xfId="10460"/>
    <cellStyle name="20% - Accent4 22 2 3 4" xfId="3695"/>
    <cellStyle name="20% - Accent4 22 2 3 4 2" xfId="7405"/>
    <cellStyle name="20% - Accent4 22 2 3 4 2 2" xfId="14914"/>
    <cellStyle name="20% - Accent4 22 2 3 4 3" xfId="11305"/>
    <cellStyle name="20% - Accent4 22 2 3 5" xfId="4164"/>
    <cellStyle name="20% - Accent4 22 2 3 5 2" xfId="7834"/>
    <cellStyle name="20% - Accent4 22 2 3 5 2 2" xfId="15341"/>
    <cellStyle name="20% - Accent4 22 2 3 5 3" xfId="11727"/>
    <cellStyle name="20% - Accent4 22 2 3 6" xfId="4589"/>
    <cellStyle name="20% - Accent4 22 2 3 6 2" xfId="8259"/>
    <cellStyle name="20% - Accent4 22 2 3 6 2 2" xfId="15766"/>
    <cellStyle name="20% - Accent4 22 2 3 6 3" xfId="12152"/>
    <cellStyle name="20% - Accent4 22 2 3 7" xfId="5016"/>
    <cellStyle name="20% - Accent4 22 2 3 7 2" xfId="8682"/>
    <cellStyle name="20% - Accent4 22 2 3 7 2 2" xfId="16189"/>
    <cellStyle name="20% - Accent4 22 2 3 7 3" xfId="12574"/>
    <cellStyle name="20% - Accent4 22 2 3 8" xfId="5688"/>
    <cellStyle name="20% - Accent4 22 2 3 8 2" xfId="13203"/>
    <cellStyle name="20% - Accent4 22 2 3 9" xfId="9615"/>
    <cellStyle name="20% - Accent4 22 2 4" xfId="2072"/>
    <cellStyle name="20% - Accent4 22 2 4 2" xfId="2985"/>
    <cellStyle name="20% - Accent4 22 2 4 2 2" xfId="6767"/>
    <cellStyle name="20% - Accent4 22 2 4 2 2 2" xfId="14278"/>
    <cellStyle name="20% - Accent4 22 2 4 2 3" xfId="10678"/>
    <cellStyle name="20% - Accent4 22 2 4 3" xfId="5911"/>
    <cellStyle name="20% - Accent4 22 2 4 3 2" xfId="13425"/>
    <cellStyle name="20% - Accent4 22 2 4 4" xfId="9834"/>
    <cellStyle name="20% - Accent4 22 2 5" xfId="2560"/>
    <cellStyle name="20% - Accent4 22 2 5 2" xfId="6344"/>
    <cellStyle name="20% - Accent4 22 2 5 2 2" xfId="13856"/>
    <cellStyle name="20% - Accent4 22 2 5 3" xfId="10256"/>
    <cellStyle name="20% - Accent4 22 2 6" xfId="3436"/>
    <cellStyle name="20% - Accent4 22 2 6 2" xfId="7194"/>
    <cellStyle name="20% - Accent4 22 2 6 2 2" xfId="14704"/>
    <cellStyle name="20% - Accent4 22 2 6 3" xfId="11101"/>
    <cellStyle name="20% - Accent4 22 2 7" xfId="3960"/>
    <cellStyle name="20% - Accent4 22 2 7 2" xfId="7630"/>
    <cellStyle name="20% - Accent4 22 2 7 2 2" xfId="15137"/>
    <cellStyle name="20% - Accent4 22 2 7 3" xfId="11523"/>
    <cellStyle name="20% - Accent4 22 2 8" xfId="4385"/>
    <cellStyle name="20% - Accent4 22 2 8 2" xfId="8055"/>
    <cellStyle name="20% - Accent4 22 2 8 2 2" xfId="15562"/>
    <cellStyle name="20% - Accent4 22 2 8 3" xfId="11948"/>
    <cellStyle name="20% - Accent4 22 2 9" xfId="4809"/>
    <cellStyle name="20% - Accent4 22 2 9 2" xfId="8478"/>
    <cellStyle name="20% - Accent4 22 2 9 2 2" xfId="15985"/>
    <cellStyle name="20% - Accent4 22 2 9 3" xfId="12370"/>
    <cellStyle name="20% - Accent4 22 3" xfId="519"/>
    <cellStyle name="20% - Accent4 22 3 10" xfId="5318"/>
    <cellStyle name="20% - Accent4 22 3 10 2" xfId="12867"/>
    <cellStyle name="20% - Accent4 22 3 11" xfId="9433"/>
    <cellStyle name="20% - Accent4 22 3 2" xfId="590"/>
    <cellStyle name="20% - Accent4 22 3 2 10" xfId="9500"/>
    <cellStyle name="20% - Accent4 22 3 2 2" xfId="1834"/>
    <cellStyle name="20% - Accent4 22 3 2 2 2" xfId="2343"/>
    <cellStyle name="20% - Accent4 22 3 2 2 2 2" xfId="3190"/>
    <cellStyle name="20% - Accent4 22 3 2 2 2 2 2" xfId="6972"/>
    <cellStyle name="20% - Accent4 22 3 2 2 2 2 2 2" xfId="14483"/>
    <cellStyle name="20% - Accent4 22 3 2 2 2 2 3" xfId="10883"/>
    <cellStyle name="20% - Accent4 22 3 2 2 2 3" xfId="6127"/>
    <cellStyle name="20% - Accent4 22 3 2 2 2 3 2" xfId="13639"/>
    <cellStyle name="20% - Accent4 22 3 2 2 2 4" xfId="10039"/>
    <cellStyle name="20% - Accent4 22 3 2 2 3" xfId="2765"/>
    <cellStyle name="20% - Accent4 22 3 2 2 3 2" xfId="6549"/>
    <cellStyle name="20% - Accent4 22 3 2 2 3 2 2" xfId="14061"/>
    <cellStyle name="20% - Accent4 22 3 2 2 3 3" xfId="10461"/>
    <cellStyle name="20% - Accent4 22 3 2 2 4" xfId="3696"/>
    <cellStyle name="20% - Accent4 22 3 2 2 4 2" xfId="7406"/>
    <cellStyle name="20% - Accent4 22 3 2 2 4 2 2" xfId="14915"/>
    <cellStyle name="20% - Accent4 22 3 2 2 4 3" xfId="11306"/>
    <cellStyle name="20% - Accent4 22 3 2 2 5" xfId="4165"/>
    <cellStyle name="20% - Accent4 22 3 2 2 5 2" xfId="7835"/>
    <cellStyle name="20% - Accent4 22 3 2 2 5 2 2" xfId="15342"/>
    <cellStyle name="20% - Accent4 22 3 2 2 5 3" xfId="11728"/>
    <cellStyle name="20% - Accent4 22 3 2 2 6" xfId="4590"/>
    <cellStyle name="20% - Accent4 22 3 2 2 6 2" xfId="8260"/>
    <cellStyle name="20% - Accent4 22 3 2 2 6 2 2" xfId="15767"/>
    <cellStyle name="20% - Accent4 22 3 2 2 6 3" xfId="12153"/>
    <cellStyle name="20% - Accent4 22 3 2 2 7" xfId="5017"/>
    <cellStyle name="20% - Accent4 22 3 2 2 7 2" xfId="8683"/>
    <cellStyle name="20% - Accent4 22 3 2 2 7 2 2" xfId="16190"/>
    <cellStyle name="20% - Accent4 22 3 2 2 7 3" xfId="12575"/>
    <cellStyle name="20% - Accent4 22 3 2 2 8" xfId="5689"/>
    <cellStyle name="20% - Accent4 22 3 2 2 8 2" xfId="13204"/>
    <cellStyle name="20% - Accent4 22 3 2 2 9" xfId="9616"/>
    <cellStyle name="20% - Accent4 22 3 2 3" xfId="2161"/>
    <cellStyle name="20% - Accent4 22 3 2 3 2" xfId="3074"/>
    <cellStyle name="20% - Accent4 22 3 2 3 2 2" xfId="6856"/>
    <cellStyle name="20% - Accent4 22 3 2 3 2 2 2" xfId="14367"/>
    <cellStyle name="20% - Accent4 22 3 2 3 2 3" xfId="10767"/>
    <cellStyle name="20% - Accent4 22 3 2 3 3" xfId="6000"/>
    <cellStyle name="20% - Accent4 22 3 2 3 3 2" xfId="13514"/>
    <cellStyle name="20% - Accent4 22 3 2 3 4" xfId="9923"/>
    <cellStyle name="20% - Accent4 22 3 2 4" xfId="2649"/>
    <cellStyle name="20% - Accent4 22 3 2 4 2" xfId="6433"/>
    <cellStyle name="20% - Accent4 22 3 2 4 2 2" xfId="13945"/>
    <cellStyle name="20% - Accent4 22 3 2 4 3" xfId="10345"/>
    <cellStyle name="20% - Accent4 22 3 2 5" xfId="3525"/>
    <cellStyle name="20% - Accent4 22 3 2 5 2" xfId="7283"/>
    <cellStyle name="20% - Accent4 22 3 2 5 2 2" xfId="14793"/>
    <cellStyle name="20% - Accent4 22 3 2 5 3" xfId="11190"/>
    <cellStyle name="20% - Accent4 22 3 2 6" xfId="4049"/>
    <cellStyle name="20% - Accent4 22 3 2 6 2" xfId="7719"/>
    <cellStyle name="20% - Accent4 22 3 2 6 2 2" xfId="15226"/>
    <cellStyle name="20% - Accent4 22 3 2 6 3" xfId="11612"/>
    <cellStyle name="20% - Accent4 22 3 2 7" xfId="4474"/>
    <cellStyle name="20% - Accent4 22 3 2 7 2" xfId="8144"/>
    <cellStyle name="20% - Accent4 22 3 2 7 2 2" xfId="15651"/>
    <cellStyle name="20% - Accent4 22 3 2 7 3" xfId="12037"/>
    <cellStyle name="20% - Accent4 22 3 2 8" xfId="4899"/>
    <cellStyle name="20% - Accent4 22 3 2 8 2" xfId="8567"/>
    <cellStyle name="20% - Accent4 22 3 2 8 2 2" xfId="16074"/>
    <cellStyle name="20% - Accent4 22 3 2 8 3" xfId="12459"/>
    <cellStyle name="20% - Accent4 22 3 2 9" xfId="5385"/>
    <cellStyle name="20% - Accent4 22 3 2 9 2" xfId="12934"/>
    <cellStyle name="20% - Accent4 22 3 3" xfId="1835"/>
    <cellStyle name="20% - Accent4 22 3 3 2" xfId="2344"/>
    <cellStyle name="20% - Accent4 22 3 3 2 2" xfId="3191"/>
    <cellStyle name="20% - Accent4 22 3 3 2 2 2" xfId="6973"/>
    <cellStyle name="20% - Accent4 22 3 3 2 2 2 2" xfId="14484"/>
    <cellStyle name="20% - Accent4 22 3 3 2 2 3" xfId="10884"/>
    <cellStyle name="20% - Accent4 22 3 3 2 3" xfId="6128"/>
    <cellStyle name="20% - Accent4 22 3 3 2 3 2" xfId="13640"/>
    <cellStyle name="20% - Accent4 22 3 3 2 4" xfId="10040"/>
    <cellStyle name="20% - Accent4 22 3 3 3" xfId="2766"/>
    <cellStyle name="20% - Accent4 22 3 3 3 2" xfId="6550"/>
    <cellStyle name="20% - Accent4 22 3 3 3 2 2" xfId="14062"/>
    <cellStyle name="20% - Accent4 22 3 3 3 3" xfId="10462"/>
    <cellStyle name="20% - Accent4 22 3 3 4" xfId="3697"/>
    <cellStyle name="20% - Accent4 22 3 3 4 2" xfId="7407"/>
    <cellStyle name="20% - Accent4 22 3 3 4 2 2" xfId="14916"/>
    <cellStyle name="20% - Accent4 22 3 3 4 3" xfId="11307"/>
    <cellStyle name="20% - Accent4 22 3 3 5" xfId="4166"/>
    <cellStyle name="20% - Accent4 22 3 3 5 2" xfId="7836"/>
    <cellStyle name="20% - Accent4 22 3 3 5 2 2" xfId="15343"/>
    <cellStyle name="20% - Accent4 22 3 3 5 3" xfId="11729"/>
    <cellStyle name="20% - Accent4 22 3 3 6" xfId="4591"/>
    <cellStyle name="20% - Accent4 22 3 3 6 2" xfId="8261"/>
    <cellStyle name="20% - Accent4 22 3 3 6 2 2" xfId="15768"/>
    <cellStyle name="20% - Accent4 22 3 3 6 3" xfId="12154"/>
    <cellStyle name="20% - Accent4 22 3 3 7" xfId="5018"/>
    <cellStyle name="20% - Accent4 22 3 3 7 2" xfId="8684"/>
    <cellStyle name="20% - Accent4 22 3 3 7 2 2" xfId="16191"/>
    <cellStyle name="20% - Accent4 22 3 3 7 3" xfId="12576"/>
    <cellStyle name="20% - Accent4 22 3 3 8" xfId="5690"/>
    <cellStyle name="20% - Accent4 22 3 3 8 2" xfId="13205"/>
    <cellStyle name="20% - Accent4 22 3 3 9" xfId="9617"/>
    <cellStyle name="20% - Accent4 22 3 4" xfId="2094"/>
    <cellStyle name="20% - Accent4 22 3 4 2" xfId="3007"/>
    <cellStyle name="20% - Accent4 22 3 4 2 2" xfId="6789"/>
    <cellStyle name="20% - Accent4 22 3 4 2 2 2" xfId="14300"/>
    <cellStyle name="20% - Accent4 22 3 4 2 3" xfId="10700"/>
    <cellStyle name="20% - Accent4 22 3 4 3" xfId="5933"/>
    <cellStyle name="20% - Accent4 22 3 4 3 2" xfId="13447"/>
    <cellStyle name="20% - Accent4 22 3 4 4" xfId="9856"/>
    <cellStyle name="20% - Accent4 22 3 5" xfId="2582"/>
    <cellStyle name="20% - Accent4 22 3 5 2" xfId="6366"/>
    <cellStyle name="20% - Accent4 22 3 5 2 2" xfId="13878"/>
    <cellStyle name="20% - Accent4 22 3 5 3" xfId="10278"/>
    <cellStyle name="20% - Accent4 22 3 6" xfId="3458"/>
    <cellStyle name="20% - Accent4 22 3 6 2" xfId="7216"/>
    <cellStyle name="20% - Accent4 22 3 6 2 2" xfId="14726"/>
    <cellStyle name="20% - Accent4 22 3 6 3" xfId="11123"/>
    <cellStyle name="20% - Accent4 22 3 7" xfId="3982"/>
    <cellStyle name="20% - Accent4 22 3 7 2" xfId="7652"/>
    <cellStyle name="20% - Accent4 22 3 7 2 2" xfId="15159"/>
    <cellStyle name="20% - Accent4 22 3 7 3" xfId="11545"/>
    <cellStyle name="20% - Accent4 22 3 8" xfId="4407"/>
    <cellStyle name="20% - Accent4 22 3 8 2" xfId="8077"/>
    <cellStyle name="20% - Accent4 22 3 8 2 2" xfId="15584"/>
    <cellStyle name="20% - Accent4 22 3 8 3" xfId="11970"/>
    <cellStyle name="20% - Accent4 22 3 9" xfId="4831"/>
    <cellStyle name="20% - Accent4 22 3 9 2" xfId="8500"/>
    <cellStyle name="20% - Accent4 22 3 9 2 2" xfId="16007"/>
    <cellStyle name="20% - Accent4 22 3 9 3" xfId="12392"/>
    <cellStyle name="20% - Accent4 22 4" xfId="546"/>
    <cellStyle name="20% - Accent4 22 4 10" xfId="9456"/>
    <cellStyle name="20% - Accent4 22 4 2" xfId="1836"/>
    <cellStyle name="20% - Accent4 22 4 2 2" xfId="2345"/>
    <cellStyle name="20% - Accent4 22 4 2 2 2" xfId="3192"/>
    <cellStyle name="20% - Accent4 22 4 2 2 2 2" xfId="6974"/>
    <cellStyle name="20% - Accent4 22 4 2 2 2 2 2" xfId="14485"/>
    <cellStyle name="20% - Accent4 22 4 2 2 2 3" xfId="10885"/>
    <cellStyle name="20% - Accent4 22 4 2 2 3" xfId="6129"/>
    <cellStyle name="20% - Accent4 22 4 2 2 3 2" xfId="13641"/>
    <cellStyle name="20% - Accent4 22 4 2 2 4" xfId="10041"/>
    <cellStyle name="20% - Accent4 22 4 2 3" xfId="2767"/>
    <cellStyle name="20% - Accent4 22 4 2 3 2" xfId="6551"/>
    <cellStyle name="20% - Accent4 22 4 2 3 2 2" xfId="14063"/>
    <cellStyle name="20% - Accent4 22 4 2 3 3" xfId="10463"/>
    <cellStyle name="20% - Accent4 22 4 2 4" xfId="3698"/>
    <cellStyle name="20% - Accent4 22 4 2 4 2" xfId="7408"/>
    <cellStyle name="20% - Accent4 22 4 2 4 2 2" xfId="14917"/>
    <cellStyle name="20% - Accent4 22 4 2 4 3" xfId="11308"/>
    <cellStyle name="20% - Accent4 22 4 2 5" xfId="4167"/>
    <cellStyle name="20% - Accent4 22 4 2 5 2" xfId="7837"/>
    <cellStyle name="20% - Accent4 22 4 2 5 2 2" xfId="15344"/>
    <cellStyle name="20% - Accent4 22 4 2 5 3" xfId="11730"/>
    <cellStyle name="20% - Accent4 22 4 2 6" xfId="4592"/>
    <cellStyle name="20% - Accent4 22 4 2 6 2" xfId="8262"/>
    <cellStyle name="20% - Accent4 22 4 2 6 2 2" xfId="15769"/>
    <cellStyle name="20% - Accent4 22 4 2 6 3" xfId="12155"/>
    <cellStyle name="20% - Accent4 22 4 2 7" xfId="5019"/>
    <cellStyle name="20% - Accent4 22 4 2 7 2" xfId="8685"/>
    <cellStyle name="20% - Accent4 22 4 2 7 2 2" xfId="16192"/>
    <cellStyle name="20% - Accent4 22 4 2 7 3" xfId="12577"/>
    <cellStyle name="20% - Accent4 22 4 2 8" xfId="5691"/>
    <cellStyle name="20% - Accent4 22 4 2 8 2" xfId="13206"/>
    <cellStyle name="20% - Accent4 22 4 2 9" xfId="9618"/>
    <cellStyle name="20% - Accent4 22 4 3" xfId="2117"/>
    <cellStyle name="20% - Accent4 22 4 3 2" xfId="3030"/>
    <cellStyle name="20% - Accent4 22 4 3 2 2" xfId="6812"/>
    <cellStyle name="20% - Accent4 22 4 3 2 2 2" xfId="14323"/>
    <cellStyle name="20% - Accent4 22 4 3 2 3" xfId="10723"/>
    <cellStyle name="20% - Accent4 22 4 3 3" xfId="5956"/>
    <cellStyle name="20% - Accent4 22 4 3 3 2" xfId="13470"/>
    <cellStyle name="20% - Accent4 22 4 3 4" xfId="9879"/>
    <cellStyle name="20% - Accent4 22 4 4" xfId="2605"/>
    <cellStyle name="20% - Accent4 22 4 4 2" xfId="6389"/>
    <cellStyle name="20% - Accent4 22 4 4 2 2" xfId="13901"/>
    <cellStyle name="20% - Accent4 22 4 4 3" xfId="10301"/>
    <cellStyle name="20% - Accent4 22 4 5" xfId="3481"/>
    <cellStyle name="20% - Accent4 22 4 5 2" xfId="7239"/>
    <cellStyle name="20% - Accent4 22 4 5 2 2" xfId="14749"/>
    <cellStyle name="20% - Accent4 22 4 5 3" xfId="11146"/>
    <cellStyle name="20% - Accent4 22 4 6" xfId="4005"/>
    <cellStyle name="20% - Accent4 22 4 6 2" xfId="7675"/>
    <cellStyle name="20% - Accent4 22 4 6 2 2" xfId="15182"/>
    <cellStyle name="20% - Accent4 22 4 6 3" xfId="11568"/>
    <cellStyle name="20% - Accent4 22 4 7" xfId="4430"/>
    <cellStyle name="20% - Accent4 22 4 7 2" xfId="8100"/>
    <cellStyle name="20% - Accent4 22 4 7 2 2" xfId="15607"/>
    <cellStyle name="20% - Accent4 22 4 7 3" xfId="11993"/>
    <cellStyle name="20% - Accent4 22 4 8" xfId="4855"/>
    <cellStyle name="20% - Accent4 22 4 8 2" xfId="8523"/>
    <cellStyle name="20% - Accent4 22 4 8 2 2" xfId="16030"/>
    <cellStyle name="20% - Accent4 22 4 8 3" xfId="12415"/>
    <cellStyle name="20% - Accent4 22 4 9" xfId="5341"/>
    <cellStyle name="20% - Accent4 22 4 9 2" xfId="12890"/>
    <cellStyle name="20% - Accent4 22 5" xfId="1300"/>
    <cellStyle name="20% - Accent4 22 6" xfId="1837"/>
    <cellStyle name="20% - Accent4 22 6 2" xfId="2346"/>
    <cellStyle name="20% - Accent4 22 6 2 2" xfId="3193"/>
    <cellStyle name="20% - Accent4 22 6 2 2 2" xfId="6975"/>
    <cellStyle name="20% - Accent4 22 6 2 2 2 2" xfId="14486"/>
    <cellStyle name="20% - Accent4 22 6 2 2 3" xfId="10886"/>
    <cellStyle name="20% - Accent4 22 6 2 3" xfId="6130"/>
    <cellStyle name="20% - Accent4 22 6 2 3 2" xfId="13642"/>
    <cellStyle name="20% - Accent4 22 6 2 4" xfId="10042"/>
    <cellStyle name="20% - Accent4 22 6 3" xfId="2768"/>
    <cellStyle name="20% - Accent4 22 6 3 2" xfId="6552"/>
    <cellStyle name="20% - Accent4 22 6 3 2 2" xfId="14064"/>
    <cellStyle name="20% - Accent4 22 6 3 3" xfId="10464"/>
    <cellStyle name="20% - Accent4 22 6 4" xfId="3699"/>
    <cellStyle name="20% - Accent4 22 6 4 2" xfId="7409"/>
    <cellStyle name="20% - Accent4 22 6 4 2 2" xfId="14918"/>
    <cellStyle name="20% - Accent4 22 6 4 3" xfId="11309"/>
    <cellStyle name="20% - Accent4 22 6 5" xfId="4168"/>
    <cellStyle name="20% - Accent4 22 6 5 2" xfId="7838"/>
    <cellStyle name="20% - Accent4 22 6 5 2 2" xfId="15345"/>
    <cellStyle name="20% - Accent4 22 6 5 3" xfId="11731"/>
    <cellStyle name="20% - Accent4 22 6 6" xfId="4593"/>
    <cellStyle name="20% - Accent4 22 6 6 2" xfId="8263"/>
    <cellStyle name="20% - Accent4 22 6 6 2 2" xfId="15770"/>
    <cellStyle name="20% - Accent4 22 6 6 3" xfId="12156"/>
    <cellStyle name="20% - Accent4 22 6 7" xfId="5020"/>
    <cellStyle name="20% - Accent4 22 6 7 2" xfId="8686"/>
    <cellStyle name="20% - Accent4 22 6 7 2 2" xfId="16193"/>
    <cellStyle name="20% - Accent4 22 6 7 3" xfId="12578"/>
    <cellStyle name="20% - Accent4 22 6 8" xfId="5692"/>
    <cellStyle name="20% - Accent4 22 6 8 2" xfId="13207"/>
    <cellStyle name="20% - Accent4 22 6 9" xfId="9619"/>
    <cellStyle name="20% - Accent4 22 7" xfId="2050"/>
    <cellStyle name="20% - Accent4 22 7 2" xfId="2963"/>
    <cellStyle name="20% - Accent4 22 7 2 2" xfId="6745"/>
    <cellStyle name="20% - Accent4 22 7 2 2 2" xfId="14256"/>
    <cellStyle name="20% - Accent4 22 7 2 3" xfId="10656"/>
    <cellStyle name="20% - Accent4 22 7 3" xfId="5889"/>
    <cellStyle name="20% - Accent4 22 7 3 2" xfId="13403"/>
    <cellStyle name="20% - Accent4 22 7 4" xfId="9812"/>
    <cellStyle name="20% - Accent4 22 8" xfId="2538"/>
    <cellStyle name="20% - Accent4 22 8 2" xfId="6322"/>
    <cellStyle name="20% - Accent4 22 8 2 2" xfId="13834"/>
    <cellStyle name="20% - Accent4 22 8 3" xfId="10234"/>
    <cellStyle name="20% - Accent4 22 9" xfId="3414"/>
    <cellStyle name="20% - Accent4 22 9 2" xfId="7172"/>
    <cellStyle name="20% - Accent4 22 9 2 2" xfId="14682"/>
    <cellStyle name="20% - Accent4 22 9 3" xfId="11079"/>
    <cellStyle name="20% - Accent4 23" xfId="931"/>
    <cellStyle name="20% - Accent4 24" xfId="1806"/>
    <cellStyle name="20% - Accent4 24 2" xfId="2315"/>
    <cellStyle name="20% - Accent4 24 2 2" xfId="3162"/>
    <cellStyle name="20% - Accent4 24 2 2 2" xfId="6944"/>
    <cellStyle name="20% - Accent4 24 2 2 2 2" xfId="14455"/>
    <cellStyle name="20% - Accent4 24 2 2 3" xfId="10855"/>
    <cellStyle name="20% - Accent4 24 2 3" xfId="6099"/>
    <cellStyle name="20% - Accent4 24 2 3 2" xfId="13611"/>
    <cellStyle name="20% - Accent4 24 2 4" xfId="10011"/>
    <cellStyle name="20% - Accent4 24 3" xfId="2737"/>
    <cellStyle name="20% - Accent4 24 3 2" xfId="6521"/>
    <cellStyle name="20% - Accent4 24 3 2 2" xfId="14033"/>
    <cellStyle name="20% - Accent4 24 3 3" xfId="10433"/>
    <cellStyle name="20% - Accent4 24 4" xfId="3668"/>
    <cellStyle name="20% - Accent4 24 4 2" xfId="7378"/>
    <cellStyle name="20% - Accent4 24 4 2 2" xfId="14887"/>
    <cellStyle name="20% - Accent4 24 4 3" xfId="11278"/>
    <cellStyle name="20% - Accent4 24 5" xfId="4137"/>
    <cellStyle name="20% - Accent4 24 5 2" xfId="7807"/>
    <cellStyle name="20% - Accent4 24 5 2 2" xfId="15314"/>
    <cellStyle name="20% - Accent4 24 5 3" xfId="11700"/>
    <cellStyle name="20% - Accent4 24 6" xfId="4562"/>
    <cellStyle name="20% - Accent4 24 6 2" xfId="8232"/>
    <cellStyle name="20% - Accent4 24 6 2 2" xfId="15739"/>
    <cellStyle name="20% - Accent4 24 6 3" xfId="12125"/>
    <cellStyle name="20% - Accent4 24 7" xfId="4989"/>
    <cellStyle name="20% - Accent4 24 7 2" xfId="8655"/>
    <cellStyle name="20% - Accent4 24 7 2 2" xfId="16162"/>
    <cellStyle name="20% - Accent4 24 7 3" xfId="12547"/>
    <cellStyle name="20% - Accent4 24 8" xfId="5661"/>
    <cellStyle name="20% - Accent4 24 8 2" xfId="13176"/>
    <cellStyle name="20% - Accent4 24 9" xfId="9588"/>
    <cellStyle name="20% - Accent4 25" xfId="65"/>
    <cellStyle name="20% - Accent4 3" xfId="78"/>
    <cellStyle name="20% - Accent4 3 2" xfId="1313"/>
    <cellStyle name="20% - Accent4 3 3" xfId="920"/>
    <cellStyle name="20% - Accent4 4" xfId="79"/>
    <cellStyle name="20% - Accent4 4 2" xfId="1314"/>
    <cellStyle name="20% - Accent4 4 3" xfId="919"/>
    <cellStyle name="20% - Accent4 5" xfId="80"/>
    <cellStyle name="20% - Accent4 5 2" xfId="1315"/>
    <cellStyle name="20% - Accent4 5 3" xfId="918"/>
    <cellStyle name="20% - Accent4 6" xfId="81"/>
    <cellStyle name="20% - Accent4 6 2" xfId="1316"/>
    <cellStyle name="20% - Accent4 6 3" xfId="917"/>
    <cellStyle name="20% - Accent4 7" xfId="82"/>
    <cellStyle name="20% - Accent4 7 2" xfId="1317"/>
    <cellStyle name="20% - Accent4 7 3" xfId="916"/>
    <cellStyle name="20% - Accent4 8" xfId="83"/>
    <cellStyle name="20% - Accent4 8 2" xfId="1318"/>
    <cellStyle name="20% - Accent4 8 3" xfId="915"/>
    <cellStyle name="20% - Accent4 9" xfId="84"/>
    <cellStyle name="20% - Accent4 9 2" xfId="1319"/>
    <cellStyle name="20% - Accent4 9 3" xfId="914"/>
    <cellStyle name="20% - Accent5" xfId="16853" builtinId="46" customBuiltin="1"/>
    <cellStyle name="20% - Accent5 10" xfId="86"/>
    <cellStyle name="20% - Accent5 10 2" xfId="1321"/>
    <cellStyle name="20% - Accent5 10 3" xfId="912"/>
    <cellStyle name="20% - Accent5 11" xfId="87"/>
    <cellStyle name="20% - Accent5 11 2" xfId="1322"/>
    <cellStyle name="20% - Accent5 11 3" xfId="911"/>
    <cellStyle name="20% - Accent5 12" xfId="88"/>
    <cellStyle name="20% - Accent5 12 2" xfId="1323"/>
    <cellStyle name="20% - Accent5 12 3" xfId="910"/>
    <cellStyle name="20% - Accent5 13" xfId="89"/>
    <cellStyle name="20% - Accent5 13 2" xfId="1324"/>
    <cellStyle name="20% - Accent5 13 3" xfId="909"/>
    <cellStyle name="20% - Accent5 14" xfId="90"/>
    <cellStyle name="20% - Accent5 14 2" xfId="1325"/>
    <cellStyle name="20% - Accent5 14 3" xfId="908"/>
    <cellStyle name="20% - Accent5 15" xfId="91"/>
    <cellStyle name="20% - Accent5 15 2" xfId="1326"/>
    <cellStyle name="20% - Accent5 15 3" xfId="907"/>
    <cellStyle name="20% - Accent5 16" xfId="92"/>
    <cellStyle name="20% - Accent5 16 2" xfId="1327"/>
    <cellStyle name="20% - Accent5 16 3" xfId="906"/>
    <cellStyle name="20% - Accent5 17" xfId="93"/>
    <cellStyle name="20% - Accent5 17 2" xfId="1328"/>
    <cellStyle name="20% - Accent5 17 3" xfId="905"/>
    <cellStyle name="20% - Accent5 18" xfId="94"/>
    <cellStyle name="20% - Accent5 18 2" xfId="1329"/>
    <cellStyle name="20% - Accent5 18 3" xfId="904"/>
    <cellStyle name="20% - Accent5 19" xfId="95"/>
    <cellStyle name="20% - Accent5 19 2" xfId="1330"/>
    <cellStyle name="20% - Accent5 19 3" xfId="903"/>
    <cellStyle name="20% - Accent5 2" xfId="96"/>
    <cellStyle name="20% - Accent5 2 2" xfId="1331"/>
    <cellStyle name="20% - Accent5 2 3" xfId="902"/>
    <cellStyle name="20% - Accent5 20" xfId="97"/>
    <cellStyle name="20% - Accent5 20 2" xfId="1332"/>
    <cellStyle name="20% - Accent5 20 3" xfId="996"/>
    <cellStyle name="20% - Accent5 21" xfId="396"/>
    <cellStyle name="20% - Accent5 21 2" xfId="672"/>
    <cellStyle name="20% - Accent5 22" xfId="472"/>
    <cellStyle name="20% - Accent5 22 10" xfId="3940"/>
    <cellStyle name="20% - Accent5 22 10 2" xfId="7610"/>
    <cellStyle name="20% - Accent5 22 10 2 2" xfId="15117"/>
    <cellStyle name="20% - Accent5 22 10 3" xfId="11503"/>
    <cellStyle name="20% - Accent5 22 11" xfId="4365"/>
    <cellStyle name="20% - Accent5 22 11 2" xfId="8035"/>
    <cellStyle name="20% - Accent5 22 11 2 2" xfId="15542"/>
    <cellStyle name="20% - Accent5 22 11 3" xfId="11928"/>
    <cellStyle name="20% - Accent5 22 12" xfId="4788"/>
    <cellStyle name="20% - Accent5 22 12 2" xfId="8457"/>
    <cellStyle name="20% - Accent5 22 12 2 2" xfId="15964"/>
    <cellStyle name="20% - Accent5 22 12 3" xfId="12350"/>
    <cellStyle name="20% - Accent5 22 13" xfId="5276"/>
    <cellStyle name="20% - Accent5 22 13 2" xfId="12825"/>
    <cellStyle name="20% - Accent5 22 14" xfId="9391"/>
    <cellStyle name="20% - Accent5 22 2" xfId="499"/>
    <cellStyle name="20% - Accent5 22 2 10" xfId="5298"/>
    <cellStyle name="20% - Accent5 22 2 10 2" xfId="12847"/>
    <cellStyle name="20% - Accent5 22 2 11" xfId="9413"/>
    <cellStyle name="20% - Accent5 22 2 2" xfId="570"/>
    <cellStyle name="20% - Accent5 22 2 2 10" xfId="9480"/>
    <cellStyle name="20% - Accent5 22 2 2 2" xfId="1838"/>
    <cellStyle name="20% - Accent5 22 2 2 2 2" xfId="2347"/>
    <cellStyle name="20% - Accent5 22 2 2 2 2 2" xfId="3194"/>
    <cellStyle name="20% - Accent5 22 2 2 2 2 2 2" xfId="6976"/>
    <cellStyle name="20% - Accent5 22 2 2 2 2 2 2 2" xfId="14487"/>
    <cellStyle name="20% - Accent5 22 2 2 2 2 2 3" xfId="10887"/>
    <cellStyle name="20% - Accent5 22 2 2 2 2 3" xfId="6131"/>
    <cellStyle name="20% - Accent5 22 2 2 2 2 3 2" xfId="13643"/>
    <cellStyle name="20% - Accent5 22 2 2 2 2 4" xfId="10043"/>
    <cellStyle name="20% - Accent5 22 2 2 2 3" xfId="2769"/>
    <cellStyle name="20% - Accent5 22 2 2 2 3 2" xfId="6553"/>
    <cellStyle name="20% - Accent5 22 2 2 2 3 2 2" xfId="14065"/>
    <cellStyle name="20% - Accent5 22 2 2 2 3 3" xfId="10465"/>
    <cellStyle name="20% - Accent5 22 2 2 2 4" xfId="3700"/>
    <cellStyle name="20% - Accent5 22 2 2 2 4 2" xfId="7410"/>
    <cellStyle name="20% - Accent5 22 2 2 2 4 2 2" xfId="14919"/>
    <cellStyle name="20% - Accent5 22 2 2 2 4 3" xfId="11310"/>
    <cellStyle name="20% - Accent5 22 2 2 2 5" xfId="4169"/>
    <cellStyle name="20% - Accent5 22 2 2 2 5 2" xfId="7839"/>
    <cellStyle name="20% - Accent5 22 2 2 2 5 2 2" xfId="15346"/>
    <cellStyle name="20% - Accent5 22 2 2 2 5 3" xfId="11732"/>
    <cellStyle name="20% - Accent5 22 2 2 2 6" xfId="4594"/>
    <cellStyle name="20% - Accent5 22 2 2 2 6 2" xfId="8264"/>
    <cellStyle name="20% - Accent5 22 2 2 2 6 2 2" xfId="15771"/>
    <cellStyle name="20% - Accent5 22 2 2 2 6 3" xfId="12157"/>
    <cellStyle name="20% - Accent5 22 2 2 2 7" xfId="5021"/>
    <cellStyle name="20% - Accent5 22 2 2 2 7 2" xfId="8687"/>
    <cellStyle name="20% - Accent5 22 2 2 2 7 2 2" xfId="16194"/>
    <cellStyle name="20% - Accent5 22 2 2 2 7 3" xfId="12579"/>
    <cellStyle name="20% - Accent5 22 2 2 2 8" xfId="5693"/>
    <cellStyle name="20% - Accent5 22 2 2 2 8 2" xfId="13208"/>
    <cellStyle name="20% - Accent5 22 2 2 2 9" xfId="9620"/>
    <cellStyle name="20% - Accent5 22 2 2 3" xfId="2141"/>
    <cellStyle name="20% - Accent5 22 2 2 3 2" xfId="3054"/>
    <cellStyle name="20% - Accent5 22 2 2 3 2 2" xfId="6836"/>
    <cellStyle name="20% - Accent5 22 2 2 3 2 2 2" xfId="14347"/>
    <cellStyle name="20% - Accent5 22 2 2 3 2 3" xfId="10747"/>
    <cellStyle name="20% - Accent5 22 2 2 3 3" xfId="5980"/>
    <cellStyle name="20% - Accent5 22 2 2 3 3 2" xfId="13494"/>
    <cellStyle name="20% - Accent5 22 2 2 3 4" xfId="9903"/>
    <cellStyle name="20% - Accent5 22 2 2 4" xfId="2629"/>
    <cellStyle name="20% - Accent5 22 2 2 4 2" xfId="6413"/>
    <cellStyle name="20% - Accent5 22 2 2 4 2 2" xfId="13925"/>
    <cellStyle name="20% - Accent5 22 2 2 4 3" xfId="10325"/>
    <cellStyle name="20% - Accent5 22 2 2 5" xfId="3505"/>
    <cellStyle name="20% - Accent5 22 2 2 5 2" xfId="7263"/>
    <cellStyle name="20% - Accent5 22 2 2 5 2 2" xfId="14773"/>
    <cellStyle name="20% - Accent5 22 2 2 5 3" xfId="11170"/>
    <cellStyle name="20% - Accent5 22 2 2 6" xfId="4029"/>
    <cellStyle name="20% - Accent5 22 2 2 6 2" xfId="7699"/>
    <cellStyle name="20% - Accent5 22 2 2 6 2 2" xfId="15206"/>
    <cellStyle name="20% - Accent5 22 2 2 6 3" xfId="11592"/>
    <cellStyle name="20% - Accent5 22 2 2 7" xfId="4454"/>
    <cellStyle name="20% - Accent5 22 2 2 7 2" xfId="8124"/>
    <cellStyle name="20% - Accent5 22 2 2 7 2 2" xfId="15631"/>
    <cellStyle name="20% - Accent5 22 2 2 7 3" xfId="12017"/>
    <cellStyle name="20% - Accent5 22 2 2 8" xfId="4879"/>
    <cellStyle name="20% - Accent5 22 2 2 8 2" xfId="8547"/>
    <cellStyle name="20% - Accent5 22 2 2 8 2 2" xfId="16054"/>
    <cellStyle name="20% - Accent5 22 2 2 8 3" xfId="12439"/>
    <cellStyle name="20% - Accent5 22 2 2 9" xfId="5365"/>
    <cellStyle name="20% - Accent5 22 2 2 9 2" xfId="12914"/>
    <cellStyle name="20% - Accent5 22 2 3" xfId="1839"/>
    <cellStyle name="20% - Accent5 22 2 3 2" xfId="2348"/>
    <cellStyle name="20% - Accent5 22 2 3 2 2" xfId="3195"/>
    <cellStyle name="20% - Accent5 22 2 3 2 2 2" xfId="6977"/>
    <cellStyle name="20% - Accent5 22 2 3 2 2 2 2" xfId="14488"/>
    <cellStyle name="20% - Accent5 22 2 3 2 2 3" xfId="10888"/>
    <cellStyle name="20% - Accent5 22 2 3 2 3" xfId="6132"/>
    <cellStyle name="20% - Accent5 22 2 3 2 3 2" xfId="13644"/>
    <cellStyle name="20% - Accent5 22 2 3 2 4" xfId="10044"/>
    <cellStyle name="20% - Accent5 22 2 3 3" xfId="2770"/>
    <cellStyle name="20% - Accent5 22 2 3 3 2" xfId="6554"/>
    <cellStyle name="20% - Accent5 22 2 3 3 2 2" xfId="14066"/>
    <cellStyle name="20% - Accent5 22 2 3 3 3" xfId="10466"/>
    <cellStyle name="20% - Accent5 22 2 3 4" xfId="3701"/>
    <cellStyle name="20% - Accent5 22 2 3 4 2" xfId="7411"/>
    <cellStyle name="20% - Accent5 22 2 3 4 2 2" xfId="14920"/>
    <cellStyle name="20% - Accent5 22 2 3 4 3" xfId="11311"/>
    <cellStyle name="20% - Accent5 22 2 3 5" xfId="4170"/>
    <cellStyle name="20% - Accent5 22 2 3 5 2" xfId="7840"/>
    <cellStyle name="20% - Accent5 22 2 3 5 2 2" xfId="15347"/>
    <cellStyle name="20% - Accent5 22 2 3 5 3" xfId="11733"/>
    <cellStyle name="20% - Accent5 22 2 3 6" xfId="4595"/>
    <cellStyle name="20% - Accent5 22 2 3 6 2" xfId="8265"/>
    <cellStyle name="20% - Accent5 22 2 3 6 2 2" xfId="15772"/>
    <cellStyle name="20% - Accent5 22 2 3 6 3" xfId="12158"/>
    <cellStyle name="20% - Accent5 22 2 3 7" xfId="5022"/>
    <cellStyle name="20% - Accent5 22 2 3 7 2" xfId="8688"/>
    <cellStyle name="20% - Accent5 22 2 3 7 2 2" xfId="16195"/>
    <cellStyle name="20% - Accent5 22 2 3 7 3" xfId="12580"/>
    <cellStyle name="20% - Accent5 22 2 3 8" xfId="5694"/>
    <cellStyle name="20% - Accent5 22 2 3 8 2" xfId="13209"/>
    <cellStyle name="20% - Accent5 22 2 3 9" xfId="9621"/>
    <cellStyle name="20% - Accent5 22 2 4" xfId="2074"/>
    <cellStyle name="20% - Accent5 22 2 4 2" xfId="2987"/>
    <cellStyle name="20% - Accent5 22 2 4 2 2" xfId="6769"/>
    <cellStyle name="20% - Accent5 22 2 4 2 2 2" xfId="14280"/>
    <cellStyle name="20% - Accent5 22 2 4 2 3" xfId="10680"/>
    <cellStyle name="20% - Accent5 22 2 4 3" xfId="5913"/>
    <cellStyle name="20% - Accent5 22 2 4 3 2" xfId="13427"/>
    <cellStyle name="20% - Accent5 22 2 4 4" xfId="9836"/>
    <cellStyle name="20% - Accent5 22 2 5" xfId="2562"/>
    <cellStyle name="20% - Accent5 22 2 5 2" xfId="6346"/>
    <cellStyle name="20% - Accent5 22 2 5 2 2" xfId="13858"/>
    <cellStyle name="20% - Accent5 22 2 5 3" xfId="10258"/>
    <cellStyle name="20% - Accent5 22 2 6" xfId="3438"/>
    <cellStyle name="20% - Accent5 22 2 6 2" xfId="7196"/>
    <cellStyle name="20% - Accent5 22 2 6 2 2" xfId="14706"/>
    <cellStyle name="20% - Accent5 22 2 6 3" xfId="11103"/>
    <cellStyle name="20% - Accent5 22 2 7" xfId="3962"/>
    <cellStyle name="20% - Accent5 22 2 7 2" xfId="7632"/>
    <cellStyle name="20% - Accent5 22 2 7 2 2" xfId="15139"/>
    <cellStyle name="20% - Accent5 22 2 7 3" xfId="11525"/>
    <cellStyle name="20% - Accent5 22 2 8" xfId="4387"/>
    <cellStyle name="20% - Accent5 22 2 8 2" xfId="8057"/>
    <cellStyle name="20% - Accent5 22 2 8 2 2" xfId="15564"/>
    <cellStyle name="20% - Accent5 22 2 8 3" xfId="11950"/>
    <cellStyle name="20% - Accent5 22 2 9" xfId="4811"/>
    <cellStyle name="20% - Accent5 22 2 9 2" xfId="8480"/>
    <cellStyle name="20% - Accent5 22 2 9 2 2" xfId="15987"/>
    <cellStyle name="20% - Accent5 22 2 9 3" xfId="12372"/>
    <cellStyle name="20% - Accent5 22 3" xfId="521"/>
    <cellStyle name="20% - Accent5 22 3 10" xfId="5320"/>
    <cellStyle name="20% - Accent5 22 3 10 2" xfId="12869"/>
    <cellStyle name="20% - Accent5 22 3 11" xfId="9435"/>
    <cellStyle name="20% - Accent5 22 3 2" xfId="592"/>
    <cellStyle name="20% - Accent5 22 3 2 10" xfId="9502"/>
    <cellStyle name="20% - Accent5 22 3 2 2" xfId="1840"/>
    <cellStyle name="20% - Accent5 22 3 2 2 2" xfId="2349"/>
    <cellStyle name="20% - Accent5 22 3 2 2 2 2" xfId="3196"/>
    <cellStyle name="20% - Accent5 22 3 2 2 2 2 2" xfId="6978"/>
    <cellStyle name="20% - Accent5 22 3 2 2 2 2 2 2" xfId="14489"/>
    <cellStyle name="20% - Accent5 22 3 2 2 2 2 3" xfId="10889"/>
    <cellStyle name="20% - Accent5 22 3 2 2 2 3" xfId="6133"/>
    <cellStyle name="20% - Accent5 22 3 2 2 2 3 2" xfId="13645"/>
    <cellStyle name="20% - Accent5 22 3 2 2 2 4" xfId="10045"/>
    <cellStyle name="20% - Accent5 22 3 2 2 3" xfId="2771"/>
    <cellStyle name="20% - Accent5 22 3 2 2 3 2" xfId="6555"/>
    <cellStyle name="20% - Accent5 22 3 2 2 3 2 2" xfId="14067"/>
    <cellStyle name="20% - Accent5 22 3 2 2 3 3" xfId="10467"/>
    <cellStyle name="20% - Accent5 22 3 2 2 4" xfId="3702"/>
    <cellStyle name="20% - Accent5 22 3 2 2 4 2" xfId="7412"/>
    <cellStyle name="20% - Accent5 22 3 2 2 4 2 2" xfId="14921"/>
    <cellStyle name="20% - Accent5 22 3 2 2 4 3" xfId="11312"/>
    <cellStyle name="20% - Accent5 22 3 2 2 5" xfId="4171"/>
    <cellStyle name="20% - Accent5 22 3 2 2 5 2" xfId="7841"/>
    <cellStyle name="20% - Accent5 22 3 2 2 5 2 2" xfId="15348"/>
    <cellStyle name="20% - Accent5 22 3 2 2 5 3" xfId="11734"/>
    <cellStyle name="20% - Accent5 22 3 2 2 6" xfId="4596"/>
    <cellStyle name="20% - Accent5 22 3 2 2 6 2" xfId="8266"/>
    <cellStyle name="20% - Accent5 22 3 2 2 6 2 2" xfId="15773"/>
    <cellStyle name="20% - Accent5 22 3 2 2 6 3" xfId="12159"/>
    <cellStyle name="20% - Accent5 22 3 2 2 7" xfId="5023"/>
    <cellStyle name="20% - Accent5 22 3 2 2 7 2" xfId="8689"/>
    <cellStyle name="20% - Accent5 22 3 2 2 7 2 2" xfId="16196"/>
    <cellStyle name="20% - Accent5 22 3 2 2 7 3" xfId="12581"/>
    <cellStyle name="20% - Accent5 22 3 2 2 8" xfId="5695"/>
    <cellStyle name="20% - Accent5 22 3 2 2 8 2" xfId="13210"/>
    <cellStyle name="20% - Accent5 22 3 2 2 9" xfId="9622"/>
    <cellStyle name="20% - Accent5 22 3 2 3" xfId="2163"/>
    <cellStyle name="20% - Accent5 22 3 2 3 2" xfId="3076"/>
    <cellStyle name="20% - Accent5 22 3 2 3 2 2" xfId="6858"/>
    <cellStyle name="20% - Accent5 22 3 2 3 2 2 2" xfId="14369"/>
    <cellStyle name="20% - Accent5 22 3 2 3 2 3" xfId="10769"/>
    <cellStyle name="20% - Accent5 22 3 2 3 3" xfId="6002"/>
    <cellStyle name="20% - Accent5 22 3 2 3 3 2" xfId="13516"/>
    <cellStyle name="20% - Accent5 22 3 2 3 4" xfId="9925"/>
    <cellStyle name="20% - Accent5 22 3 2 4" xfId="2651"/>
    <cellStyle name="20% - Accent5 22 3 2 4 2" xfId="6435"/>
    <cellStyle name="20% - Accent5 22 3 2 4 2 2" xfId="13947"/>
    <cellStyle name="20% - Accent5 22 3 2 4 3" xfId="10347"/>
    <cellStyle name="20% - Accent5 22 3 2 5" xfId="3527"/>
    <cellStyle name="20% - Accent5 22 3 2 5 2" xfId="7285"/>
    <cellStyle name="20% - Accent5 22 3 2 5 2 2" xfId="14795"/>
    <cellStyle name="20% - Accent5 22 3 2 5 3" xfId="11192"/>
    <cellStyle name="20% - Accent5 22 3 2 6" xfId="4051"/>
    <cellStyle name="20% - Accent5 22 3 2 6 2" xfId="7721"/>
    <cellStyle name="20% - Accent5 22 3 2 6 2 2" xfId="15228"/>
    <cellStyle name="20% - Accent5 22 3 2 6 3" xfId="11614"/>
    <cellStyle name="20% - Accent5 22 3 2 7" xfId="4476"/>
    <cellStyle name="20% - Accent5 22 3 2 7 2" xfId="8146"/>
    <cellStyle name="20% - Accent5 22 3 2 7 2 2" xfId="15653"/>
    <cellStyle name="20% - Accent5 22 3 2 7 3" xfId="12039"/>
    <cellStyle name="20% - Accent5 22 3 2 8" xfId="4901"/>
    <cellStyle name="20% - Accent5 22 3 2 8 2" xfId="8569"/>
    <cellStyle name="20% - Accent5 22 3 2 8 2 2" xfId="16076"/>
    <cellStyle name="20% - Accent5 22 3 2 8 3" xfId="12461"/>
    <cellStyle name="20% - Accent5 22 3 2 9" xfId="5387"/>
    <cellStyle name="20% - Accent5 22 3 2 9 2" xfId="12936"/>
    <cellStyle name="20% - Accent5 22 3 3" xfId="1841"/>
    <cellStyle name="20% - Accent5 22 3 3 2" xfId="2350"/>
    <cellStyle name="20% - Accent5 22 3 3 2 2" xfId="3197"/>
    <cellStyle name="20% - Accent5 22 3 3 2 2 2" xfId="6979"/>
    <cellStyle name="20% - Accent5 22 3 3 2 2 2 2" xfId="14490"/>
    <cellStyle name="20% - Accent5 22 3 3 2 2 3" xfId="10890"/>
    <cellStyle name="20% - Accent5 22 3 3 2 3" xfId="6134"/>
    <cellStyle name="20% - Accent5 22 3 3 2 3 2" xfId="13646"/>
    <cellStyle name="20% - Accent5 22 3 3 2 4" xfId="10046"/>
    <cellStyle name="20% - Accent5 22 3 3 3" xfId="2772"/>
    <cellStyle name="20% - Accent5 22 3 3 3 2" xfId="6556"/>
    <cellStyle name="20% - Accent5 22 3 3 3 2 2" xfId="14068"/>
    <cellStyle name="20% - Accent5 22 3 3 3 3" xfId="10468"/>
    <cellStyle name="20% - Accent5 22 3 3 4" xfId="3703"/>
    <cellStyle name="20% - Accent5 22 3 3 4 2" xfId="7413"/>
    <cellStyle name="20% - Accent5 22 3 3 4 2 2" xfId="14922"/>
    <cellStyle name="20% - Accent5 22 3 3 4 3" xfId="11313"/>
    <cellStyle name="20% - Accent5 22 3 3 5" xfId="4172"/>
    <cellStyle name="20% - Accent5 22 3 3 5 2" xfId="7842"/>
    <cellStyle name="20% - Accent5 22 3 3 5 2 2" xfId="15349"/>
    <cellStyle name="20% - Accent5 22 3 3 5 3" xfId="11735"/>
    <cellStyle name="20% - Accent5 22 3 3 6" xfId="4597"/>
    <cellStyle name="20% - Accent5 22 3 3 6 2" xfId="8267"/>
    <cellStyle name="20% - Accent5 22 3 3 6 2 2" xfId="15774"/>
    <cellStyle name="20% - Accent5 22 3 3 6 3" xfId="12160"/>
    <cellStyle name="20% - Accent5 22 3 3 7" xfId="5024"/>
    <cellStyle name="20% - Accent5 22 3 3 7 2" xfId="8690"/>
    <cellStyle name="20% - Accent5 22 3 3 7 2 2" xfId="16197"/>
    <cellStyle name="20% - Accent5 22 3 3 7 3" xfId="12582"/>
    <cellStyle name="20% - Accent5 22 3 3 8" xfId="5696"/>
    <cellStyle name="20% - Accent5 22 3 3 8 2" xfId="13211"/>
    <cellStyle name="20% - Accent5 22 3 3 9" xfId="9623"/>
    <cellStyle name="20% - Accent5 22 3 4" xfId="2096"/>
    <cellStyle name="20% - Accent5 22 3 4 2" xfId="3009"/>
    <cellStyle name="20% - Accent5 22 3 4 2 2" xfId="6791"/>
    <cellStyle name="20% - Accent5 22 3 4 2 2 2" xfId="14302"/>
    <cellStyle name="20% - Accent5 22 3 4 2 3" xfId="10702"/>
    <cellStyle name="20% - Accent5 22 3 4 3" xfId="5935"/>
    <cellStyle name="20% - Accent5 22 3 4 3 2" xfId="13449"/>
    <cellStyle name="20% - Accent5 22 3 4 4" xfId="9858"/>
    <cellStyle name="20% - Accent5 22 3 5" xfId="2584"/>
    <cellStyle name="20% - Accent5 22 3 5 2" xfId="6368"/>
    <cellStyle name="20% - Accent5 22 3 5 2 2" xfId="13880"/>
    <cellStyle name="20% - Accent5 22 3 5 3" xfId="10280"/>
    <cellStyle name="20% - Accent5 22 3 6" xfId="3460"/>
    <cellStyle name="20% - Accent5 22 3 6 2" xfId="7218"/>
    <cellStyle name="20% - Accent5 22 3 6 2 2" xfId="14728"/>
    <cellStyle name="20% - Accent5 22 3 6 3" xfId="11125"/>
    <cellStyle name="20% - Accent5 22 3 7" xfId="3984"/>
    <cellStyle name="20% - Accent5 22 3 7 2" xfId="7654"/>
    <cellStyle name="20% - Accent5 22 3 7 2 2" xfId="15161"/>
    <cellStyle name="20% - Accent5 22 3 7 3" xfId="11547"/>
    <cellStyle name="20% - Accent5 22 3 8" xfId="4409"/>
    <cellStyle name="20% - Accent5 22 3 8 2" xfId="8079"/>
    <cellStyle name="20% - Accent5 22 3 8 2 2" xfId="15586"/>
    <cellStyle name="20% - Accent5 22 3 8 3" xfId="11972"/>
    <cellStyle name="20% - Accent5 22 3 9" xfId="4833"/>
    <cellStyle name="20% - Accent5 22 3 9 2" xfId="8502"/>
    <cellStyle name="20% - Accent5 22 3 9 2 2" xfId="16009"/>
    <cellStyle name="20% - Accent5 22 3 9 3" xfId="12394"/>
    <cellStyle name="20% - Accent5 22 4" xfId="548"/>
    <cellStyle name="20% - Accent5 22 4 10" xfId="9458"/>
    <cellStyle name="20% - Accent5 22 4 2" xfId="1842"/>
    <cellStyle name="20% - Accent5 22 4 2 2" xfId="2351"/>
    <cellStyle name="20% - Accent5 22 4 2 2 2" xfId="3198"/>
    <cellStyle name="20% - Accent5 22 4 2 2 2 2" xfId="6980"/>
    <cellStyle name="20% - Accent5 22 4 2 2 2 2 2" xfId="14491"/>
    <cellStyle name="20% - Accent5 22 4 2 2 2 3" xfId="10891"/>
    <cellStyle name="20% - Accent5 22 4 2 2 3" xfId="6135"/>
    <cellStyle name="20% - Accent5 22 4 2 2 3 2" xfId="13647"/>
    <cellStyle name="20% - Accent5 22 4 2 2 4" xfId="10047"/>
    <cellStyle name="20% - Accent5 22 4 2 3" xfId="2773"/>
    <cellStyle name="20% - Accent5 22 4 2 3 2" xfId="6557"/>
    <cellStyle name="20% - Accent5 22 4 2 3 2 2" xfId="14069"/>
    <cellStyle name="20% - Accent5 22 4 2 3 3" xfId="10469"/>
    <cellStyle name="20% - Accent5 22 4 2 4" xfId="3704"/>
    <cellStyle name="20% - Accent5 22 4 2 4 2" xfId="7414"/>
    <cellStyle name="20% - Accent5 22 4 2 4 2 2" xfId="14923"/>
    <cellStyle name="20% - Accent5 22 4 2 4 3" xfId="11314"/>
    <cellStyle name="20% - Accent5 22 4 2 5" xfId="4173"/>
    <cellStyle name="20% - Accent5 22 4 2 5 2" xfId="7843"/>
    <cellStyle name="20% - Accent5 22 4 2 5 2 2" xfId="15350"/>
    <cellStyle name="20% - Accent5 22 4 2 5 3" xfId="11736"/>
    <cellStyle name="20% - Accent5 22 4 2 6" xfId="4598"/>
    <cellStyle name="20% - Accent5 22 4 2 6 2" xfId="8268"/>
    <cellStyle name="20% - Accent5 22 4 2 6 2 2" xfId="15775"/>
    <cellStyle name="20% - Accent5 22 4 2 6 3" xfId="12161"/>
    <cellStyle name="20% - Accent5 22 4 2 7" xfId="5025"/>
    <cellStyle name="20% - Accent5 22 4 2 7 2" xfId="8691"/>
    <cellStyle name="20% - Accent5 22 4 2 7 2 2" xfId="16198"/>
    <cellStyle name="20% - Accent5 22 4 2 7 3" xfId="12583"/>
    <cellStyle name="20% - Accent5 22 4 2 8" xfId="5697"/>
    <cellStyle name="20% - Accent5 22 4 2 8 2" xfId="13212"/>
    <cellStyle name="20% - Accent5 22 4 2 9" xfId="9624"/>
    <cellStyle name="20% - Accent5 22 4 3" xfId="2119"/>
    <cellStyle name="20% - Accent5 22 4 3 2" xfId="3032"/>
    <cellStyle name="20% - Accent5 22 4 3 2 2" xfId="6814"/>
    <cellStyle name="20% - Accent5 22 4 3 2 2 2" xfId="14325"/>
    <cellStyle name="20% - Accent5 22 4 3 2 3" xfId="10725"/>
    <cellStyle name="20% - Accent5 22 4 3 3" xfId="5958"/>
    <cellStyle name="20% - Accent5 22 4 3 3 2" xfId="13472"/>
    <cellStyle name="20% - Accent5 22 4 3 4" xfId="9881"/>
    <cellStyle name="20% - Accent5 22 4 4" xfId="2607"/>
    <cellStyle name="20% - Accent5 22 4 4 2" xfId="6391"/>
    <cellStyle name="20% - Accent5 22 4 4 2 2" xfId="13903"/>
    <cellStyle name="20% - Accent5 22 4 4 3" xfId="10303"/>
    <cellStyle name="20% - Accent5 22 4 5" xfId="3483"/>
    <cellStyle name="20% - Accent5 22 4 5 2" xfId="7241"/>
    <cellStyle name="20% - Accent5 22 4 5 2 2" xfId="14751"/>
    <cellStyle name="20% - Accent5 22 4 5 3" xfId="11148"/>
    <cellStyle name="20% - Accent5 22 4 6" xfId="4007"/>
    <cellStyle name="20% - Accent5 22 4 6 2" xfId="7677"/>
    <cellStyle name="20% - Accent5 22 4 6 2 2" xfId="15184"/>
    <cellStyle name="20% - Accent5 22 4 6 3" xfId="11570"/>
    <cellStyle name="20% - Accent5 22 4 7" xfId="4432"/>
    <cellStyle name="20% - Accent5 22 4 7 2" xfId="8102"/>
    <cellStyle name="20% - Accent5 22 4 7 2 2" xfId="15609"/>
    <cellStyle name="20% - Accent5 22 4 7 3" xfId="11995"/>
    <cellStyle name="20% - Accent5 22 4 8" xfId="4857"/>
    <cellStyle name="20% - Accent5 22 4 8 2" xfId="8525"/>
    <cellStyle name="20% - Accent5 22 4 8 2 2" xfId="16032"/>
    <cellStyle name="20% - Accent5 22 4 8 3" xfId="12417"/>
    <cellStyle name="20% - Accent5 22 4 9" xfId="5343"/>
    <cellStyle name="20% - Accent5 22 4 9 2" xfId="12892"/>
    <cellStyle name="20% - Accent5 22 5" xfId="1320"/>
    <cellStyle name="20% - Accent5 22 6" xfId="1843"/>
    <cellStyle name="20% - Accent5 22 6 2" xfId="2352"/>
    <cellStyle name="20% - Accent5 22 6 2 2" xfId="3199"/>
    <cellStyle name="20% - Accent5 22 6 2 2 2" xfId="6981"/>
    <cellStyle name="20% - Accent5 22 6 2 2 2 2" xfId="14492"/>
    <cellStyle name="20% - Accent5 22 6 2 2 3" xfId="10892"/>
    <cellStyle name="20% - Accent5 22 6 2 3" xfId="6136"/>
    <cellStyle name="20% - Accent5 22 6 2 3 2" xfId="13648"/>
    <cellStyle name="20% - Accent5 22 6 2 4" xfId="10048"/>
    <cellStyle name="20% - Accent5 22 6 3" xfId="2774"/>
    <cellStyle name="20% - Accent5 22 6 3 2" xfId="6558"/>
    <cellStyle name="20% - Accent5 22 6 3 2 2" xfId="14070"/>
    <cellStyle name="20% - Accent5 22 6 3 3" xfId="10470"/>
    <cellStyle name="20% - Accent5 22 6 4" xfId="3705"/>
    <cellStyle name="20% - Accent5 22 6 4 2" xfId="7415"/>
    <cellStyle name="20% - Accent5 22 6 4 2 2" xfId="14924"/>
    <cellStyle name="20% - Accent5 22 6 4 3" xfId="11315"/>
    <cellStyle name="20% - Accent5 22 6 5" xfId="4174"/>
    <cellStyle name="20% - Accent5 22 6 5 2" xfId="7844"/>
    <cellStyle name="20% - Accent5 22 6 5 2 2" xfId="15351"/>
    <cellStyle name="20% - Accent5 22 6 5 3" xfId="11737"/>
    <cellStyle name="20% - Accent5 22 6 6" xfId="4599"/>
    <cellStyle name="20% - Accent5 22 6 6 2" xfId="8269"/>
    <cellStyle name="20% - Accent5 22 6 6 2 2" xfId="15776"/>
    <cellStyle name="20% - Accent5 22 6 6 3" xfId="12162"/>
    <cellStyle name="20% - Accent5 22 6 7" xfId="5026"/>
    <cellStyle name="20% - Accent5 22 6 7 2" xfId="8692"/>
    <cellStyle name="20% - Accent5 22 6 7 2 2" xfId="16199"/>
    <cellStyle name="20% - Accent5 22 6 7 3" xfId="12584"/>
    <cellStyle name="20% - Accent5 22 6 8" xfId="5698"/>
    <cellStyle name="20% - Accent5 22 6 8 2" xfId="13213"/>
    <cellStyle name="20% - Accent5 22 6 9" xfId="9625"/>
    <cellStyle name="20% - Accent5 22 7" xfId="2052"/>
    <cellStyle name="20% - Accent5 22 7 2" xfId="2965"/>
    <cellStyle name="20% - Accent5 22 7 2 2" xfId="6747"/>
    <cellStyle name="20% - Accent5 22 7 2 2 2" xfId="14258"/>
    <cellStyle name="20% - Accent5 22 7 2 3" xfId="10658"/>
    <cellStyle name="20% - Accent5 22 7 3" xfId="5891"/>
    <cellStyle name="20% - Accent5 22 7 3 2" xfId="13405"/>
    <cellStyle name="20% - Accent5 22 7 4" xfId="9814"/>
    <cellStyle name="20% - Accent5 22 8" xfId="2540"/>
    <cellStyle name="20% - Accent5 22 8 2" xfId="6324"/>
    <cellStyle name="20% - Accent5 22 8 2 2" xfId="13836"/>
    <cellStyle name="20% - Accent5 22 8 3" xfId="10236"/>
    <cellStyle name="20% - Accent5 22 9" xfId="3416"/>
    <cellStyle name="20% - Accent5 22 9 2" xfId="7174"/>
    <cellStyle name="20% - Accent5 22 9 2 2" xfId="14684"/>
    <cellStyle name="20% - Accent5 22 9 3" xfId="11081"/>
    <cellStyle name="20% - Accent5 23" xfId="913"/>
    <cellStyle name="20% - Accent5 24" xfId="1808"/>
    <cellStyle name="20% - Accent5 24 2" xfId="2317"/>
    <cellStyle name="20% - Accent5 24 2 2" xfId="3164"/>
    <cellStyle name="20% - Accent5 24 2 2 2" xfId="6946"/>
    <cellStyle name="20% - Accent5 24 2 2 2 2" xfId="14457"/>
    <cellStyle name="20% - Accent5 24 2 2 3" xfId="10857"/>
    <cellStyle name="20% - Accent5 24 2 3" xfId="6101"/>
    <cellStyle name="20% - Accent5 24 2 3 2" xfId="13613"/>
    <cellStyle name="20% - Accent5 24 2 4" xfId="10013"/>
    <cellStyle name="20% - Accent5 24 3" xfId="2739"/>
    <cellStyle name="20% - Accent5 24 3 2" xfId="6523"/>
    <cellStyle name="20% - Accent5 24 3 2 2" xfId="14035"/>
    <cellStyle name="20% - Accent5 24 3 3" xfId="10435"/>
    <cellStyle name="20% - Accent5 24 4" xfId="3670"/>
    <cellStyle name="20% - Accent5 24 4 2" xfId="7380"/>
    <cellStyle name="20% - Accent5 24 4 2 2" xfId="14889"/>
    <cellStyle name="20% - Accent5 24 4 3" xfId="11280"/>
    <cellStyle name="20% - Accent5 24 5" xfId="4139"/>
    <cellStyle name="20% - Accent5 24 5 2" xfId="7809"/>
    <cellStyle name="20% - Accent5 24 5 2 2" xfId="15316"/>
    <cellStyle name="20% - Accent5 24 5 3" xfId="11702"/>
    <cellStyle name="20% - Accent5 24 6" xfId="4564"/>
    <cellStyle name="20% - Accent5 24 6 2" xfId="8234"/>
    <cellStyle name="20% - Accent5 24 6 2 2" xfId="15741"/>
    <cellStyle name="20% - Accent5 24 6 3" xfId="12127"/>
    <cellStyle name="20% - Accent5 24 7" xfId="4991"/>
    <cellStyle name="20% - Accent5 24 7 2" xfId="8657"/>
    <cellStyle name="20% - Accent5 24 7 2 2" xfId="16164"/>
    <cellStyle name="20% - Accent5 24 7 3" xfId="12549"/>
    <cellStyle name="20% - Accent5 24 8" xfId="5663"/>
    <cellStyle name="20% - Accent5 24 8 2" xfId="13178"/>
    <cellStyle name="20% - Accent5 24 9" xfId="9590"/>
    <cellStyle name="20% - Accent5 25" xfId="85"/>
    <cellStyle name="20% - Accent5 3" xfId="98"/>
    <cellStyle name="20% - Accent5 3 2" xfId="1333"/>
    <cellStyle name="20% - Accent5 3 3" xfId="901"/>
    <cellStyle name="20% - Accent5 4" xfId="99"/>
    <cellStyle name="20% - Accent5 4 2" xfId="1334"/>
    <cellStyle name="20% - Accent5 4 3" xfId="900"/>
    <cellStyle name="20% - Accent5 5" xfId="100"/>
    <cellStyle name="20% - Accent5 5 2" xfId="1335"/>
    <cellStyle name="20% - Accent5 5 3" xfId="994"/>
    <cellStyle name="20% - Accent5 6" xfId="101"/>
    <cellStyle name="20% - Accent5 6 2" xfId="1336"/>
    <cellStyle name="20% - Accent5 6 3" xfId="899"/>
    <cellStyle name="20% - Accent5 7" xfId="102"/>
    <cellStyle name="20% - Accent5 7 2" xfId="1337"/>
    <cellStyle name="20% - Accent5 7 3" xfId="898"/>
    <cellStyle name="20% - Accent5 8" xfId="103"/>
    <cellStyle name="20% - Accent5 8 2" xfId="1338"/>
    <cellStyle name="20% - Accent5 8 3" xfId="897"/>
    <cellStyle name="20% - Accent5 9" xfId="104"/>
    <cellStyle name="20% - Accent5 9 2" xfId="1339"/>
    <cellStyle name="20% - Accent5 9 3" xfId="896"/>
    <cellStyle name="20% - Accent6" xfId="16857" builtinId="50" customBuiltin="1"/>
    <cellStyle name="20% - Accent6 10" xfId="106"/>
    <cellStyle name="20% - Accent6 10 2" xfId="1341"/>
    <cellStyle name="20% - Accent6 10 3" xfId="894"/>
    <cellStyle name="20% - Accent6 11" xfId="107"/>
    <cellStyle name="20% - Accent6 11 2" xfId="1342"/>
    <cellStyle name="20% - Accent6 11 3" xfId="893"/>
    <cellStyle name="20% - Accent6 12" xfId="108"/>
    <cellStyle name="20% - Accent6 12 2" xfId="1343"/>
    <cellStyle name="20% - Accent6 12 3" xfId="892"/>
    <cellStyle name="20% - Accent6 13" xfId="109"/>
    <cellStyle name="20% - Accent6 13 2" xfId="1344"/>
    <cellStyle name="20% - Accent6 13 3" xfId="891"/>
    <cellStyle name="20% - Accent6 14" xfId="110"/>
    <cellStyle name="20% - Accent6 14 2" xfId="1345"/>
    <cellStyle name="20% - Accent6 14 3" xfId="890"/>
    <cellStyle name="20% - Accent6 15" xfId="111"/>
    <cellStyle name="20% - Accent6 15 2" xfId="1346"/>
    <cellStyle name="20% - Accent6 15 3" xfId="889"/>
    <cellStyle name="20% - Accent6 16" xfId="112"/>
    <cellStyle name="20% - Accent6 16 2" xfId="1347"/>
    <cellStyle name="20% - Accent6 16 3" xfId="888"/>
    <cellStyle name="20% - Accent6 17" xfId="113"/>
    <cellStyle name="20% - Accent6 17 2" xfId="1348"/>
    <cellStyle name="20% - Accent6 17 3" xfId="887"/>
    <cellStyle name="20% - Accent6 18" xfId="114"/>
    <cellStyle name="20% - Accent6 18 2" xfId="1349"/>
    <cellStyle name="20% - Accent6 18 3" xfId="886"/>
    <cellStyle name="20% - Accent6 19" xfId="115"/>
    <cellStyle name="20% - Accent6 19 2" xfId="1350"/>
    <cellStyle name="20% - Accent6 19 3" xfId="885"/>
    <cellStyle name="20% - Accent6 2" xfId="116"/>
    <cellStyle name="20% - Accent6 2 2" xfId="1351"/>
    <cellStyle name="20% - Accent6 2 3" xfId="884"/>
    <cellStyle name="20% - Accent6 20" xfId="117"/>
    <cellStyle name="20% - Accent6 20 2" xfId="1352"/>
    <cellStyle name="20% - Accent6 20 3" xfId="883"/>
    <cellStyle name="20% - Accent6 21" xfId="397"/>
    <cellStyle name="20% - Accent6 21 2" xfId="671"/>
    <cellStyle name="20% - Accent6 22" xfId="476"/>
    <cellStyle name="20% - Accent6 22 10" xfId="3942"/>
    <cellStyle name="20% - Accent6 22 10 2" xfId="7612"/>
    <cellStyle name="20% - Accent6 22 10 2 2" xfId="15119"/>
    <cellStyle name="20% - Accent6 22 10 3" xfId="11505"/>
    <cellStyle name="20% - Accent6 22 11" xfId="4367"/>
    <cellStyle name="20% - Accent6 22 11 2" xfId="8037"/>
    <cellStyle name="20% - Accent6 22 11 2 2" xfId="15544"/>
    <cellStyle name="20% - Accent6 22 11 3" xfId="11930"/>
    <cellStyle name="20% - Accent6 22 12" xfId="4790"/>
    <cellStyle name="20% - Accent6 22 12 2" xfId="8459"/>
    <cellStyle name="20% - Accent6 22 12 2 2" xfId="15966"/>
    <cellStyle name="20% - Accent6 22 12 3" xfId="12352"/>
    <cellStyle name="20% - Accent6 22 13" xfId="5278"/>
    <cellStyle name="20% - Accent6 22 13 2" xfId="12827"/>
    <cellStyle name="20% - Accent6 22 14" xfId="9393"/>
    <cellStyle name="20% - Accent6 22 2" xfId="501"/>
    <cellStyle name="20% - Accent6 22 2 10" xfId="5300"/>
    <cellStyle name="20% - Accent6 22 2 10 2" xfId="12849"/>
    <cellStyle name="20% - Accent6 22 2 11" xfId="9415"/>
    <cellStyle name="20% - Accent6 22 2 2" xfId="572"/>
    <cellStyle name="20% - Accent6 22 2 2 10" xfId="9482"/>
    <cellStyle name="20% - Accent6 22 2 2 2" xfId="1844"/>
    <cellStyle name="20% - Accent6 22 2 2 2 2" xfId="2353"/>
    <cellStyle name="20% - Accent6 22 2 2 2 2 2" xfId="3200"/>
    <cellStyle name="20% - Accent6 22 2 2 2 2 2 2" xfId="6982"/>
    <cellStyle name="20% - Accent6 22 2 2 2 2 2 2 2" xfId="14493"/>
    <cellStyle name="20% - Accent6 22 2 2 2 2 2 3" xfId="10893"/>
    <cellStyle name="20% - Accent6 22 2 2 2 2 3" xfId="6137"/>
    <cellStyle name="20% - Accent6 22 2 2 2 2 3 2" xfId="13649"/>
    <cellStyle name="20% - Accent6 22 2 2 2 2 4" xfId="10049"/>
    <cellStyle name="20% - Accent6 22 2 2 2 3" xfId="2775"/>
    <cellStyle name="20% - Accent6 22 2 2 2 3 2" xfId="6559"/>
    <cellStyle name="20% - Accent6 22 2 2 2 3 2 2" xfId="14071"/>
    <cellStyle name="20% - Accent6 22 2 2 2 3 3" xfId="10471"/>
    <cellStyle name="20% - Accent6 22 2 2 2 4" xfId="3706"/>
    <cellStyle name="20% - Accent6 22 2 2 2 4 2" xfId="7416"/>
    <cellStyle name="20% - Accent6 22 2 2 2 4 2 2" xfId="14925"/>
    <cellStyle name="20% - Accent6 22 2 2 2 4 3" xfId="11316"/>
    <cellStyle name="20% - Accent6 22 2 2 2 5" xfId="4175"/>
    <cellStyle name="20% - Accent6 22 2 2 2 5 2" xfId="7845"/>
    <cellStyle name="20% - Accent6 22 2 2 2 5 2 2" xfId="15352"/>
    <cellStyle name="20% - Accent6 22 2 2 2 5 3" xfId="11738"/>
    <cellStyle name="20% - Accent6 22 2 2 2 6" xfId="4600"/>
    <cellStyle name="20% - Accent6 22 2 2 2 6 2" xfId="8270"/>
    <cellStyle name="20% - Accent6 22 2 2 2 6 2 2" xfId="15777"/>
    <cellStyle name="20% - Accent6 22 2 2 2 6 3" xfId="12163"/>
    <cellStyle name="20% - Accent6 22 2 2 2 7" xfId="5027"/>
    <cellStyle name="20% - Accent6 22 2 2 2 7 2" xfId="8693"/>
    <cellStyle name="20% - Accent6 22 2 2 2 7 2 2" xfId="16200"/>
    <cellStyle name="20% - Accent6 22 2 2 2 7 3" xfId="12585"/>
    <cellStyle name="20% - Accent6 22 2 2 2 8" xfId="5699"/>
    <cellStyle name="20% - Accent6 22 2 2 2 8 2" xfId="13214"/>
    <cellStyle name="20% - Accent6 22 2 2 2 9" xfId="9626"/>
    <cellStyle name="20% - Accent6 22 2 2 3" xfId="2143"/>
    <cellStyle name="20% - Accent6 22 2 2 3 2" xfId="3056"/>
    <cellStyle name="20% - Accent6 22 2 2 3 2 2" xfId="6838"/>
    <cellStyle name="20% - Accent6 22 2 2 3 2 2 2" xfId="14349"/>
    <cellStyle name="20% - Accent6 22 2 2 3 2 3" xfId="10749"/>
    <cellStyle name="20% - Accent6 22 2 2 3 3" xfId="5982"/>
    <cellStyle name="20% - Accent6 22 2 2 3 3 2" xfId="13496"/>
    <cellStyle name="20% - Accent6 22 2 2 3 4" xfId="9905"/>
    <cellStyle name="20% - Accent6 22 2 2 4" xfId="2631"/>
    <cellStyle name="20% - Accent6 22 2 2 4 2" xfId="6415"/>
    <cellStyle name="20% - Accent6 22 2 2 4 2 2" xfId="13927"/>
    <cellStyle name="20% - Accent6 22 2 2 4 3" xfId="10327"/>
    <cellStyle name="20% - Accent6 22 2 2 5" xfId="3507"/>
    <cellStyle name="20% - Accent6 22 2 2 5 2" xfId="7265"/>
    <cellStyle name="20% - Accent6 22 2 2 5 2 2" xfId="14775"/>
    <cellStyle name="20% - Accent6 22 2 2 5 3" xfId="11172"/>
    <cellStyle name="20% - Accent6 22 2 2 6" xfId="4031"/>
    <cellStyle name="20% - Accent6 22 2 2 6 2" xfId="7701"/>
    <cellStyle name="20% - Accent6 22 2 2 6 2 2" xfId="15208"/>
    <cellStyle name="20% - Accent6 22 2 2 6 3" xfId="11594"/>
    <cellStyle name="20% - Accent6 22 2 2 7" xfId="4456"/>
    <cellStyle name="20% - Accent6 22 2 2 7 2" xfId="8126"/>
    <cellStyle name="20% - Accent6 22 2 2 7 2 2" xfId="15633"/>
    <cellStyle name="20% - Accent6 22 2 2 7 3" xfId="12019"/>
    <cellStyle name="20% - Accent6 22 2 2 8" xfId="4881"/>
    <cellStyle name="20% - Accent6 22 2 2 8 2" xfId="8549"/>
    <cellStyle name="20% - Accent6 22 2 2 8 2 2" xfId="16056"/>
    <cellStyle name="20% - Accent6 22 2 2 8 3" xfId="12441"/>
    <cellStyle name="20% - Accent6 22 2 2 9" xfId="5367"/>
    <cellStyle name="20% - Accent6 22 2 2 9 2" xfId="12916"/>
    <cellStyle name="20% - Accent6 22 2 3" xfId="1845"/>
    <cellStyle name="20% - Accent6 22 2 3 2" xfId="2354"/>
    <cellStyle name="20% - Accent6 22 2 3 2 2" xfId="3201"/>
    <cellStyle name="20% - Accent6 22 2 3 2 2 2" xfId="6983"/>
    <cellStyle name="20% - Accent6 22 2 3 2 2 2 2" xfId="14494"/>
    <cellStyle name="20% - Accent6 22 2 3 2 2 3" xfId="10894"/>
    <cellStyle name="20% - Accent6 22 2 3 2 3" xfId="6138"/>
    <cellStyle name="20% - Accent6 22 2 3 2 3 2" xfId="13650"/>
    <cellStyle name="20% - Accent6 22 2 3 2 4" xfId="10050"/>
    <cellStyle name="20% - Accent6 22 2 3 3" xfId="2776"/>
    <cellStyle name="20% - Accent6 22 2 3 3 2" xfId="6560"/>
    <cellStyle name="20% - Accent6 22 2 3 3 2 2" xfId="14072"/>
    <cellStyle name="20% - Accent6 22 2 3 3 3" xfId="10472"/>
    <cellStyle name="20% - Accent6 22 2 3 4" xfId="3707"/>
    <cellStyle name="20% - Accent6 22 2 3 4 2" xfId="7417"/>
    <cellStyle name="20% - Accent6 22 2 3 4 2 2" xfId="14926"/>
    <cellStyle name="20% - Accent6 22 2 3 4 3" xfId="11317"/>
    <cellStyle name="20% - Accent6 22 2 3 5" xfId="4176"/>
    <cellStyle name="20% - Accent6 22 2 3 5 2" xfId="7846"/>
    <cellStyle name="20% - Accent6 22 2 3 5 2 2" xfId="15353"/>
    <cellStyle name="20% - Accent6 22 2 3 5 3" xfId="11739"/>
    <cellStyle name="20% - Accent6 22 2 3 6" xfId="4601"/>
    <cellStyle name="20% - Accent6 22 2 3 6 2" xfId="8271"/>
    <cellStyle name="20% - Accent6 22 2 3 6 2 2" xfId="15778"/>
    <cellStyle name="20% - Accent6 22 2 3 6 3" xfId="12164"/>
    <cellStyle name="20% - Accent6 22 2 3 7" xfId="5028"/>
    <cellStyle name="20% - Accent6 22 2 3 7 2" xfId="8694"/>
    <cellStyle name="20% - Accent6 22 2 3 7 2 2" xfId="16201"/>
    <cellStyle name="20% - Accent6 22 2 3 7 3" xfId="12586"/>
    <cellStyle name="20% - Accent6 22 2 3 8" xfId="5700"/>
    <cellStyle name="20% - Accent6 22 2 3 8 2" xfId="13215"/>
    <cellStyle name="20% - Accent6 22 2 3 9" xfId="9627"/>
    <cellStyle name="20% - Accent6 22 2 4" xfId="2076"/>
    <cellStyle name="20% - Accent6 22 2 4 2" xfId="2989"/>
    <cellStyle name="20% - Accent6 22 2 4 2 2" xfId="6771"/>
    <cellStyle name="20% - Accent6 22 2 4 2 2 2" xfId="14282"/>
    <cellStyle name="20% - Accent6 22 2 4 2 3" xfId="10682"/>
    <cellStyle name="20% - Accent6 22 2 4 3" xfId="5915"/>
    <cellStyle name="20% - Accent6 22 2 4 3 2" xfId="13429"/>
    <cellStyle name="20% - Accent6 22 2 4 4" xfId="9838"/>
    <cellStyle name="20% - Accent6 22 2 5" xfId="2564"/>
    <cellStyle name="20% - Accent6 22 2 5 2" xfId="6348"/>
    <cellStyle name="20% - Accent6 22 2 5 2 2" xfId="13860"/>
    <cellStyle name="20% - Accent6 22 2 5 3" xfId="10260"/>
    <cellStyle name="20% - Accent6 22 2 6" xfId="3440"/>
    <cellStyle name="20% - Accent6 22 2 6 2" xfId="7198"/>
    <cellStyle name="20% - Accent6 22 2 6 2 2" xfId="14708"/>
    <cellStyle name="20% - Accent6 22 2 6 3" xfId="11105"/>
    <cellStyle name="20% - Accent6 22 2 7" xfId="3964"/>
    <cellStyle name="20% - Accent6 22 2 7 2" xfId="7634"/>
    <cellStyle name="20% - Accent6 22 2 7 2 2" xfId="15141"/>
    <cellStyle name="20% - Accent6 22 2 7 3" xfId="11527"/>
    <cellStyle name="20% - Accent6 22 2 8" xfId="4389"/>
    <cellStyle name="20% - Accent6 22 2 8 2" xfId="8059"/>
    <cellStyle name="20% - Accent6 22 2 8 2 2" xfId="15566"/>
    <cellStyle name="20% - Accent6 22 2 8 3" xfId="11952"/>
    <cellStyle name="20% - Accent6 22 2 9" xfId="4813"/>
    <cellStyle name="20% - Accent6 22 2 9 2" xfId="8482"/>
    <cellStyle name="20% - Accent6 22 2 9 2 2" xfId="15989"/>
    <cellStyle name="20% - Accent6 22 2 9 3" xfId="12374"/>
    <cellStyle name="20% - Accent6 22 3" xfId="523"/>
    <cellStyle name="20% - Accent6 22 3 10" xfId="5322"/>
    <cellStyle name="20% - Accent6 22 3 10 2" xfId="12871"/>
    <cellStyle name="20% - Accent6 22 3 11" xfId="9437"/>
    <cellStyle name="20% - Accent6 22 3 2" xfId="594"/>
    <cellStyle name="20% - Accent6 22 3 2 10" xfId="9504"/>
    <cellStyle name="20% - Accent6 22 3 2 2" xfId="1846"/>
    <cellStyle name="20% - Accent6 22 3 2 2 2" xfId="2355"/>
    <cellStyle name="20% - Accent6 22 3 2 2 2 2" xfId="3202"/>
    <cellStyle name="20% - Accent6 22 3 2 2 2 2 2" xfId="6984"/>
    <cellStyle name="20% - Accent6 22 3 2 2 2 2 2 2" xfId="14495"/>
    <cellStyle name="20% - Accent6 22 3 2 2 2 2 3" xfId="10895"/>
    <cellStyle name="20% - Accent6 22 3 2 2 2 3" xfId="6139"/>
    <cellStyle name="20% - Accent6 22 3 2 2 2 3 2" xfId="13651"/>
    <cellStyle name="20% - Accent6 22 3 2 2 2 4" xfId="10051"/>
    <cellStyle name="20% - Accent6 22 3 2 2 3" xfId="2777"/>
    <cellStyle name="20% - Accent6 22 3 2 2 3 2" xfId="6561"/>
    <cellStyle name="20% - Accent6 22 3 2 2 3 2 2" xfId="14073"/>
    <cellStyle name="20% - Accent6 22 3 2 2 3 3" xfId="10473"/>
    <cellStyle name="20% - Accent6 22 3 2 2 4" xfId="3708"/>
    <cellStyle name="20% - Accent6 22 3 2 2 4 2" xfId="7418"/>
    <cellStyle name="20% - Accent6 22 3 2 2 4 2 2" xfId="14927"/>
    <cellStyle name="20% - Accent6 22 3 2 2 4 3" xfId="11318"/>
    <cellStyle name="20% - Accent6 22 3 2 2 5" xfId="4177"/>
    <cellStyle name="20% - Accent6 22 3 2 2 5 2" xfId="7847"/>
    <cellStyle name="20% - Accent6 22 3 2 2 5 2 2" xfId="15354"/>
    <cellStyle name="20% - Accent6 22 3 2 2 5 3" xfId="11740"/>
    <cellStyle name="20% - Accent6 22 3 2 2 6" xfId="4602"/>
    <cellStyle name="20% - Accent6 22 3 2 2 6 2" xfId="8272"/>
    <cellStyle name="20% - Accent6 22 3 2 2 6 2 2" xfId="15779"/>
    <cellStyle name="20% - Accent6 22 3 2 2 6 3" xfId="12165"/>
    <cellStyle name="20% - Accent6 22 3 2 2 7" xfId="5029"/>
    <cellStyle name="20% - Accent6 22 3 2 2 7 2" xfId="8695"/>
    <cellStyle name="20% - Accent6 22 3 2 2 7 2 2" xfId="16202"/>
    <cellStyle name="20% - Accent6 22 3 2 2 7 3" xfId="12587"/>
    <cellStyle name="20% - Accent6 22 3 2 2 8" xfId="5701"/>
    <cellStyle name="20% - Accent6 22 3 2 2 8 2" xfId="13216"/>
    <cellStyle name="20% - Accent6 22 3 2 2 9" xfId="9628"/>
    <cellStyle name="20% - Accent6 22 3 2 3" xfId="2165"/>
    <cellStyle name="20% - Accent6 22 3 2 3 2" xfId="3078"/>
    <cellStyle name="20% - Accent6 22 3 2 3 2 2" xfId="6860"/>
    <cellStyle name="20% - Accent6 22 3 2 3 2 2 2" xfId="14371"/>
    <cellStyle name="20% - Accent6 22 3 2 3 2 3" xfId="10771"/>
    <cellStyle name="20% - Accent6 22 3 2 3 3" xfId="6004"/>
    <cellStyle name="20% - Accent6 22 3 2 3 3 2" xfId="13518"/>
    <cellStyle name="20% - Accent6 22 3 2 3 4" xfId="9927"/>
    <cellStyle name="20% - Accent6 22 3 2 4" xfId="2653"/>
    <cellStyle name="20% - Accent6 22 3 2 4 2" xfId="6437"/>
    <cellStyle name="20% - Accent6 22 3 2 4 2 2" xfId="13949"/>
    <cellStyle name="20% - Accent6 22 3 2 4 3" xfId="10349"/>
    <cellStyle name="20% - Accent6 22 3 2 5" xfId="3529"/>
    <cellStyle name="20% - Accent6 22 3 2 5 2" xfId="7287"/>
    <cellStyle name="20% - Accent6 22 3 2 5 2 2" xfId="14797"/>
    <cellStyle name="20% - Accent6 22 3 2 5 3" xfId="11194"/>
    <cellStyle name="20% - Accent6 22 3 2 6" xfId="4053"/>
    <cellStyle name="20% - Accent6 22 3 2 6 2" xfId="7723"/>
    <cellStyle name="20% - Accent6 22 3 2 6 2 2" xfId="15230"/>
    <cellStyle name="20% - Accent6 22 3 2 6 3" xfId="11616"/>
    <cellStyle name="20% - Accent6 22 3 2 7" xfId="4478"/>
    <cellStyle name="20% - Accent6 22 3 2 7 2" xfId="8148"/>
    <cellStyle name="20% - Accent6 22 3 2 7 2 2" xfId="15655"/>
    <cellStyle name="20% - Accent6 22 3 2 7 3" xfId="12041"/>
    <cellStyle name="20% - Accent6 22 3 2 8" xfId="4903"/>
    <cellStyle name="20% - Accent6 22 3 2 8 2" xfId="8571"/>
    <cellStyle name="20% - Accent6 22 3 2 8 2 2" xfId="16078"/>
    <cellStyle name="20% - Accent6 22 3 2 8 3" xfId="12463"/>
    <cellStyle name="20% - Accent6 22 3 2 9" xfId="5389"/>
    <cellStyle name="20% - Accent6 22 3 2 9 2" xfId="12938"/>
    <cellStyle name="20% - Accent6 22 3 3" xfId="1847"/>
    <cellStyle name="20% - Accent6 22 3 3 2" xfId="2356"/>
    <cellStyle name="20% - Accent6 22 3 3 2 2" xfId="3203"/>
    <cellStyle name="20% - Accent6 22 3 3 2 2 2" xfId="6985"/>
    <cellStyle name="20% - Accent6 22 3 3 2 2 2 2" xfId="14496"/>
    <cellStyle name="20% - Accent6 22 3 3 2 2 3" xfId="10896"/>
    <cellStyle name="20% - Accent6 22 3 3 2 3" xfId="6140"/>
    <cellStyle name="20% - Accent6 22 3 3 2 3 2" xfId="13652"/>
    <cellStyle name="20% - Accent6 22 3 3 2 4" xfId="10052"/>
    <cellStyle name="20% - Accent6 22 3 3 3" xfId="2778"/>
    <cellStyle name="20% - Accent6 22 3 3 3 2" xfId="6562"/>
    <cellStyle name="20% - Accent6 22 3 3 3 2 2" xfId="14074"/>
    <cellStyle name="20% - Accent6 22 3 3 3 3" xfId="10474"/>
    <cellStyle name="20% - Accent6 22 3 3 4" xfId="3709"/>
    <cellStyle name="20% - Accent6 22 3 3 4 2" xfId="7419"/>
    <cellStyle name="20% - Accent6 22 3 3 4 2 2" xfId="14928"/>
    <cellStyle name="20% - Accent6 22 3 3 4 3" xfId="11319"/>
    <cellStyle name="20% - Accent6 22 3 3 5" xfId="4178"/>
    <cellStyle name="20% - Accent6 22 3 3 5 2" xfId="7848"/>
    <cellStyle name="20% - Accent6 22 3 3 5 2 2" xfId="15355"/>
    <cellStyle name="20% - Accent6 22 3 3 5 3" xfId="11741"/>
    <cellStyle name="20% - Accent6 22 3 3 6" xfId="4603"/>
    <cellStyle name="20% - Accent6 22 3 3 6 2" xfId="8273"/>
    <cellStyle name="20% - Accent6 22 3 3 6 2 2" xfId="15780"/>
    <cellStyle name="20% - Accent6 22 3 3 6 3" xfId="12166"/>
    <cellStyle name="20% - Accent6 22 3 3 7" xfId="5030"/>
    <cellStyle name="20% - Accent6 22 3 3 7 2" xfId="8696"/>
    <cellStyle name="20% - Accent6 22 3 3 7 2 2" xfId="16203"/>
    <cellStyle name="20% - Accent6 22 3 3 7 3" xfId="12588"/>
    <cellStyle name="20% - Accent6 22 3 3 8" xfId="5702"/>
    <cellStyle name="20% - Accent6 22 3 3 8 2" xfId="13217"/>
    <cellStyle name="20% - Accent6 22 3 3 9" xfId="9629"/>
    <cellStyle name="20% - Accent6 22 3 4" xfId="2098"/>
    <cellStyle name="20% - Accent6 22 3 4 2" xfId="3011"/>
    <cellStyle name="20% - Accent6 22 3 4 2 2" xfId="6793"/>
    <cellStyle name="20% - Accent6 22 3 4 2 2 2" xfId="14304"/>
    <cellStyle name="20% - Accent6 22 3 4 2 3" xfId="10704"/>
    <cellStyle name="20% - Accent6 22 3 4 3" xfId="5937"/>
    <cellStyle name="20% - Accent6 22 3 4 3 2" xfId="13451"/>
    <cellStyle name="20% - Accent6 22 3 4 4" xfId="9860"/>
    <cellStyle name="20% - Accent6 22 3 5" xfId="2586"/>
    <cellStyle name="20% - Accent6 22 3 5 2" xfId="6370"/>
    <cellStyle name="20% - Accent6 22 3 5 2 2" xfId="13882"/>
    <cellStyle name="20% - Accent6 22 3 5 3" xfId="10282"/>
    <cellStyle name="20% - Accent6 22 3 6" xfId="3462"/>
    <cellStyle name="20% - Accent6 22 3 6 2" xfId="7220"/>
    <cellStyle name="20% - Accent6 22 3 6 2 2" xfId="14730"/>
    <cellStyle name="20% - Accent6 22 3 6 3" xfId="11127"/>
    <cellStyle name="20% - Accent6 22 3 7" xfId="3986"/>
    <cellStyle name="20% - Accent6 22 3 7 2" xfId="7656"/>
    <cellStyle name="20% - Accent6 22 3 7 2 2" xfId="15163"/>
    <cellStyle name="20% - Accent6 22 3 7 3" xfId="11549"/>
    <cellStyle name="20% - Accent6 22 3 8" xfId="4411"/>
    <cellStyle name="20% - Accent6 22 3 8 2" xfId="8081"/>
    <cellStyle name="20% - Accent6 22 3 8 2 2" xfId="15588"/>
    <cellStyle name="20% - Accent6 22 3 8 3" xfId="11974"/>
    <cellStyle name="20% - Accent6 22 3 9" xfId="4835"/>
    <cellStyle name="20% - Accent6 22 3 9 2" xfId="8504"/>
    <cellStyle name="20% - Accent6 22 3 9 2 2" xfId="16011"/>
    <cellStyle name="20% - Accent6 22 3 9 3" xfId="12396"/>
    <cellStyle name="20% - Accent6 22 4" xfId="550"/>
    <cellStyle name="20% - Accent6 22 4 10" xfId="9460"/>
    <cellStyle name="20% - Accent6 22 4 2" xfId="1848"/>
    <cellStyle name="20% - Accent6 22 4 2 2" xfId="2357"/>
    <cellStyle name="20% - Accent6 22 4 2 2 2" xfId="3204"/>
    <cellStyle name="20% - Accent6 22 4 2 2 2 2" xfId="6986"/>
    <cellStyle name="20% - Accent6 22 4 2 2 2 2 2" xfId="14497"/>
    <cellStyle name="20% - Accent6 22 4 2 2 2 3" xfId="10897"/>
    <cellStyle name="20% - Accent6 22 4 2 2 3" xfId="6141"/>
    <cellStyle name="20% - Accent6 22 4 2 2 3 2" xfId="13653"/>
    <cellStyle name="20% - Accent6 22 4 2 2 4" xfId="10053"/>
    <cellStyle name="20% - Accent6 22 4 2 3" xfId="2779"/>
    <cellStyle name="20% - Accent6 22 4 2 3 2" xfId="6563"/>
    <cellStyle name="20% - Accent6 22 4 2 3 2 2" xfId="14075"/>
    <cellStyle name="20% - Accent6 22 4 2 3 3" xfId="10475"/>
    <cellStyle name="20% - Accent6 22 4 2 4" xfId="3710"/>
    <cellStyle name="20% - Accent6 22 4 2 4 2" xfId="7420"/>
    <cellStyle name="20% - Accent6 22 4 2 4 2 2" xfId="14929"/>
    <cellStyle name="20% - Accent6 22 4 2 4 3" xfId="11320"/>
    <cellStyle name="20% - Accent6 22 4 2 5" xfId="4179"/>
    <cellStyle name="20% - Accent6 22 4 2 5 2" xfId="7849"/>
    <cellStyle name="20% - Accent6 22 4 2 5 2 2" xfId="15356"/>
    <cellStyle name="20% - Accent6 22 4 2 5 3" xfId="11742"/>
    <cellStyle name="20% - Accent6 22 4 2 6" xfId="4604"/>
    <cellStyle name="20% - Accent6 22 4 2 6 2" xfId="8274"/>
    <cellStyle name="20% - Accent6 22 4 2 6 2 2" xfId="15781"/>
    <cellStyle name="20% - Accent6 22 4 2 6 3" xfId="12167"/>
    <cellStyle name="20% - Accent6 22 4 2 7" xfId="5031"/>
    <cellStyle name="20% - Accent6 22 4 2 7 2" xfId="8697"/>
    <cellStyle name="20% - Accent6 22 4 2 7 2 2" xfId="16204"/>
    <cellStyle name="20% - Accent6 22 4 2 7 3" xfId="12589"/>
    <cellStyle name="20% - Accent6 22 4 2 8" xfId="5703"/>
    <cellStyle name="20% - Accent6 22 4 2 8 2" xfId="13218"/>
    <cellStyle name="20% - Accent6 22 4 2 9" xfId="9630"/>
    <cellStyle name="20% - Accent6 22 4 3" xfId="2121"/>
    <cellStyle name="20% - Accent6 22 4 3 2" xfId="3034"/>
    <cellStyle name="20% - Accent6 22 4 3 2 2" xfId="6816"/>
    <cellStyle name="20% - Accent6 22 4 3 2 2 2" xfId="14327"/>
    <cellStyle name="20% - Accent6 22 4 3 2 3" xfId="10727"/>
    <cellStyle name="20% - Accent6 22 4 3 3" xfId="5960"/>
    <cellStyle name="20% - Accent6 22 4 3 3 2" xfId="13474"/>
    <cellStyle name="20% - Accent6 22 4 3 4" xfId="9883"/>
    <cellStyle name="20% - Accent6 22 4 4" xfId="2609"/>
    <cellStyle name="20% - Accent6 22 4 4 2" xfId="6393"/>
    <cellStyle name="20% - Accent6 22 4 4 2 2" xfId="13905"/>
    <cellStyle name="20% - Accent6 22 4 4 3" xfId="10305"/>
    <cellStyle name="20% - Accent6 22 4 5" xfId="3485"/>
    <cellStyle name="20% - Accent6 22 4 5 2" xfId="7243"/>
    <cellStyle name="20% - Accent6 22 4 5 2 2" xfId="14753"/>
    <cellStyle name="20% - Accent6 22 4 5 3" xfId="11150"/>
    <cellStyle name="20% - Accent6 22 4 6" xfId="4009"/>
    <cellStyle name="20% - Accent6 22 4 6 2" xfId="7679"/>
    <cellStyle name="20% - Accent6 22 4 6 2 2" xfId="15186"/>
    <cellStyle name="20% - Accent6 22 4 6 3" xfId="11572"/>
    <cellStyle name="20% - Accent6 22 4 7" xfId="4434"/>
    <cellStyle name="20% - Accent6 22 4 7 2" xfId="8104"/>
    <cellStyle name="20% - Accent6 22 4 7 2 2" xfId="15611"/>
    <cellStyle name="20% - Accent6 22 4 7 3" xfId="11997"/>
    <cellStyle name="20% - Accent6 22 4 8" xfId="4859"/>
    <cellStyle name="20% - Accent6 22 4 8 2" xfId="8527"/>
    <cellStyle name="20% - Accent6 22 4 8 2 2" xfId="16034"/>
    <cellStyle name="20% - Accent6 22 4 8 3" xfId="12419"/>
    <cellStyle name="20% - Accent6 22 4 9" xfId="5345"/>
    <cellStyle name="20% - Accent6 22 4 9 2" xfId="12894"/>
    <cellStyle name="20% - Accent6 22 5" xfId="1340"/>
    <cellStyle name="20% - Accent6 22 6" xfId="1849"/>
    <cellStyle name="20% - Accent6 22 6 2" xfId="2358"/>
    <cellStyle name="20% - Accent6 22 6 2 2" xfId="3205"/>
    <cellStyle name="20% - Accent6 22 6 2 2 2" xfId="6987"/>
    <cellStyle name="20% - Accent6 22 6 2 2 2 2" xfId="14498"/>
    <cellStyle name="20% - Accent6 22 6 2 2 3" xfId="10898"/>
    <cellStyle name="20% - Accent6 22 6 2 3" xfId="6142"/>
    <cellStyle name="20% - Accent6 22 6 2 3 2" xfId="13654"/>
    <cellStyle name="20% - Accent6 22 6 2 4" xfId="10054"/>
    <cellStyle name="20% - Accent6 22 6 3" xfId="2780"/>
    <cellStyle name="20% - Accent6 22 6 3 2" xfId="6564"/>
    <cellStyle name="20% - Accent6 22 6 3 2 2" xfId="14076"/>
    <cellStyle name="20% - Accent6 22 6 3 3" xfId="10476"/>
    <cellStyle name="20% - Accent6 22 6 4" xfId="3711"/>
    <cellStyle name="20% - Accent6 22 6 4 2" xfId="7421"/>
    <cellStyle name="20% - Accent6 22 6 4 2 2" xfId="14930"/>
    <cellStyle name="20% - Accent6 22 6 4 3" xfId="11321"/>
    <cellStyle name="20% - Accent6 22 6 5" xfId="4180"/>
    <cellStyle name="20% - Accent6 22 6 5 2" xfId="7850"/>
    <cellStyle name="20% - Accent6 22 6 5 2 2" xfId="15357"/>
    <cellStyle name="20% - Accent6 22 6 5 3" xfId="11743"/>
    <cellStyle name="20% - Accent6 22 6 6" xfId="4605"/>
    <cellStyle name="20% - Accent6 22 6 6 2" xfId="8275"/>
    <cellStyle name="20% - Accent6 22 6 6 2 2" xfId="15782"/>
    <cellStyle name="20% - Accent6 22 6 6 3" xfId="12168"/>
    <cellStyle name="20% - Accent6 22 6 7" xfId="5032"/>
    <cellStyle name="20% - Accent6 22 6 7 2" xfId="8698"/>
    <cellStyle name="20% - Accent6 22 6 7 2 2" xfId="16205"/>
    <cellStyle name="20% - Accent6 22 6 7 3" xfId="12590"/>
    <cellStyle name="20% - Accent6 22 6 8" xfId="5704"/>
    <cellStyle name="20% - Accent6 22 6 8 2" xfId="13219"/>
    <cellStyle name="20% - Accent6 22 6 9" xfId="9631"/>
    <cellStyle name="20% - Accent6 22 7" xfId="2054"/>
    <cellStyle name="20% - Accent6 22 7 2" xfId="2967"/>
    <cellStyle name="20% - Accent6 22 7 2 2" xfId="6749"/>
    <cellStyle name="20% - Accent6 22 7 2 2 2" xfId="14260"/>
    <cellStyle name="20% - Accent6 22 7 2 3" xfId="10660"/>
    <cellStyle name="20% - Accent6 22 7 3" xfId="5893"/>
    <cellStyle name="20% - Accent6 22 7 3 2" xfId="13407"/>
    <cellStyle name="20% - Accent6 22 7 4" xfId="9816"/>
    <cellStyle name="20% - Accent6 22 8" xfId="2542"/>
    <cellStyle name="20% - Accent6 22 8 2" xfId="6326"/>
    <cellStyle name="20% - Accent6 22 8 2 2" xfId="13838"/>
    <cellStyle name="20% - Accent6 22 8 3" xfId="10238"/>
    <cellStyle name="20% - Accent6 22 9" xfId="3418"/>
    <cellStyle name="20% - Accent6 22 9 2" xfId="7176"/>
    <cellStyle name="20% - Accent6 22 9 2 2" xfId="14686"/>
    <cellStyle name="20% - Accent6 22 9 3" xfId="11083"/>
    <cellStyle name="20% - Accent6 23" xfId="895"/>
    <cellStyle name="20% - Accent6 24" xfId="1810"/>
    <cellStyle name="20% - Accent6 24 2" xfId="2319"/>
    <cellStyle name="20% - Accent6 24 2 2" xfId="3166"/>
    <cellStyle name="20% - Accent6 24 2 2 2" xfId="6948"/>
    <cellStyle name="20% - Accent6 24 2 2 2 2" xfId="14459"/>
    <cellStyle name="20% - Accent6 24 2 2 3" xfId="10859"/>
    <cellStyle name="20% - Accent6 24 2 3" xfId="6103"/>
    <cellStyle name="20% - Accent6 24 2 3 2" xfId="13615"/>
    <cellStyle name="20% - Accent6 24 2 4" xfId="10015"/>
    <cellStyle name="20% - Accent6 24 3" xfId="2741"/>
    <cellStyle name="20% - Accent6 24 3 2" xfId="6525"/>
    <cellStyle name="20% - Accent6 24 3 2 2" xfId="14037"/>
    <cellStyle name="20% - Accent6 24 3 3" xfId="10437"/>
    <cellStyle name="20% - Accent6 24 4" xfId="3672"/>
    <cellStyle name="20% - Accent6 24 4 2" xfId="7382"/>
    <cellStyle name="20% - Accent6 24 4 2 2" xfId="14891"/>
    <cellStyle name="20% - Accent6 24 4 3" xfId="11282"/>
    <cellStyle name="20% - Accent6 24 5" xfId="4141"/>
    <cellStyle name="20% - Accent6 24 5 2" xfId="7811"/>
    <cellStyle name="20% - Accent6 24 5 2 2" xfId="15318"/>
    <cellStyle name="20% - Accent6 24 5 3" xfId="11704"/>
    <cellStyle name="20% - Accent6 24 6" xfId="4566"/>
    <cellStyle name="20% - Accent6 24 6 2" xfId="8236"/>
    <cellStyle name="20% - Accent6 24 6 2 2" xfId="15743"/>
    <cellStyle name="20% - Accent6 24 6 3" xfId="12129"/>
    <cellStyle name="20% - Accent6 24 7" xfId="4993"/>
    <cellStyle name="20% - Accent6 24 7 2" xfId="8659"/>
    <cellStyle name="20% - Accent6 24 7 2 2" xfId="16166"/>
    <cellStyle name="20% - Accent6 24 7 3" xfId="12551"/>
    <cellStyle name="20% - Accent6 24 8" xfId="5665"/>
    <cellStyle name="20% - Accent6 24 8 2" xfId="13180"/>
    <cellStyle name="20% - Accent6 24 9" xfId="9592"/>
    <cellStyle name="20% - Accent6 25" xfId="105"/>
    <cellStyle name="20% - Accent6 3" xfId="118"/>
    <cellStyle name="20% - Accent6 3 2" xfId="1353"/>
    <cellStyle name="20% - Accent6 3 3" xfId="882"/>
    <cellStyle name="20% - Accent6 4" xfId="119"/>
    <cellStyle name="20% - Accent6 4 2" xfId="1354"/>
    <cellStyle name="20% - Accent6 4 3" xfId="881"/>
    <cellStyle name="20% - Accent6 5" xfId="120"/>
    <cellStyle name="20% - Accent6 5 2" xfId="1355"/>
    <cellStyle name="20% - Accent6 5 3" xfId="880"/>
    <cellStyle name="20% - Accent6 6" xfId="121"/>
    <cellStyle name="20% - Accent6 6 2" xfId="1356"/>
    <cellStyle name="20% - Accent6 6 3" xfId="879"/>
    <cellStyle name="20% - Accent6 7" xfId="122"/>
    <cellStyle name="20% - Accent6 7 2" xfId="1357"/>
    <cellStyle name="20% - Accent6 7 3" xfId="878"/>
    <cellStyle name="20% - Accent6 8" xfId="123"/>
    <cellStyle name="20% - Accent6 8 2" xfId="1358"/>
    <cellStyle name="20% - Accent6 8 3" xfId="877"/>
    <cellStyle name="20% - Accent6 9" xfId="124"/>
    <cellStyle name="20% - Accent6 9 2" xfId="1359"/>
    <cellStyle name="20% - Accent6 9 3" xfId="876"/>
    <cellStyle name="40% - Accent1" xfId="16838" builtinId="31" customBuiltin="1"/>
    <cellStyle name="40% - Accent1 10" xfId="126"/>
    <cellStyle name="40% - Accent1 10 2" xfId="1361"/>
    <cellStyle name="40% - Accent1 10 3" xfId="874"/>
    <cellStyle name="40% - Accent1 11" xfId="127"/>
    <cellStyle name="40% - Accent1 11 2" xfId="1362"/>
    <cellStyle name="40% - Accent1 11 3" xfId="873"/>
    <cellStyle name="40% - Accent1 12" xfId="128"/>
    <cellStyle name="40% - Accent1 12 2" xfId="1363"/>
    <cellStyle name="40% - Accent1 12 3" xfId="872"/>
    <cellStyle name="40% - Accent1 13" xfId="129"/>
    <cellStyle name="40% - Accent1 13 2" xfId="1364"/>
    <cellStyle name="40% - Accent1 13 3" xfId="871"/>
    <cellStyle name="40% - Accent1 14" xfId="130"/>
    <cellStyle name="40% - Accent1 14 2" xfId="1365"/>
    <cellStyle name="40% - Accent1 14 3" xfId="870"/>
    <cellStyle name="40% - Accent1 15" xfId="131"/>
    <cellStyle name="40% - Accent1 15 2" xfId="1366"/>
    <cellStyle name="40% - Accent1 15 3" xfId="869"/>
    <cellStyle name="40% - Accent1 16" xfId="132"/>
    <cellStyle name="40% - Accent1 16 2" xfId="1367"/>
    <cellStyle name="40% - Accent1 16 3" xfId="868"/>
    <cellStyle name="40% - Accent1 17" xfId="133"/>
    <cellStyle name="40% - Accent1 17 2" xfId="1368"/>
    <cellStyle name="40% - Accent1 17 3" xfId="867"/>
    <cellStyle name="40% - Accent1 18" xfId="134"/>
    <cellStyle name="40% - Accent1 18 2" xfId="1369"/>
    <cellStyle name="40% - Accent1 18 3" xfId="866"/>
    <cellStyle name="40% - Accent1 19" xfId="135"/>
    <cellStyle name="40% - Accent1 19 2" xfId="1370"/>
    <cellStyle name="40% - Accent1 19 3" xfId="865"/>
    <cellStyle name="40% - Accent1 2" xfId="136"/>
    <cellStyle name="40% - Accent1 2 2" xfId="1371"/>
    <cellStyle name="40% - Accent1 2 3" xfId="864"/>
    <cellStyle name="40% - Accent1 20" xfId="137"/>
    <cellStyle name="40% - Accent1 20 2" xfId="1372"/>
    <cellStyle name="40% - Accent1 20 3" xfId="863"/>
    <cellStyle name="40% - Accent1 21" xfId="398"/>
    <cellStyle name="40% - Accent1 21 2" xfId="670"/>
    <cellStyle name="40% - Accent1 22" xfId="457"/>
    <cellStyle name="40% - Accent1 22 10" xfId="3933"/>
    <cellStyle name="40% - Accent1 22 10 2" xfId="7603"/>
    <cellStyle name="40% - Accent1 22 10 2 2" xfId="15110"/>
    <cellStyle name="40% - Accent1 22 10 3" xfId="11496"/>
    <cellStyle name="40% - Accent1 22 11" xfId="4358"/>
    <cellStyle name="40% - Accent1 22 11 2" xfId="8028"/>
    <cellStyle name="40% - Accent1 22 11 2 2" xfId="15535"/>
    <cellStyle name="40% - Accent1 22 11 3" xfId="11921"/>
    <cellStyle name="40% - Accent1 22 12" xfId="4781"/>
    <cellStyle name="40% - Accent1 22 12 2" xfId="8450"/>
    <cellStyle name="40% - Accent1 22 12 2 2" xfId="15957"/>
    <cellStyle name="40% - Accent1 22 12 3" xfId="12343"/>
    <cellStyle name="40% - Accent1 22 13" xfId="5268"/>
    <cellStyle name="40% - Accent1 22 13 2" xfId="12817"/>
    <cellStyle name="40% - Accent1 22 14" xfId="9384"/>
    <cellStyle name="40% - Accent1 22 2" xfId="492"/>
    <cellStyle name="40% - Accent1 22 2 10" xfId="5291"/>
    <cellStyle name="40% - Accent1 22 2 10 2" xfId="12840"/>
    <cellStyle name="40% - Accent1 22 2 11" xfId="9406"/>
    <cellStyle name="40% - Accent1 22 2 2" xfId="563"/>
    <cellStyle name="40% - Accent1 22 2 2 10" xfId="9473"/>
    <cellStyle name="40% - Accent1 22 2 2 2" xfId="1850"/>
    <cellStyle name="40% - Accent1 22 2 2 2 2" xfId="2359"/>
    <cellStyle name="40% - Accent1 22 2 2 2 2 2" xfId="3206"/>
    <cellStyle name="40% - Accent1 22 2 2 2 2 2 2" xfId="6988"/>
    <cellStyle name="40% - Accent1 22 2 2 2 2 2 2 2" xfId="14499"/>
    <cellStyle name="40% - Accent1 22 2 2 2 2 2 3" xfId="10899"/>
    <cellStyle name="40% - Accent1 22 2 2 2 2 3" xfId="6143"/>
    <cellStyle name="40% - Accent1 22 2 2 2 2 3 2" xfId="13655"/>
    <cellStyle name="40% - Accent1 22 2 2 2 2 4" xfId="10055"/>
    <cellStyle name="40% - Accent1 22 2 2 2 3" xfId="2781"/>
    <cellStyle name="40% - Accent1 22 2 2 2 3 2" xfId="6565"/>
    <cellStyle name="40% - Accent1 22 2 2 2 3 2 2" xfId="14077"/>
    <cellStyle name="40% - Accent1 22 2 2 2 3 3" xfId="10477"/>
    <cellStyle name="40% - Accent1 22 2 2 2 4" xfId="3712"/>
    <cellStyle name="40% - Accent1 22 2 2 2 4 2" xfId="7422"/>
    <cellStyle name="40% - Accent1 22 2 2 2 4 2 2" xfId="14931"/>
    <cellStyle name="40% - Accent1 22 2 2 2 4 3" xfId="11322"/>
    <cellStyle name="40% - Accent1 22 2 2 2 5" xfId="4181"/>
    <cellStyle name="40% - Accent1 22 2 2 2 5 2" xfId="7851"/>
    <cellStyle name="40% - Accent1 22 2 2 2 5 2 2" xfId="15358"/>
    <cellStyle name="40% - Accent1 22 2 2 2 5 3" xfId="11744"/>
    <cellStyle name="40% - Accent1 22 2 2 2 6" xfId="4606"/>
    <cellStyle name="40% - Accent1 22 2 2 2 6 2" xfId="8276"/>
    <cellStyle name="40% - Accent1 22 2 2 2 6 2 2" xfId="15783"/>
    <cellStyle name="40% - Accent1 22 2 2 2 6 3" xfId="12169"/>
    <cellStyle name="40% - Accent1 22 2 2 2 7" xfId="5033"/>
    <cellStyle name="40% - Accent1 22 2 2 2 7 2" xfId="8699"/>
    <cellStyle name="40% - Accent1 22 2 2 2 7 2 2" xfId="16206"/>
    <cellStyle name="40% - Accent1 22 2 2 2 7 3" xfId="12591"/>
    <cellStyle name="40% - Accent1 22 2 2 2 8" xfId="5705"/>
    <cellStyle name="40% - Accent1 22 2 2 2 8 2" xfId="13220"/>
    <cellStyle name="40% - Accent1 22 2 2 2 9" xfId="9632"/>
    <cellStyle name="40% - Accent1 22 2 2 3" xfId="2134"/>
    <cellStyle name="40% - Accent1 22 2 2 3 2" xfId="3047"/>
    <cellStyle name="40% - Accent1 22 2 2 3 2 2" xfId="6829"/>
    <cellStyle name="40% - Accent1 22 2 2 3 2 2 2" xfId="14340"/>
    <cellStyle name="40% - Accent1 22 2 2 3 2 3" xfId="10740"/>
    <cellStyle name="40% - Accent1 22 2 2 3 3" xfId="5973"/>
    <cellStyle name="40% - Accent1 22 2 2 3 3 2" xfId="13487"/>
    <cellStyle name="40% - Accent1 22 2 2 3 4" xfId="9896"/>
    <cellStyle name="40% - Accent1 22 2 2 4" xfId="2622"/>
    <cellStyle name="40% - Accent1 22 2 2 4 2" xfId="6406"/>
    <cellStyle name="40% - Accent1 22 2 2 4 2 2" xfId="13918"/>
    <cellStyle name="40% - Accent1 22 2 2 4 3" xfId="10318"/>
    <cellStyle name="40% - Accent1 22 2 2 5" xfId="3498"/>
    <cellStyle name="40% - Accent1 22 2 2 5 2" xfId="7256"/>
    <cellStyle name="40% - Accent1 22 2 2 5 2 2" xfId="14766"/>
    <cellStyle name="40% - Accent1 22 2 2 5 3" xfId="11163"/>
    <cellStyle name="40% - Accent1 22 2 2 6" xfId="4022"/>
    <cellStyle name="40% - Accent1 22 2 2 6 2" xfId="7692"/>
    <cellStyle name="40% - Accent1 22 2 2 6 2 2" xfId="15199"/>
    <cellStyle name="40% - Accent1 22 2 2 6 3" xfId="11585"/>
    <cellStyle name="40% - Accent1 22 2 2 7" xfId="4447"/>
    <cellStyle name="40% - Accent1 22 2 2 7 2" xfId="8117"/>
    <cellStyle name="40% - Accent1 22 2 2 7 2 2" xfId="15624"/>
    <cellStyle name="40% - Accent1 22 2 2 7 3" xfId="12010"/>
    <cellStyle name="40% - Accent1 22 2 2 8" xfId="4872"/>
    <cellStyle name="40% - Accent1 22 2 2 8 2" xfId="8540"/>
    <cellStyle name="40% - Accent1 22 2 2 8 2 2" xfId="16047"/>
    <cellStyle name="40% - Accent1 22 2 2 8 3" xfId="12432"/>
    <cellStyle name="40% - Accent1 22 2 2 9" xfId="5358"/>
    <cellStyle name="40% - Accent1 22 2 2 9 2" xfId="12907"/>
    <cellStyle name="40% - Accent1 22 2 3" xfId="1851"/>
    <cellStyle name="40% - Accent1 22 2 3 2" xfId="2360"/>
    <cellStyle name="40% - Accent1 22 2 3 2 2" xfId="3207"/>
    <cellStyle name="40% - Accent1 22 2 3 2 2 2" xfId="6989"/>
    <cellStyle name="40% - Accent1 22 2 3 2 2 2 2" xfId="14500"/>
    <cellStyle name="40% - Accent1 22 2 3 2 2 3" xfId="10900"/>
    <cellStyle name="40% - Accent1 22 2 3 2 3" xfId="6144"/>
    <cellStyle name="40% - Accent1 22 2 3 2 3 2" xfId="13656"/>
    <cellStyle name="40% - Accent1 22 2 3 2 4" xfId="10056"/>
    <cellStyle name="40% - Accent1 22 2 3 3" xfId="2782"/>
    <cellStyle name="40% - Accent1 22 2 3 3 2" xfId="6566"/>
    <cellStyle name="40% - Accent1 22 2 3 3 2 2" xfId="14078"/>
    <cellStyle name="40% - Accent1 22 2 3 3 3" xfId="10478"/>
    <cellStyle name="40% - Accent1 22 2 3 4" xfId="3713"/>
    <cellStyle name="40% - Accent1 22 2 3 4 2" xfId="7423"/>
    <cellStyle name="40% - Accent1 22 2 3 4 2 2" xfId="14932"/>
    <cellStyle name="40% - Accent1 22 2 3 4 3" xfId="11323"/>
    <cellStyle name="40% - Accent1 22 2 3 5" xfId="4182"/>
    <cellStyle name="40% - Accent1 22 2 3 5 2" xfId="7852"/>
    <cellStyle name="40% - Accent1 22 2 3 5 2 2" xfId="15359"/>
    <cellStyle name="40% - Accent1 22 2 3 5 3" xfId="11745"/>
    <cellStyle name="40% - Accent1 22 2 3 6" xfId="4607"/>
    <cellStyle name="40% - Accent1 22 2 3 6 2" xfId="8277"/>
    <cellStyle name="40% - Accent1 22 2 3 6 2 2" xfId="15784"/>
    <cellStyle name="40% - Accent1 22 2 3 6 3" xfId="12170"/>
    <cellStyle name="40% - Accent1 22 2 3 7" xfId="5034"/>
    <cellStyle name="40% - Accent1 22 2 3 7 2" xfId="8700"/>
    <cellStyle name="40% - Accent1 22 2 3 7 2 2" xfId="16207"/>
    <cellStyle name="40% - Accent1 22 2 3 7 3" xfId="12592"/>
    <cellStyle name="40% - Accent1 22 2 3 8" xfId="5706"/>
    <cellStyle name="40% - Accent1 22 2 3 8 2" xfId="13221"/>
    <cellStyle name="40% - Accent1 22 2 3 9" xfId="9633"/>
    <cellStyle name="40% - Accent1 22 2 4" xfId="2067"/>
    <cellStyle name="40% - Accent1 22 2 4 2" xfId="2980"/>
    <cellStyle name="40% - Accent1 22 2 4 2 2" xfId="6762"/>
    <cellStyle name="40% - Accent1 22 2 4 2 2 2" xfId="14273"/>
    <cellStyle name="40% - Accent1 22 2 4 2 3" xfId="10673"/>
    <cellStyle name="40% - Accent1 22 2 4 3" xfId="5906"/>
    <cellStyle name="40% - Accent1 22 2 4 3 2" xfId="13420"/>
    <cellStyle name="40% - Accent1 22 2 4 4" xfId="9829"/>
    <cellStyle name="40% - Accent1 22 2 5" xfId="2555"/>
    <cellStyle name="40% - Accent1 22 2 5 2" xfId="6339"/>
    <cellStyle name="40% - Accent1 22 2 5 2 2" xfId="13851"/>
    <cellStyle name="40% - Accent1 22 2 5 3" xfId="10251"/>
    <cellStyle name="40% - Accent1 22 2 6" xfId="3431"/>
    <cellStyle name="40% - Accent1 22 2 6 2" xfId="7189"/>
    <cellStyle name="40% - Accent1 22 2 6 2 2" xfId="14699"/>
    <cellStyle name="40% - Accent1 22 2 6 3" xfId="11096"/>
    <cellStyle name="40% - Accent1 22 2 7" xfId="3955"/>
    <cellStyle name="40% - Accent1 22 2 7 2" xfId="7625"/>
    <cellStyle name="40% - Accent1 22 2 7 2 2" xfId="15132"/>
    <cellStyle name="40% - Accent1 22 2 7 3" xfId="11518"/>
    <cellStyle name="40% - Accent1 22 2 8" xfId="4380"/>
    <cellStyle name="40% - Accent1 22 2 8 2" xfId="8050"/>
    <cellStyle name="40% - Accent1 22 2 8 2 2" xfId="15557"/>
    <cellStyle name="40% - Accent1 22 2 8 3" xfId="11943"/>
    <cellStyle name="40% - Accent1 22 2 9" xfId="4804"/>
    <cellStyle name="40% - Accent1 22 2 9 2" xfId="8473"/>
    <cellStyle name="40% - Accent1 22 2 9 2 2" xfId="15980"/>
    <cellStyle name="40% - Accent1 22 2 9 3" xfId="12365"/>
    <cellStyle name="40% - Accent1 22 3" xfId="514"/>
    <cellStyle name="40% - Accent1 22 3 10" xfId="5313"/>
    <cellStyle name="40% - Accent1 22 3 10 2" xfId="12862"/>
    <cellStyle name="40% - Accent1 22 3 11" xfId="9428"/>
    <cellStyle name="40% - Accent1 22 3 2" xfId="585"/>
    <cellStyle name="40% - Accent1 22 3 2 10" xfId="9495"/>
    <cellStyle name="40% - Accent1 22 3 2 2" xfId="1852"/>
    <cellStyle name="40% - Accent1 22 3 2 2 2" xfId="2361"/>
    <cellStyle name="40% - Accent1 22 3 2 2 2 2" xfId="3208"/>
    <cellStyle name="40% - Accent1 22 3 2 2 2 2 2" xfId="6990"/>
    <cellStyle name="40% - Accent1 22 3 2 2 2 2 2 2" xfId="14501"/>
    <cellStyle name="40% - Accent1 22 3 2 2 2 2 3" xfId="10901"/>
    <cellStyle name="40% - Accent1 22 3 2 2 2 3" xfId="6145"/>
    <cellStyle name="40% - Accent1 22 3 2 2 2 3 2" xfId="13657"/>
    <cellStyle name="40% - Accent1 22 3 2 2 2 4" xfId="10057"/>
    <cellStyle name="40% - Accent1 22 3 2 2 3" xfId="2783"/>
    <cellStyle name="40% - Accent1 22 3 2 2 3 2" xfId="6567"/>
    <cellStyle name="40% - Accent1 22 3 2 2 3 2 2" xfId="14079"/>
    <cellStyle name="40% - Accent1 22 3 2 2 3 3" xfId="10479"/>
    <cellStyle name="40% - Accent1 22 3 2 2 4" xfId="3714"/>
    <cellStyle name="40% - Accent1 22 3 2 2 4 2" xfId="7424"/>
    <cellStyle name="40% - Accent1 22 3 2 2 4 2 2" xfId="14933"/>
    <cellStyle name="40% - Accent1 22 3 2 2 4 3" xfId="11324"/>
    <cellStyle name="40% - Accent1 22 3 2 2 5" xfId="4183"/>
    <cellStyle name="40% - Accent1 22 3 2 2 5 2" xfId="7853"/>
    <cellStyle name="40% - Accent1 22 3 2 2 5 2 2" xfId="15360"/>
    <cellStyle name="40% - Accent1 22 3 2 2 5 3" xfId="11746"/>
    <cellStyle name="40% - Accent1 22 3 2 2 6" xfId="4608"/>
    <cellStyle name="40% - Accent1 22 3 2 2 6 2" xfId="8278"/>
    <cellStyle name="40% - Accent1 22 3 2 2 6 2 2" xfId="15785"/>
    <cellStyle name="40% - Accent1 22 3 2 2 6 3" xfId="12171"/>
    <cellStyle name="40% - Accent1 22 3 2 2 7" xfId="5035"/>
    <cellStyle name="40% - Accent1 22 3 2 2 7 2" xfId="8701"/>
    <cellStyle name="40% - Accent1 22 3 2 2 7 2 2" xfId="16208"/>
    <cellStyle name="40% - Accent1 22 3 2 2 7 3" xfId="12593"/>
    <cellStyle name="40% - Accent1 22 3 2 2 8" xfId="5707"/>
    <cellStyle name="40% - Accent1 22 3 2 2 8 2" xfId="13222"/>
    <cellStyle name="40% - Accent1 22 3 2 2 9" xfId="9634"/>
    <cellStyle name="40% - Accent1 22 3 2 3" xfId="2156"/>
    <cellStyle name="40% - Accent1 22 3 2 3 2" xfId="3069"/>
    <cellStyle name="40% - Accent1 22 3 2 3 2 2" xfId="6851"/>
    <cellStyle name="40% - Accent1 22 3 2 3 2 2 2" xfId="14362"/>
    <cellStyle name="40% - Accent1 22 3 2 3 2 3" xfId="10762"/>
    <cellStyle name="40% - Accent1 22 3 2 3 3" xfId="5995"/>
    <cellStyle name="40% - Accent1 22 3 2 3 3 2" xfId="13509"/>
    <cellStyle name="40% - Accent1 22 3 2 3 4" xfId="9918"/>
    <cellStyle name="40% - Accent1 22 3 2 4" xfId="2644"/>
    <cellStyle name="40% - Accent1 22 3 2 4 2" xfId="6428"/>
    <cellStyle name="40% - Accent1 22 3 2 4 2 2" xfId="13940"/>
    <cellStyle name="40% - Accent1 22 3 2 4 3" xfId="10340"/>
    <cellStyle name="40% - Accent1 22 3 2 5" xfId="3520"/>
    <cellStyle name="40% - Accent1 22 3 2 5 2" xfId="7278"/>
    <cellStyle name="40% - Accent1 22 3 2 5 2 2" xfId="14788"/>
    <cellStyle name="40% - Accent1 22 3 2 5 3" xfId="11185"/>
    <cellStyle name="40% - Accent1 22 3 2 6" xfId="4044"/>
    <cellStyle name="40% - Accent1 22 3 2 6 2" xfId="7714"/>
    <cellStyle name="40% - Accent1 22 3 2 6 2 2" xfId="15221"/>
    <cellStyle name="40% - Accent1 22 3 2 6 3" xfId="11607"/>
    <cellStyle name="40% - Accent1 22 3 2 7" xfId="4469"/>
    <cellStyle name="40% - Accent1 22 3 2 7 2" xfId="8139"/>
    <cellStyle name="40% - Accent1 22 3 2 7 2 2" xfId="15646"/>
    <cellStyle name="40% - Accent1 22 3 2 7 3" xfId="12032"/>
    <cellStyle name="40% - Accent1 22 3 2 8" xfId="4894"/>
    <cellStyle name="40% - Accent1 22 3 2 8 2" xfId="8562"/>
    <cellStyle name="40% - Accent1 22 3 2 8 2 2" xfId="16069"/>
    <cellStyle name="40% - Accent1 22 3 2 8 3" xfId="12454"/>
    <cellStyle name="40% - Accent1 22 3 2 9" xfId="5380"/>
    <cellStyle name="40% - Accent1 22 3 2 9 2" xfId="12929"/>
    <cellStyle name="40% - Accent1 22 3 3" xfId="1853"/>
    <cellStyle name="40% - Accent1 22 3 3 2" xfId="2362"/>
    <cellStyle name="40% - Accent1 22 3 3 2 2" xfId="3209"/>
    <cellStyle name="40% - Accent1 22 3 3 2 2 2" xfId="6991"/>
    <cellStyle name="40% - Accent1 22 3 3 2 2 2 2" xfId="14502"/>
    <cellStyle name="40% - Accent1 22 3 3 2 2 3" xfId="10902"/>
    <cellStyle name="40% - Accent1 22 3 3 2 3" xfId="6146"/>
    <cellStyle name="40% - Accent1 22 3 3 2 3 2" xfId="13658"/>
    <cellStyle name="40% - Accent1 22 3 3 2 4" xfId="10058"/>
    <cellStyle name="40% - Accent1 22 3 3 3" xfId="2784"/>
    <cellStyle name="40% - Accent1 22 3 3 3 2" xfId="6568"/>
    <cellStyle name="40% - Accent1 22 3 3 3 2 2" xfId="14080"/>
    <cellStyle name="40% - Accent1 22 3 3 3 3" xfId="10480"/>
    <cellStyle name="40% - Accent1 22 3 3 4" xfId="3715"/>
    <cellStyle name="40% - Accent1 22 3 3 4 2" xfId="7425"/>
    <cellStyle name="40% - Accent1 22 3 3 4 2 2" xfId="14934"/>
    <cellStyle name="40% - Accent1 22 3 3 4 3" xfId="11325"/>
    <cellStyle name="40% - Accent1 22 3 3 5" xfId="4184"/>
    <cellStyle name="40% - Accent1 22 3 3 5 2" xfId="7854"/>
    <cellStyle name="40% - Accent1 22 3 3 5 2 2" xfId="15361"/>
    <cellStyle name="40% - Accent1 22 3 3 5 3" xfId="11747"/>
    <cellStyle name="40% - Accent1 22 3 3 6" xfId="4609"/>
    <cellStyle name="40% - Accent1 22 3 3 6 2" xfId="8279"/>
    <cellStyle name="40% - Accent1 22 3 3 6 2 2" xfId="15786"/>
    <cellStyle name="40% - Accent1 22 3 3 6 3" xfId="12172"/>
    <cellStyle name="40% - Accent1 22 3 3 7" xfId="5036"/>
    <cellStyle name="40% - Accent1 22 3 3 7 2" xfId="8702"/>
    <cellStyle name="40% - Accent1 22 3 3 7 2 2" xfId="16209"/>
    <cellStyle name="40% - Accent1 22 3 3 7 3" xfId="12594"/>
    <cellStyle name="40% - Accent1 22 3 3 8" xfId="5708"/>
    <cellStyle name="40% - Accent1 22 3 3 8 2" xfId="13223"/>
    <cellStyle name="40% - Accent1 22 3 3 9" xfId="9635"/>
    <cellStyle name="40% - Accent1 22 3 4" xfId="2089"/>
    <cellStyle name="40% - Accent1 22 3 4 2" xfId="3002"/>
    <cellStyle name="40% - Accent1 22 3 4 2 2" xfId="6784"/>
    <cellStyle name="40% - Accent1 22 3 4 2 2 2" xfId="14295"/>
    <cellStyle name="40% - Accent1 22 3 4 2 3" xfId="10695"/>
    <cellStyle name="40% - Accent1 22 3 4 3" xfId="5928"/>
    <cellStyle name="40% - Accent1 22 3 4 3 2" xfId="13442"/>
    <cellStyle name="40% - Accent1 22 3 4 4" xfId="9851"/>
    <cellStyle name="40% - Accent1 22 3 5" xfId="2577"/>
    <cellStyle name="40% - Accent1 22 3 5 2" xfId="6361"/>
    <cellStyle name="40% - Accent1 22 3 5 2 2" xfId="13873"/>
    <cellStyle name="40% - Accent1 22 3 5 3" xfId="10273"/>
    <cellStyle name="40% - Accent1 22 3 6" xfId="3453"/>
    <cellStyle name="40% - Accent1 22 3 6 2" xfId="7211"/>
    <cellStyle name="40% - Accent1 22 3 6 2 2" xfId="14721"/>
    <cellStyle name="40% - Accent1 22 3 6 3" xfId="11118"/>
    <cellStyle name="40% - Accent1 22 3 7" xfId="3977"/>
    <cellStyle name="40% - Accent1 22 3 7 2" xfId="7647"/>
    <cellStyle name="40% - Accent1 22 3 7 2 2" xfId="15154"/>
    <cellStyle name="40% - Accent1 22 3 7 3" xfId="11540"/>
    <cellStyle name="40% - Accent1 22 3 8" xfId="4402"/>
    <cellStyle name="40% - Accent1 22 3 8 2" xfId="8072"/>
    <cellStyle name="40% - Accent1 22 3 8 2 2" xfId="15579"/>
    <cellStyle name="40% - Accent1 22 3 8 3" xfId="11965"/>
    <cellStyle name="40% - Accent1 22 3 9" xfId="4826"/>
    <cellStyle name="40% - Accent1 22 3 9 2" xfId="8495"/>
    <cellStyle name="40% - Accent1 22 3 9 2 2" xfId="16002"/>
    <cellStyle name="40% - Accent1 22 3 9 3" xfId="12387"/>
    <cellStyle name="40% - Accent1 22 4" xfId="541"/>
    <cellStyle name="40% - Accent1 22 4 10" xfId="9451"/>
    <cellStyle name="40% - Accent1 22 4 2" xfId="1854"/>
    <cellStyle name="40% - Accent1 22 4 2 2" xfId="2363"/>
    <cellStyle name="40% - Accent1 22 4 2 2 2" xfId="3210"/>
    <cellStyle name="40% - Accent1 22 4 2 2 2 2" xfId="6992"/>
    <cellStyle name="40% - Accent1 22 4 2 2 2 2 2" xfId="14503"/>
    <cellStyle name="40% - Accent1 22 4 2 2 2 3" xfId="10903"/>
    <cellStyle name="40% - Accent1 22 4 2 2 3" xfId="6147"/>
    <cellStyle name="40% - Accent1 22 4 2 2 3 2" xfId="13659"/>
    <cellStyle name="40% - Accent1 22 4 2 2 4" xfId="10059"/>
    <cellStyle name="40% - Accent1 22 4 2 3" xfId="2785"/>
    <cellStyle name="40% - Accent1 22 4 2 3 2" xfId="6569"/>
    <cellStyle name="40% - Accent1 22 4 2 3 2 2" xfId="14081"/>
    <cellStyle name="40% - Accent1 22 4 2 3 3" xfId="10481"/>
    <cellStyle name="40% - Accent1 22 4 2 4" xfId="3716"/>
    <cellStyle name="40% - Accent1 22 4 2 4 2" xfId="7426"/>
    <cellStyle name="40% - Accent1 22 4 2 4 2 2" xfId="14935"/>
    <cellStyle name="40% - Accent1 22 4 2 4 3" xfId="11326"/>
    <cellStyle name="40% - Accent1 22 4 2 5" xfId="4185"/>
    <cellStyle name="40% - Accent1 22 4 2 5 2" xfId="7855"/>
    <cellStyle name="40% - Accent1 22 4 2 5 2 2" xfId="15362"/>
    <cellStyle name="40% - Accent1 22 4 2 5 3" xfId="11748"/>
    <cellStyle name="40% - Accent1 22 4 2 6" xfId="4610"/>
    <cellStyle name="40% - Accent1 22 4 2 6 2" xfId="8280"/>
    <cellStyle name="40% - Accent1 22 4 2 6 2 2" xfId="15787"/>
    <cellStyle name="40% - Accent1 22 4 2 6 3" xfId="12173"/>
    <cellStyle name="40% - Accent1 22 4 2 7" xfId="5037"/>
    <cellStyle name="40% - Accent1 22 4 2 7 2" xfId="8703"/>
    <cellStyle name="40% - Accent1 22 4 2 7 2 2" xfId="16210"/>
    <cellStyle name="40% - Accent1 22 4 2 7 3" xfId="12595"/>
    <cellStyle name="40% - Accent1 22 4 2 8" xfId="5709"/>
    <cellStyle name="40% - Accent1 22 4 2 8 2" xfId="13224"/>
    <cellStyle name="40% - Accent1 22 4 2 9" xfId="9636"/>
    <cellStyle name="40% - Accent1 22 4 3" xfId="2112"/>
    <cellStyle name="40% - Accent1 22 4 3 2" xfId="3025"/>
    <cellStyle name="40% - Accent1 22 4 3 2 2" xfId="6807"/>
    <cellStyle name="40% - Accent1 22 4 3 2 2 2" xfId="14318"/>
    <cellStyle name="40% - Accent1 22 4 3 2 3" xfId="10718"/>
    <cellStyle name="40% - Accent1 22 4 3 3" xfId="5951"/>
    <cellStyle name="40% - Accent1 22 4 3 3 2" xfId="13465"/>
    <cellStyle name="40% - Accent1 22 4 3 4" xfId="9874"/>
    <cellStyle name="40% - Accent1 22 4 4" xfId="2600"/>
    <cellStyle name="40% - Accent1 22 4 4 2" xfId="6384"/>
    <cellStyle name="40% - Accent1 22 4 4 2 2" xfId="13896"/>
    <cellStyle name="40% - Accent1 22 4 4 3" xfId="10296"/>
    <cellStyle name="40% - Accent1 22 4 5" xfId="3476"/>
    <cellStyle name="40% - Accent1 22 4 5 2" xfId="7234"/>
    <cellStyle name="40% - Accent1 22 4 5 2 2" xfId="14744"/>
    <cellStyle name="40% - Accent1 22 4 5 3" xfId="11141"/>
    <cellStyle name="40% - Accent1 22 4 6" xfId="4000"/>
    <cellStyle name="40% - Accent1 22 4 6 2" xfId="7670"/>
    <cellStyle name="40% - Accent1 22 4 6 2 2" xfId="15177"/>
    <cellStyle name="40% - Accent1 22 4 6 3" xfId="11563"/>
    <cellStyle name="40% - Accent1 22 4 7" xfId="4425"/>
    <cellStyle name="40% - Accent1 22 4 7 2" xfId="8095"/>
    <cellStyle name="40% - Accent1 22 4 7 2 2" xfId="15602"/>
    <cellStyle name="40% - Accent1 22 4 7 3" xfId="11988"/>
    <cellStyle name="40% - Accent1 22 4 8" xfId="4850"/>
    <cellStyle name="40% - Accent1 22 4 8 2" xfId="8518"/>
    <cellStyle name="40% - Accent1 22 4 8 2 2" xfId="16025"/>
    <cellStyle name="40% - Accent1 22 4 8 3" xfId="12410"/>
    <cellStyle name="40% - Accent1 22 4 9" xfId="5336"/>
    <cellStyle name="40% - Accent1 22 4 9 2" xfId="12885"/>
    <cellStyle name="40% - Accent1 22 5" xfId="1360"/>
    <cellStyle name="40% - Accent1 22 6" xfId="1855"/>
    <cellStyle name="40% - Accent1 22 6 2" xfId="2364"/>
    <cellStyle name="40% - Accent1 22 6 2 2" xfId="3211"/>
    <cellStyle name="40% - Accent1 22 6 2 2 2" xfId="6993"/>
    <cellStyle name="40% - Accent1 22 6 2 2 2 2" xfId="14504"/>
    <cellStyle name="40% - Accent1 22 6 2 2 3" xfId="10904"/>
    <cellStyle name="40% - Accent1 22 6 2 3" xfId="6148"/>
    <cellStyle name="40% - Accent1 22 6 2 3 2" xfId="13660"/>
    <cellStyle name="40% - Accent1 22 6 2 4" xfId="10060"/>
    <cellStyle name="40% - Accent1 22 6 3" xfId="2786"/>
    <cellStyle name="40% - Accent1 22 6 3 2" xfId="6570"/>
    <cellStyle name="40% - Accent1 22 6 3 2 2" xfId="14082"/>
    <cellStyle name="40% - Accent1 22 6 3 3" xfId="10482"/>
    <cellStyle name="40% - Accent1 22 6 4" xfId="3717"/>
    <cellStyle name="40% - Accent1 22 6 4 2" xfId="7427"/>
    <cellStyle name="40% - Accent1 22 6 4 2 2" xfId="14936"/>
    <cellStyle name="40% - Accent1 22 6 4 3" xfId="11327"/>
    <cellStyle name="40% - Accent1 22 6 5" xfId="4186"/>
    <cellStyle name="40% - Accent1 22 6 5 2" xfId="7856"/>
    <cellStyle name="40% - Accent1 22 6 5 2 2" xfId="15363"/>
    <cellStyle name="40% - Accent1 22 6 5 3" xfId="11749"/>
    <cellStyle name="40% - Accent1 22 6 6" xfId="4611"/>
    <cellStyle name="40% - Accent1 22 6 6 2" xfId="8281"/>
    <cellStyle name="40% - Accent1 22 6 6 2 2" xfId="15788"/>
    <cellStyle name="40% - Accent1 22 6 6 3" xfId="12174"/>
    <cellStyle name="40% - Accent1 22 6 7" xfId="5038"/>
    <cellStyle name="40% - Accent1 22 6 7 2" xfId="8704"/>
    <cellStyle name="40% - Accent1 22 6 7 2 2" xfId="16211"/>
    <cellStyle name="40% - Accent1 22 6 7 3" xfId="12596"/>
    <cellStyle name="40% - Accent1 22 6 8" xfId="5710"/>
    <cellStyle name="40% - Accent1 22 6 8 2" xfId="13225"/>
    <cellStyle name="40% - Accent1 22 6 9" xfId="9637"/>
    <cellStyle name="40% - Accent1 22 7" xfId="2045"/>
    <cellStyle name="40% - Accent1 22 7 2" xfId="2958"/>
    <cellStyle name="40% - Accent1 22 7 2 2" xfId="6740"/>
    <cellStyle name="40% - Accent1 22 7 2 2 2" xfId="14251"/>
    <cellStyle name="40% - Accent1 22 7 2 3" xfId="10651"/>
    <cellStyle name="40% - Accent1 22 7 3" xfId="5884"/>
    <cellStyle name="40% - Accent1 22 7 3 2" xfId="13398"/>
    <cellStyle name="40% - Accent1 22 7 4" xfId="9807"/>
    <cellStyle name="40% - Accent1 22 8" xfId="2533"/>
    <cellStyle name="40% - Accent1 22 8 2" xfId="6317"/>
    <cellStyle name="40% - Accent1 22 8 2 2" xfId="13829"/>
    <cellStyle name="40% - Accent1 22 8 3" xfId="10229"/>
    <cellStyle name="40% - Accent1 22 9" xfId="3409"/>
    <cellStyle name="40% - Accent1 22 9 2" xfId="7167"/>
    <cellStyle name="40% - Accent1 22 9 2 2" xfId="14677"/>
    <cellStyle name="40% - Accent1 22 9 3" xfId="11074"/>
    <cellStyle name="40% - Accent1 23" xfId="875"/>
    <cellStyle name="40% - Accent1 24" xfId="1801"/>
    <cellStyle name="40% - Accent1 24 2" xfId="2310"/>
    <cellStyle name="40% - Accent1 24 2 2" xfId="3157"/>
    <cellStyle name="40% - Accent1 24 2 2 2" xfId="6939"/>
    <cellStyle name="40% - Accent1 24 2 2 2 2" xfId="14450"/>
    <cellStyle name="40% - Accent1 24 2 2 3" xfId="10850"/>
    <cellStyle name="40% - Accent1 24 2 3" xfId="6094"/>
    <cellStyle name="40% - Accent1 24 2 3 2" xfId="13606"/>
    <cellStyle name="40% - Accent1 24 2 4" xfId="10006"/>
    <cellStyle name="40% - Accent1 24 3" xfId="2732"/>
    <cellStyle name="40% - Accent1 24 3 2" xfId="6516"/>
    <cellStyle name="40% - Accent1 24 3 2 2" xfId="14028"/>
    <cellStyle name="40% - Accent1 24 3 3" xfId="10428"/>
    <cellStyle name="40% - Accent1 24 4" xfId="3663"/>
    <cellStyle name="40% - Accent1 24 4 2" xfId="7373"/>
    <cellStyle name="40% - Accent1 24 4 2 2" xfId="14882"/>
    <cellStyle name="40% - Accent1 24 4 3" xfId="11273"/>
    <cellStyle name="40% - Accent1 24 5" xfId="4132"/>
    <cellStyle name="40% - Accent1 24 5 2" xfId="7802"/>
    <cellStyle name="40% - Accent1 24 5 2 2" xfId="15309"/>
    <cellStyle name="40% - Accent1 24 5 3" xfId="11695"/>
    <cellStyle name="40% - Accent1 24 6" xfId="4557"/>
    <cellStyle name="40% - Accent1 24 6 2" xfId="8227"/>
    <cellStyle name="40% - Accent1 24 6 2 2" xfId="15734"/>
    <cellStyle name="40% - Accent1 24 6 3" xfId="12120"/>
    <cellStyle name="40% - Accent1 24 7" xfId="4984"/>
    <cellStyle name="40% - Accent1 24 7 2" xfId="8650"/>
    <cellStyle name="40% - Accent1 24 7 2 2" xfId="16157"/>
    <cellStyle name="40% - Accent1 24 7 3" xfId="12542"/>
    <cellStyle name="40% - Accent1 24 8" xfId="5656"/>
    <cellStyle name="40% - Accent1 24 8 2" xfId="13171"/>
    <cellStyle name="40% - Accent1 24 9" xfId="9583"/>
    <cellStyle name="40% - Accent1 25" xfId="125"/>
    <cellStyle name="40% - Accent1 3" xfId="138"/>
    <cellStyle name="40% - Accent1 3 2" xfId="1373"/>
    <cellStyle name="40% - Accent1 3 3" xfId="862"/>
    <cellStyle name="40% - Accent1 4" xfId="139"/>
    <cellStyle name="40% - Accent1 4 2" xfId="1374"/>
    <cellStyle name="40% - Accent1 4 3" xfId="861"/>
    <cellStyle name="40% - Accent1 5" xfId="140"/>
    <cellStyle name="40% - Accent1 5 2" xfId="1375"/>
    <cellStyle name="40% - Accent1 5 3" xfId="860"/>
    <cellStyle name="40% - Accent1 6" xfId="141"/>
    <cellStyle name="40% - Accent1 6 2" xfId="1376"/>
    <cellStyle name="40% - Accent1 6 3" xfId="859"/>
    <cellStyle name="40% - Accent1 7" xfId="142"/>
    <cellStyle name="40% - Accent1 7 2" xfId="1377"/>
    <cellStyle name="40% - Accent1 7 3" xfId="858"/>
    <cellStyle name="40% - Accent1 8" xfId="143"/>
    <cellStyle name="40% - Accent1 8 2" xfId="1378"/>
    <cellStyle name="40% - Accent1 8 3" xfId="857"/>
    <cellStyle name="40% - Accent1 9" xfId="144"/>
    <cellStyle name="40% - Accent1 9 2" xfId="1379"/>
    <cellStyle name="40% - Accent1 9 3" xfId="856"/>
    <cellStyle name="40% - Accent2" xfId="16842" builtinId="35" customBuiltin="1"/>
    <cellStyle name="40% - Accent2 10" xfId="146"/>
    <cellStyle name="40% - Accent2 10 2" xfId="1381"/>
    <cellStyle name="40% - Accent2 10 3" xfId="854"/>
    <cellStyle name="40% - Accent2 11" xfId="147"/>
    <cellStyle name="40% - Accent2 11 2" xfId="1382"/>
    <cellStyle name="40% - Accent2 11 3" xfId="853"/>
    <cellStyle name="40% - Accent2 12" xfId="148"/>
    <cellStyle name="40% - Accent2 12 2" xfId="1383"/>
    <cellStyle name="40% - Accent2 12 3" xfId="852"/>
    <cellStyle name="40% - Accent2 13" xfId="149"/>
    <cellStyle name="40% - Accent2 13 2" xfId="1384"/>
    <cellStyle name="40% - Accent2 13 3" xfId="851"/>
    <cellStyle name="40% - Accent2 14" xfId="150"/>
    <cellStyle name="40% - Accent2 14 2" xfId="1385"/>
    <cellStyle name="40% - Accent2 14 3" xfId="850"/>
    <cellStyle name="40% - Accent2 15" xfId="151"/>
    <cellStyle name="40% - Accent2 15 2" xfId="1386"/>
    <cellStyle name="40% - Accent2 15 3" xfId="849"/>
    <cellStyle name="40% - Accent2 16" xfId="152"/>
    <cellStyle name="40% - Accent2 16 2" xfId="1387"/>
    <cellStyle name="40% - Accent2 16 3" xfId="848"/>
    <cellStyle name="40% - Accent2 17" xfId="153"/>
    <cellStyle name="40% - Accent2 17 2" xfId="1388"/>
    <cellStyle name="40% - Accent2 17 3" xfId="847"/>
    <cellStyle name="40% - Accent2 18" xfId="154"/>
    <cellStyle name="40% - Accent2 18 2" xfId="1389"/>
    <cellStyle name="40% - Accent2 18 3" xfId="846"/>
    <cellStyle name="40% - Accent2 19" xfId="155"/>
    <cellStyle name="40% - Accent2 19 2" xfId="1390"/>
    <cellStyle name="40% - Accent2 19 3" xfId="845"/>
    <cellStyle name="40% - Accent2 2" xfId="156"/>
    <cellStyle name="40% - Accent2 2 2" xfId="1391"/>
    <cellStyle name="40% - Accent2 2 3" xfId="844"/>
    <cellStyle name="40% - Accent2 20" xfId="157"/>
    <cellStyle name="40% - Accent2 20 2" xfId="1392"/>
    <cellStyle name="40% - Accent2 20 3" xfId="843"/>
    <cellStyle name="40% - Accent2 21" xfId="399"/>
    <cellStyle name="40% - Accent2 21 2" xfId="669"/>
    <cellStyle name="40% - Accent2 22" xfId="461"/>
    <cellStyle name="40% - Accent2 22 10" xfId="3935"/>
    <cellStyle name="40% - Accent2 22 10 2" xfId="7605"/>
    <cellStyle name="40% - Accent2 22 10 2 2" xfId="15112"/>
    <cellStyle name="40% - Accent2 22 10 3" xfId="11498"/>
    <cellStyle name="40% - Accent2 22 11" xfId="4360"/>
    <cellStyle name="40% - Accent2 22 11 2" xfId="8030"/>
    <cellStyle name="40% - Accent2 22 11 2 2" xfId="15537"/>
    <cellStyle name="40% - Accent2 22 11 3" xfId="11923"/>
    <cellStyle name="40% - Accent2 22 12" xfId="4783"/>
    <cellStyle name="40% - Accent2 22 12 2" xfId="8452"/>
    <cellStyle name="40% - Accent2 22 12 2 2" xfId="15959"/>
    <cellStyle name="40% - Accent2 22 12 3" xfId="12345"/>
    <cellStyle name="40% - Accent2 22 13" xfId="5270"/>
    <cellStyle name="40% - Accent2 22 13 2" xfId="12819"/>
    <cellStyle name="40% - Accent2 22 14" xfId="9386"/>
    <cellStyle name="40% - Accent2 22 2" xfId="494"/>
    <cellStyle name="40% - Accent2 22 2 10" xfId="5293"/>
    <cellStyle name="40% - Accent2 22 2 10 2" xfId="12842"/>
    <cellStyle name="40% - Accent2 22 2 11" xfId="9408"/>
    <cellStyle name="40% - Accent2 22 2 2" xfId="565"/>
    <cellStyle name="40% - Accent2 22 2 2 10" xfId="9475"/>
    <cellStyle name="40% - Accent2 22 2 2 2" xfId="1856"/>
    <cellStyle name="40% - Accent2 22 2 2 2 2" xfId="2365"/>
    <cellStyle name="40% - Accent2 22 2 2 2 2 2" xfId="3212"/>
    <cellStyle name="40% - Accent2 22 2 2 2 2 2 2" xfId="6994"/>
    <cellStyle name="40% - Accent2 22 2 2 2 2 2 2 2" xfId="14505"/>
    <cellStyle name="40% - Accent2 22 2 2 2 2 2 3" xfId="10905"/>
    <cellStyle name="40% - Accent2 22 2 2 2 2 3" xfId="6149"/>
    <cellStyle name="40% - Accent2 22 2 2 2 2 3 2" xfId="13661"/>
    <cellStyle name="40% - Accent2 22 2 2 2 2 4" xfId="10061"/>
    <cellStyle name="40% - Accent2 22 2 2 2 3" xfId="2787"/>
    <cellStyle name="40% - Accent2 22 2 2 2 3 2" xfId="6571"/>
    <cellStyle name="40% - Accent2 22 2 2 2 3 2 2" xfId="14083"/>
    <cellStyle name="40% - Accent2 22 2 2 2 3 3" xfId="10483"/>
    <cellStyle name="40% - Accent2 22 2 2 2 4" xfId="3718"/>
    <cellStyle name="40% - Accent2 22 2 2 2 4 2" xfId="7428"/>
    <cellStyle name="40% - Accent2 22 2 2 2 4 2 2" xfId="14937"/>
    <cellStyle name="40% - Accent2 22 2 2 2 4 3" xfId="11328"/>
    <cellStyle name="40% - Accent2 22 2 2 2 5" xfId="4187"/>
    <cellStyle name="40% - Accent2 22 2 2 2 5 2" xfId="7857"/>
    <cellStyle name="40% - Accent2 22 2 2 2 5 2 2" xfId="15364"/>
    <cellStyle name="40% - Accent2 22 2 2 2 5 3" xfId="11750"/>
    <cellStyle name="40% - Accent2 22 2 2 2 6" xfId="4612"/>
    <cellStyle name="40% - Accent2 22 2 2 2 6 2" xfId="8282"/>
    <cellStyle name="40% - Accent2 22 2 2 2 6 2 2" xfId="15789"/>
    <cellStyle name="40% - Accent2 22 2 2 2 6 3" xfId="12175"/>
    <cellStyle name="40% - Accent2 22 2 2 2 7" xfId="5039"/>
    <cellStyle name="40% - Accent2 22 2 2 2 7 2" xfId="8705"/>
    <cellStyle name="40% - Accent2 22 2 2 2 7 2 2" xfId="16212"/>
    <cellStyle name="40% - Accent2 22 2 2 2 7 3" xfId="12597"/>
    <cellStyle name="40% - Accent2 22 2 2 2 8" xfId="5711"/>
    <cellStyle name="40% - Accent2 22 2 2 2 8 2" xfId="13226"/>
    <cellStyle name="40% - Accent2 22 2 2 2 9" xfId="9638"/>
    <cellStyle name="40% - Accent2 22 2 2 3" xfId="2136"/>
    <cellStyle name="40% - Accent2 22 2 2 3 2" xfId="3049"/>
    <cellStyle name="40% - Accent2 22 2 2 3 2 2" xfId="6831"/>
    <cellStyle name="40% - Accent2 22 2 2 3 2 2 2" xfId="14342"/>
    <cellStyle name="40% - Accent2 22 2 2 3 2 3" xfId="10742"/>
    <cellStyle name="40% - Accent2 22 2 2 3 3" xfId="5975"/>
    <cellStyle name="40% - Accent2 22 2 2 3 3 2" xfId="13489"/>
    <cellStyle name="40% - Accent2 22 2 2 3 4" xfId="9898"/>
    <cellStyle name="40% - Accent2 22 2 2 4" xfId="2624"/>
    <cellStyle name="40% - Accent2 22 2 2 4 2" xfId="6408"/>
    <cellStyle name="40% - Accent2 22 2 2 4 2 2" xfId="13920"/>
    <cellStyle name="40% - Accent2 22 2 2 4 3" xfId="10320"/>
    <cellStyle name="40% - Accent2 22 2 2 5" xfId="3500"/>
    <cellStyle name="40% - Accent2 22 2 2 5 2" xfId="7258"/>
    <cellStyle name="40% - Accent2 22 2 2 5 2 2" xfId="14768"/>
    <cellStyle name="40% - Accent2 22 2 2 5 3" xfId="11165"/>
    <cellStyle name="40% - Accent2 22 2 2 6" xfId="4024"/>
    <cellStyle name="40% - Accent2 22 2 2 6 2" xfId="7694"/>
    <cellStyle name="40% - Accent2 22 2 2 6 2 2" xfId="15201"/>
    <cellStyle name="40% - Accent2 22 2 2 6 3" xfId="11587"/>
    <cellStyle name="40% - Accent2 22 2 2 7" xfId="4449"/>
    <cellStyle name="40% - Accent2 22 2 2 7 2" xfId="8119"/>
    <cellStyle name="40% - Accent2 22 2 2 7 2 2" xfId="15626"/>
    <cellStyle name="40% - Accent2 22 2 2 7 3" xfId="12012"/>
    <cellStyle name="40% - Accent2 22 2 2 8" xfId="4874"/>
    <cellStyle name="40% - Accent2 22 2 2 8 2" xfId="8542"/>
    <cellStyle name="40% - Accent2 22 2 2 8 2 2" xfId="16049"/>
    <cellStyle name="40% - Accent2 22 2 2 8 3" xfId="12434"/>
    <cellStyle name="40% - Accent2 22 2 2 9" xfId="5360"/>
    <cellStyle name="40% - Accent2 22 2 2 9 2" xfId="12909"/>
    <cellStyle name="40% - Accent2 22 2 3" xfId="1857"/>
    <cellStyle name="40% - Accent2 22 2 3 2" xfId="2366"/>
    <cellStyle name="40% - Accent2 22 2 3 2 2" xfId="3213"/>
    <cellStyle name="40% - Accent2 22 2 3 2 2 2" xfId="6995"/>
    <cellStyle name="40% - Accent2 22 2 3 2 2 2 2" xfId="14506"/>
    <cellStyle name="40% - Accent2 22 2 3 2 2 3" xfId="10906"/>
    <cellStyle name="40% - Accent2 22 2 3 2 3" xfId="6150"/>
    <cellStyle name="40% - Accent2 22 2 3 2 3 2" xfId="13662"/>
    <cellStyle name="40% - Accent2 22 2 3 2 4" xfId="10062"/>
    <cellStyle name="40% - Accent2 22 2 3 3" xfId="2788"/>
    <cellStyle name="40% - Accent2 22 2 3 3 2" xfId="6572"/>
    <cellStyle name="40% - Accent2 22 2 3 3 2 2" xfId="14084"/>
    <cellStyle name="40% - Accent2 22 2 3 3 3" xfId="10484"/>
    <cellStyle name="40% - Accent2 22 2 3 4" xfId="3719"/>
    <cellStyle name="40% - Accent2 22 2 3 4 2" xfId="7429"/>
    <cellStyle name="40% - Accent2 22 2 3 4 2 2" xfId="14938"/>
    <cellStyle name="40% - Accent2 22 2 3 4 3" xfId="11329"/>
    <cellStyle name="40% - Accent2 22 2 3 5" xfId="4188"/>
    <cellStyle name="40% - Accent2 22 2 3 5 2" xfId="7858"/>
    <cellStyle name="40% - Accent2 22 2 3 5 2 2" xfId="15365"/>
    <cellStyle name="40% - Accent2 22 2 3 5 3" xfId="11751"/>
    <cellStyle name="40% - Accent2 22 2 3 6" xfId="4613"/>
    <cellStyle name="40% - Accent2 22 2 3 6 2" xfId="8283"/>
    <cellStyle name="40% - Accent2 22 2 3 6 2 2" xfId="15790"/>
    <cellStyle name="40% - Accent2 22 2 3 6 3" xfId="12176"/>
    <cellStyle name="40% - Accent2 22 2 3 7" xfId="5040"/>
    <cellStyle name="40% - Accent2 22 2 3 7 2" xfId="8706"/>
    <cellStyle name="40% - Accent2 22 2 3 7 2 2" xfId="16213"/>
    <cellStyle name="40% - Accent2 22 2 3 7 3" xfId="12598"/>
    <cellStyle name="40% - Accent2 22 2 3 8" xfId="5712"/>
    <cellStyle name="40% - Accent2 22 2 3 8 2" xfId="13227"/>
    <cellStyle name="40% - Accent2 22 2 3 9" xfId="9639"/>
    <cellStyle name="40% - Accent2 22 2 4" xfId="2069"/>
    <cellStyle name="40% - Accent2 22 2 4 2" xfId="2982"/>
    <cellStyle name="40% - Accent2 22 2 4 2 2" xfId="6764"/>
    <cellStyle name="40% - Accent2 22 2 4 2 2 2" xfId="14275"/>
    <cellStyle name="40% - Accent2 22 2 4 2 3" xfId="10675"/>
    <cellStyle name="40% - Accent2 22 2 4 3" xfId="5908"/>
    <cellStyle name="40% - Accent2 22 2 4 3 2" xfId="13422"/>
    <cellStyle name="40% - Accent2 22 2 4 4" xfId="9831"/>
    <cellStyle name="40% - Accent2 22 2 5" xfId="2557"/>
    <cellStyle name="40% - Accent2 22 2 5 2" xfId="6341"/>
    <cellStyle name="40% - Accent2 22 2 5 2 2" xfId="13853"/>
    <cellStyle name="40% - Accent2 22 2 5 3" xfId="10253"/>
    <cellStyle name="40% - Accent2 22 2 6" xfId="3433"/>
    <cellStyle name="40% - Accent2 22 2 6 2" xfId="7191"/>
    <cellStyle name="40% - Accent2 22 2 6 2 2" xfId="14701"/>
    <cellStyle name="40% - Accent2 22 2 6 3" xfId="11098"/>
    <cellStyle name="40% - Accent2 22 2 7" xfId="3957"/>
    <cellStyle name="40% - Accent2 22 2 7 2" xfId="7627"/>
    <cellStyle name="40% - Accent2 22 2 7 2 2" xfId="15134"/>
    <cellStyle name="40% - Accent2 22 2 7 3" xfId="11520"/>
    <cellStyle name="40% - Accent2 22 2 8" xfId="4382"/>
    <cellStyle name="40% - Accent2 22 2 8 2" xfId="8052"/>
    <cellStyle name="40% - Accent2 22 2 8 2 2" xfId="15559"/>
    <cellStyle name="40% - Accent2 22 2 8 3" xfId="11945"/>
    <cellStyle name="40% - Accent2 22 2 9" xfId="4806"/>
    <cellStyle name="40% - Accent2 22 2 9 2" xfId="8475"/>
    <cellStyle name="40% - Accent2 22 2 9 2 2" xfId="15982"/>
    <cellStyle name="40% - Accent2 22 2 9 3" xfId="12367"/>
    <cellStyle name="40% - Accent2 22 3" xfId="516"/>
    <cellStyle name="40% - Accent2 22 3 10" xfId="5315"/>
    <cellStyle name="40% - Accent2 22 3 10 2" xfId="12864"/>
    <cellStyle name="40% - Accent2 22 3 11" xfId="9430"/>
    <cellStyle name="40% - Accent2 22 3 2" xfId="587"/>
    <cellStyle name="40% - Accent2 22 3 2 10" xfId="9497"/>
    <cellStyle name="40% - Accent2 22 3 2 2" xfId="1858"/>
    <cellStyle name="40% - Accent2 22 3 2 2 2" xfId="2367"/>
    <cellStyle name="40% - Accent2 22 3 2 2 2 2" xfId="3214"/>
    <cellStyle name="40% - Accent2 22 3 2 2 2 2 2" xfId="6996"/>
    <cellStyle name="40% - Accent2 22 3 2 2 2 2 2 2" xfId="14507"/>
    <cellStyle name="40% - Accent2 22 3 2 2 2 2 3" xfId="10907"/>
    <cellStyle name="40% - Accent2 22 3 2 2 2 3" xfId="6151"/>
    <cellStyle name="40% - Accent2 22 3 2 2 2 3 2" xfId="13663"/>
    <cellStyle name="40% - Accent2 22 3 2 2 2 4" xfId="10063"/>
    <cellStyle name="40% - Accent2 22 3 2 2 3" xfId="2789"/>
    <cellStyle name="40% - Accent2 22 3 2 2 3 2" xfId="6573"/>
    <cellStyle name="40% - Accent2 22 3 2 2 3 2 2" xfId="14085"/>
    <cellStyle name="40% - Accent2 22 3 2 2 3 3" xfId="10485"/>
    <cellStyle name="40% - Accent2 22 3 2 2 4" xfId="3720"/>
    <cellStyle name="40% - Accent2 22 3 2 2 4 2" xfId="7430"/>
    <cellStyle name="40% - Accent2 22 3 2 2 4 2 2" xfId="14939"/>
    <cellStyle name="40% - Accent2 22 3 2 2 4 3" xfId="11330"/>
    <cellStyle name="40% - Accent2 22 3 2 2 5" xfId="4189"/>
    <cellStyle name="40% - Accent2 22 3 2 2 5 2" xfId="7859"/>
    <cellStyle name="40% - Accent2 22 3 2 2 5 2 2" xfId="15366"/>
    <cellStyle name="40% - Accent2 22 3 2 2 5 3" xfId="11752"/>
    <cellStyle name="40% - Accent2 22 3 2 2 6" xfId="4614"/>
    <cellStyle name="40% - Accent2 22 3 2 2 6 2" xfId="8284"/>
    <cellStyle name="40% - Accent2 22 3 2 2 6 2 2" xfId="15791"/>
    <cellStyle name="40% - Accent2 22 3 2 2 6 3" xfId="12177"/>
    <cellStyle name="40% - Accent2 22 3 2 2 7" xfId="5041"/>
    <cellStyle name="40% - Accent2 22 3 2 2 7 2" xfId="8707"/>
    <cellStyle name="40% - Accent2 22 3 2 2 7 2 2" xfId="16214"/>
    <cellStyle name="40% - Accent2 22 3 2 2 7 3" xfId="12599"/>
    <cellStyle name="40% - Accent2 22 3 2 2 8" xfId="5713"/>
    <cellStyle name="40% - Accent2 22 3 2 2 8 2" xfId="13228"/>
    <cellStyle name="40% - Accent2 22 3 2 2 9" xfId="9640"/>
    <cellStyle name="40% - Accent2 22 3 2 3" xfId="2158"/>
    <cellStyle name="40% - Accent2 22 3 2 3 2" xfId="3071"/>
    <cellStyle name="40% - Accent2 22 3 2 3 2 2" xfId="6853"/>
    <cellStyle name="40% - Accent2 22 3 2 3 2 2 2" xfId="14364"/>
    <cellStyle name="40% - Accent2 22 3 2 3 2 3" xfId="10764"/>
    <cellStyle name="40% - Accent2 22 3 2 3 3" xfId="5997"/>
    <cellStyle name="40% - Accent2 22 3 2 3 3 2" xfId="13511"/>
    <cellStyle name="40% - Accent2 22 3 2 3 4" xfId="9920"/>
    <cellStyle name="40% - Accent2 22 3 2 4" xfId="2646"/>
    <cellStyle name="40% - Accent2 22 3 2 4 2" xfId="6430"/>
    <cellStyle name="40% - Accent2 22 3 2 4 2 2" xfId="13942"/>
    <cellStyle name="40% - Accent2 22 3 2 4 3" xfId="10342"/>
    <cellStyle name="40% - Accent2 22 3 2 5" xfId="3522"/>
    <cellStyle name="40% - Accent2 22 3 2 5 2" xfId="7280"/>
    <cellStyle name="40% - Accent2 22 3 2 5 2 2" xfId="14790"/>
    <cellStyle name="40% - Accent2 22 3 2 5 3" xfId="11187"/>
    <cellStyle name="40% - Accent2 22 3 2 6" xfId="4046"/>
    <cellStyle name="40% - Accent2 22 3 2 6 2" xfId="7716"/>
    <cellStyle name="40% - Accent2 22 3 2 6 2 2" xfId="15223"/>
    <cellStyle name="40% - Accent2 22 3 2 6 3" xfId="11609"/>
    <cellStyle name="40% - Accent2 22 3 2 7" xfId="4471"/>
    <cellStyle name="40% - Accent2 22 3 2 7 2" xfId="8141"/>
    <cellStyle name="40% - Accent2 22 3 2 7 2 2" xfId="15648"/>
    <cellStyle name="40% - Accent2 22 3 2 7 3" xfId="12034"/>
    <cellStyle name="40% - Accent2 22 3 2 8" xfId="4896"/>
    <cellStyle name="40% - Accent2 22 3 2 8 2" xfId="8564"/>
    <cellStyle name="40% - Accent2 22 3 2 8 2 2" xfId="16071"/>
    <cellStyle name="40% - Accent2 22 3 2 8 3" xfId="12456"/>
    <cellStyle name="40% - Accent2 22 3 2 9" xfId="5382"/>
    <cellStyle name="40% - Accent2 22 3 2 9 2" xfId="12931"/>
    <cellStyle name="40% - Accent2 22 3 3" xfId="1859"/>
    <cellStyle name="40% - Accent2 22 3 3 2" xfId="2368"/>
    <cellStyle name="40% - Accent2 22 3 3 2 2" xfId="3215"/>
    <cellStyle name="40% - Accent2 22 3 3 2 2 2" xfId="6997"/>
    <cellStyle name="40% - Accent2 22 3 3 2 2 2 2" xfId="14508"/>
    <cellStyle name="40% - Accent2 22 3 3 2 2 3" xfId="10908"/>
    <cellStyle name="40% - Accent2 22 3 3 2 3" xfId="6152"/>
    <cellStyle name="40% - Accent2 22 3 3 2 3 2" xfId="13664"/>
    <cellStyle name="40% - Accent2 22 3 3 2 4" xfId="10064"/>
    <cellStyle name="40% - Accent2 22 3 3 3" xfId="2790"/>
    <cellStyle name="40% - Accent2 22 3 3 3 2" xfId="6574"/>
    <cellStyle name="40% - Accent2 22 3 3 3 2 2" xfId="14086"/>
    <cellStyle name="40% - Accent2 22 3 3 3 3" xfId="10486"/>
    <cellStyle name="40% - Accent2 22 3 3 4" xfId="3721"/>
    <cellStyle name="40% - Accent2 22 3 3 4 2" xfId="7431"/>
    <cellStyle name="40% - Accent2 22 3 3 4 2 2" xfId="14940"/>
    <cellStyle name="40% - Accent2 22 3 3 4 3" xfId="11331"/>
    <cellStyle name="40% - Accent2 22 3 3 5" xfId="4190"/>
    <cellStyle name="40% - Accent2 22 3 3 5 2" xfId="7860"/>
    <cellStyle name="40% - Accent2 22 3 3 5 2 2" xfId="15367"/>
    <cellStyle name="40% - Accent2 22 3 3 5 3" xfId="11753"/>
    <cellStyle name="40% - Accent2 22 3 3 6" xfId="4615"/>
    <cellStyle name="40% - Accent2 22 3 3 6 2" xfId="8285"/>
    <cellStyle name="40% - Accent2 22 3 3 6 2 2" xfId="15792"/>
    <cellStyle name="40% - Accent2 22 3 3 6 3" xfId="12178"/>
    <cellStyle name="40% - Accent2 22 3 3 7" xfId="5042"/>
    <cellStyle name="40% - Accent2 22 3 3 7 2" xfId="8708"/>
    <cellStyle name="40% - Accent2 22 3 3 7 2 2" xfId="16215"/>
    <cellStyle name="40% - Accent2 22 3 3 7 3" xfId="12600"/>
    <cellStyle name="40% - Accent2 22 3 3 8" xfId="5714"/>
    <cellStyle name="40% - Accent2 22 3 3 8 2" xfId="13229"/>
    <cellStyle name="40% - Accent2 22 3 3 9" xfId="9641"/>
    <cellStyle name="40% - Accent2 22 3 4" xfId="2091"/>
    <cellStyle name="40% - Accent2 22 3 4 2" xfId="3004"/>
    <cellStyle name="40% - Accent2 22 3 4 2 2" xfId="6786"/>
    <cellStyle name="40% - Accent2 22 3 4 2 2 2" xfId="14297"/>
    <cellStyle name="40% - Accent2 22 3 4 2 3" xfId="10697"/>
    <cellStyle name="40% - Accent2 22 3 4 3" xfId="5930"/>
    <cellStyle name="40% - Accent2 22 3 4 3 2" xfId="13444"/>
    <cellStyle name="40% - Accent2 22 3 4 4" xfId="9853"/>
    <cellStyle name="40% - Accent2 22 3 5" xfId="2579"/>
    <cellStyle name="40% - Accent2 22 3 5 2" xfId="6363"/>
    <cellStyle name="40% - Accent2 22 3 5 2 2" xfId="13875"/>
    <cellStyle name="40% - Accent2 22 3 5 3" xfId="10275"/>
    <cellStyle name="40% - Accent2 22 3 6" xfId="3455"/>
    <cellStyle name="40% - Accent2 22 3 6 2" xfId="7213"/>
    <cellStyle name="40% - Accent2 22 3 6 2 2" xfId="14723"/>
    <cellStyle name="40% - Accent2 22 3 6 3" xfId="11120"/>
    <cellStyle name="40% - Accent2 22 3 7" xfId="3979"/>
    <cellStyle name="40% - Accent2 22 3 7 2" xfId="7649"/>
    <cellStyle name="40% - Accent2 22 3 7 2 2" xfId="15156"/>
    <cellStyle name="40% - Accent2 22 3 7 3" xfId="11542"/>
    <cellStyle name="40% - Accent2 22 3 8" xfId="4404"/>
    <cellStyle name="40% - Accent2 22 3 8 2" xfId="8074"/>
    <cellStyle name="40% - Accent2 22 3 8 2 2" xfId="15581"/>
    <cellStyle name="40% - Accent2 22 3 8 3" xfId="11967"/>
    <cellStyle name="40% - Accent2 22 3 9" xfId="4828"/>
    <cellStyle name="40% - Accent2 22 3 9 2" xfId="8497"/>
    <cellStyle name="40% - Accent2 22 3 9 2 2" xfId="16004"/>
    <cellStyle name="40% - Accent2 22 3 9 3" xfId="12389"/>
    <cellStyle name="40% - Accent2 22 4" xfId="543"/>
    <cellStyle name="40% - Accent2 22 4 10" xfId="9453"/>
    <cellStyle name="40% - Accent2 22 4 2" xfId="1860"/>
    <cellStyle name="40% - Accent2 22 4 2 2" xfId="2369"/>
    <cellStyle name="40% - Accent2 22 4 2 2 2" xfId="3216"/>
    <cellStyle name="40% - Accent2 22 4 2 2 2 2" xfId="6998"/>
    <cellStyle name="40% - Accent2 22 4 2 2 2 2 2" xfId="14509"/>
    <cellStyle name="40% - Accent2 22 4 2 2 2 3" xfId="10909"/>
    <cellStyle name="40% - Accent2 22 4 2 2 3" xfId="6153"/>
    <cellStyle name="40% - Accent2 22 4 2 2 3 2" xfId="13665"/>
    <cellStyle name="40% - Accent2 22 4 2 2 4" xfId="10065"/>
    <cellStyle name="40% - Accent2 22 4 2 3" xfId="2791"/>
    <cellStyle name="40% - Accent2 22 4 2 3 2" xfId="6575"/>
    <cellStyle name="40% - Accent2 22 4 2 3 2 2" xfId="14087"/>
    <cellStyle name="40% - Accent2 22 4 2 3 3" xfId="10487"/>
    <cellStyle name="40% - Accent2 22 4 2 4" xfId="3722"/>
    <cellStyle name="40% - Accent2 22 4 2 4 2" xfId="7432"/>
    <cellStyle name="40% - Accent2 22 4 2 4 2 2" xfId="14941"/>
    <cellStyle name="40% - Accent2 22 4 2 4 3" xfId="11332"/>
    <cellStyle name="40% - Accent2 22 4 2 5" xfId="4191"/>
    <cellStyle name="40% - Accent2 22 4 2 5 2" xfId="7861"/>
    <cellStyle name="40% - Accent2 22 4 2 5 2 2" xfId="15368"/>
    <cellStyle name="40% - Accent2 22 4 2 5 3" xfId="11754"/>
    <cellStyle name="40% - Accent2 22 4 2 6" xfId="4616"/>
    <cellStyle name="40% - Accent2 22 4 2 6 2" xfId="8286"/>
    <cellStyle name="40% - Accent2 22 4 2 6 2 2" xfId="15793"/>
    <cellStyle name="40% - Accent2 22 4 2 6 3" xfId="12179"/>
    <cellStyle name="40% - Accent2 22 4 2 7" xfId="5043"/>
    <cellStyle name="40% - Accent2 22 4 2 7 2" xfId="8709"/>
    <cellStyle name="40% - Accent2 22 4 2 7 2 2" xfId="16216"/>
    <cellStyle name="40% - Accent2 22 4 2 7 3" xfId="12601"/>
    <cellStyle name="40% - Accent2 22 4 2 8" xfId="5715"/>
    <cellStyle name="40% - Accent2 22 4 2 8 2" xfId="13230"/>
    <cellStyle name="40% - Accent2 22 4 2 9" xfId="9642"/>
    <cellStyle name="40% - Accent2 22 4 3" xfId="2114"/>
    <cellStyle name="40% - Accent2 22 4 3 2" xfId="3027"/>
    <cellStyle name="40% - Accent2 22 4 3 2 2" xfId="6809"/>
    <cellStyle name="40% - Accent2 22 4 3 2 2 2" xfId="14320"/>
    <cellStyle name="40% - Accent2 22 4 3 2 3" xfId="10720"/>
    <cellStyle name="40% - Accent2 22 4 3 3" xfId="5953"/>
    <cellStyle name="40% - Accent2 22 4 3 3 2" xfId="13467"/>
    <cellStyle name="40% - Accent2 22 4 3 4" xfId="9876"/>
    <cellStyle name="40% - Accent2 22 4 4" xfId="2602"/>
    <cellStyle name="40% - Accent2 22 4 4 2" xfId="6386"/>
    <cellStyle name="40% - Accent2 22 4 4 2 2" xfId="13898"/>
    <cellStyle name="40% - Accent2 22 4 4 3" xfId="10298"/>
    <cellStyle name="40% - Accent2 22 4 5" xfId="3478"/>
    <cellStyle name="40% - Accent2 22 4 5 2" xfId="7236"/>
    <cellStyle name="40% - Accent2 22 4 5 2 2" xfId="14746"/>
    <cellStyle name="40% - Accent2 22 4 5 3" xfId="11143"/>
    <cellStyle name="40% - Accent2 22 4 6" xfId="4002"/>
    <cellStyle name="40% - Accent2 22 4 6 2" xfId="7672"/>
    <cellStyle name="40% - Accent2 22 4 6 2 2" xfId="15179"/>
    <cellStyle name="40% - Accent2 22 4 6 3" xfId="11565"/>
    <cellStyle name="40% - Accent2 22 4 7" xfId="4427"/>
    <cellStyle name="40% - Accent2 22 4 7 2" xfId="8097"/>
    <cellStyle name="40% - Accent2 22 4 7 2 2" xfId="15604"/>
    <cellStyle name="40% - Accent2 22 4 7 3" xfId="11990"/>
    <cellStyle name="40% - Accent2 22 4 8" xfId="4852"/>
    <cellStyle name="40% - Accent2 22 4 8 2" xfId="8520"/>
    <cellStyle name="40% - Accent2 22 4 8 2 2" xfId="16027"/>
    <cellStyle name="40% - Accent2 22 4 8 3" xfId="12412"/>
    <cellStyle name="40% - Accent2 22 4 9" xfId="5338"/>
    <cellStyle name="40% - Accent2 22 4 9 2" xfId="12887"/>
    <cellStyle name="40% - Accent2 22 5" xfId="1380"/>
    <cellStyle name="40% - Accent2 22 6" xfId="1861"/>
    <cellStyle name="40% - Accent2 22 6 2" xfId="2370"/>
    <cellStyle name="40% - Accent2 22 6 2 2" xfId="3217"/>
    <cellStyle name="40% - Accent2 22 6 2 2 2" xfId="6999"/>
    <cellStyle name="40% - Accent2 22 6 2 2 2 2" xfId="14510"/>
    <cellStyle name="40% - Accent2 22 6 2 2 3" xfId="10910"/>
    <cellStyle name="40% - Accent2 22 6 2 3" xfId="6154"/>
    <cellStyle name="40% - Accent2 22 6 2 3 2" xfId="13666"/>
    <cellStyle name="40% - Accent2 22 6 2 4" xfId="10066"/>
    <cellStyle name="40% - Accent2 22 6 3" xfId="2792"/>
    <cellStyle name="40% - Accent2 22 6 3 2" xfId="6576"/>
    <cellStyle name="40% - Accent2 22 6 3 2 2" xfId="14088"/>
    <cellStyle name="40% - Accent2 22 6 3 3" xfId="10488"/>
    <cellStyle name="40% - Accent2 22 6 4" xfId="3723"/>
    <cellStyle name="40% - Accent2 22 6 4 2" xfId="7433"/>
    <cellStyle name="40% - Accent2 22 6 4 2 2" xfId="14942"/>
    <cellStyle name="40% - Accent2 22 6 4 3" xfId="11333"/>
    <cellStyle name="40% - Accent2 22 6 5" xfId="4192"/>
    <cellStyle name="40% - Accent2 22 6 5 2" xfId="7862"/>
    <cellStyle name="40% - Accent2 22 6 5 2 2" xfId="15369"/>
    <cellStyle name="40% - Accent2 22 6 5 3" xfId="11755"/>
    <cellStyle name="40% - Accent2 22 6 6" xfId="4617"/>
    <cellStyle name="40% - Accent2 22 6 6 2" xfId="8287"/>
    <cellStyle name="40% - Accent2 22 6 6 2 2" xfId="15794"/>
    <cellStyle name="40% - Accent2 22 6 6 3" xfId="12180"/>
    <cellStyle name="40% - Accent2 22 6 7" xfId="5044"/>
    <cellStyle name="40% - Accent2 22 6 7 2" xfId="8710"/>
    <cellStyle name="40% - Accent2 22 6 7 2 2" xfId="16217"/>
    <cellStyle name="40% - Accent2 22 6 7 3" xfId="12602"/>
    <cellStyle name="40% - Accent2 22 6 8" xfId="5716"/>
    <cellStyle name="40% - Accent2 22 6 8 2" xfId="13231"/>
    <cellStyle name="40% - Accent2 22 6 9" xfId="9643"/>
    <cellStyle name="40% - Accent2 22 7" xfId="2047"/>
    <cellStyle name="40% - Accent2 22 7 2" xfId="2960"/>
    <cellStyle name="40% - Accent2 22 7 2 2" xfId="6742"/>
    <cellStyle name="40% - Accent2 22 7 2 2 2" xfId="14253"/>
    <cellStyle name="40% - Accent2 22 7 2 3" xfId="10653"/>
    <cellStyle name="40% - Accent2 22 7 3" xfId="5886"/>
    <cellStyle name="40% - Accent2 22 7 3 2" xfId="13400"/>
    <cellStyle name="40% - Accent2 22 7 4" xfId="9809"/>
    <cellStyle name="40% - Accent2 22 8" xfId="2535"/>
    <cellStyle name="40% - Accent2 22 8 2" xfId="6319"/>
    <cellStyle name="40% - Accent2 22 8 2 2" xfId="13831"/>
    <cellStyle name="40% - Accent2 22 8 3" xfId="10231"/>
    <cellStyle name="40% - Accent2 22 9" xfId="3411"/>
    <cellStyle name="40% - Accent2 22 9 2" xfId="7169"/>
    <cellStyle name="40% - Accent2 22 9 2 2" xfId="14679"/>
    <cellStyle name="40% - Accent2 22 9 3" xfId="11076"/>
    <cellStyle name="40% - Accent2 23" xfId="855"/>
    <cellStyle name="40% - Accent2 24" xfId="1803"/>
    <cellStyle name="40% - Accent2 24 2" xfId="2312"/>
    <cellStyle name="40% - Accent2 24 2 2" xfId="3159"/>
    <cellStyle name="40% - Accent2 24 2 2 2" xfId="6941"/>
    <cellStyle name="40% - Accent2 24 2 2 2 2" xfId="14452"/>
    <cellStyle name="40% - Accent2 24 2 2 3" xfId="10852"/>
    <cellStyle name="40% - Accent2 24 2 3" xfId="6096"/>
    <cellStyle name="40% - Accent2 24 2 3 2" xfId="13608"/>
    <cellStyle name="40% - Accent2 24 2 4" xfId="10008"/>
    <cellStyle name="40% - Accent2 24 3" xfId="2734"/>
    <cellStyle name="40% - Accent2 24 3 2" xfId="6518"/>
    <cellStyle name="40% - Accent2 24 3 2 2" xfId="14030"/>
    <cellStyle name="40% - Accent2 24 3 3" xfId="10430"/>
    <cellStyle name="40% - Accent2 24 4" xfId="3665"/>
    <cellStyle name="40% - Accent2 24 4 2" xfId="7375"/>
    <cellStyle name="40% - Accent2 24 4 2 2" xfId="14884"/>
    <cellStyle name="40% - Accent2 24 4 3" xfId="11275"/>
    <cellStyle name="40% - Accent2 24 5" xfId="4134"/>
    <cellStyle name="40% - Accent2 24 5 2" xfId="7804"/>
    <cellStyle name="40% - Accent2 24 5 2 2" xfId="15311"/>
    <cellStyle name="40% - Accent2 24 5 3" xfId="11697"/>
    <cellStyle name="40% - Accent2 24 6" xfId="4559"/>
    <cellStyle name="40% - Accent2 24 6 2" xfId="8229"/>
    <cellStyle name="40% - Accent2 24 6 2 2" xfId="15736"/>
    <cellStyle name="40% - Accent2 24 6 3" xfId="12122"/>
    <cellStyle name="40% - Accent2 24 7" xfId="4986"/>
    <cellStyle name="40% - Accent2 24 7 2" xfId="8652"/>
    <cellStyle name="40% - Accent2 24 7 2 2" xfId="16159"/>
    <cellStyle name="40% - Accent2 24 7 3" xfId="12544"/>
    <cellStyle name="40% - Accent2 24 8" xfId="5658"/>
    <cellStyle name="40% - Accent2 24 8 2" xfId="13173"/>
    <cellStyle name="40% - Accent2 24 9" xfId="9585"/>
    <cellStyle name="40% - Accent2 25" xfId="145"/>
    <cellStyle name="40% - Accent2 3" xfId="158"/>
    <cellStyle name="40% - Accent2 3 2" xfId="1393"/>
    <cellStyle name="40% - Accent2 3 3" xfId="842"/>
    <cellStyle name="40% - Accent2 4" xfId="159"/>
    <cellStyle name="40% - Accent2 4 2" xfId="1394"/>
    <cellStyle name="40% - Accent2 4 3" xfId="841"/>
    <cellStyle name="40% - Accent2 5" xfId="160"/>
    <cellStyle name="40% - Accent2 5 2" xfId="1395"/>
    <cellStyle name="40% - Accent2 5 3" xfId="840"/>
    <cellStyle name="40% - Accent2 6" xfId="161"/>
    <cellStyle name="40% - Accent2 6 2" xfId="1396"/>
    <cellStyle name="40% - Accent2 6 3" xfId="839"/>
    <cellStyle name="40% - Accent2 7" xfId="162"/>
    <cellStyle name="40% - Accent2 7 2" xfId="1397"/>
    <cellStyle name="40% - Accent2 7 3" xfId="838"/>
    <cellStyle name="40% - Accent2 8" xfId="163"/>
    <cellStyle name="40% - Accent2 8 2" xfId="1398"/>
    <cellStyle name="40% - Accent2 8 3" xfId="837"/>
    <cellStyle name="40% - Accent2 9" xfId="164"/>
    <cellStyle name="40% - Accent2 9 2" xfId="1399"/>
    <cellStyle name="40% - Accent2 9 3" xfId="836"/>
    <cellStyle name="40% - Accent3" xfId="16846" builtinId="39" customBuiltin="1"/>
    <cellStyle name="40% - Accent3 10" xfId="166"/>
    <cellStyle name="40% - Accent3 10 2" xfId="1401"/>
    <cellStyle name="40% - Accent3 10 3" xfId="834"/>
    <cellStyle name="40% - Accent3 11" xfId="167"/>
    <cellStyle name="40% - Accent3 11 2" xfId="1402"/>
    <cellStyle name="40% - Accent3 11 3" xfId="833"/>
    <cellStyle name="40% - Accent3 12" xfId="168"/>
    <cellStyle name="40% - Accent3 12 2" xfId="1403"/>
    <cellStyle name="40% - Accent3 12 3" xfId="832"/>
    <cellStyle name="40% - Accent3 13" xfId="169"/>
    <cellStyle name="40% - Accent3 13 2" xfId="1404"/>
    <cellStyle name="40% - Accent3 13 3" xfId="831"/>
    <cellStyle name="40% - Accent3 14" xfId="170"/>
    <cellStyle name="40% - Accent3 14 2" xfId="1405"/>
    <cellStyle name="40% - Accent3 14 3" xfId="830"/>
    <cellStyle name="40% - Accent3 15" xfId="171"/>
    <cellStyle name="40% - Accent3 15 2" xfId="1406"/>
    <cellStyle name="40% - Accent3 15 3" xfId="829"/>
    <cellStyle name="40% - Accent3 16" xfId="172"/>
    <cellStyle name="40% - Accent3 16 2" xfId="1407"/>
    <cellStyle name="40% - Accent3 16 3" xfId="828"/>
    <cellStyle name="40% - Accent3 17" xfId="173"/>
    <cellStyle name="40% - Accent3 17 2" xfId="1408"/>
    <cellStyle name="40% - Accent3 17 3" xfId="827"/>
    <cellStyle name="40% - Accent3 18" xfId="174"/>
    <cellStyle name="40% - Accent3 18 2" xfId="1409"/>
    <cellStyle name="40% - Accent3 18 3" xfId="826"/>
    <cellStyle name="40% - Accent3 19" xfId="175"/>
    <cellStyle name="40% - Accent3 19 2" xfId="1410"/>
    <cellStyle name="40% - Accent3 19 3" xfId="825"/>
    <cellStyle name="40% - Accent3 2" xfId="176"/>
    <cellStyle name="40% - Accent3 2 2" xfId="1411"/>
    <cellStyle name="40% - Accent3 2 3" xfId="824"/>
    <cellStyle name="40% - Accent3 20" xfId="177"/>
    <cellStyle name="40% - Accent3 20 2" xfId="1412"/>
    <cellStyle name="40% - Accent3 20 3" xfId="823"/>
    <cellStyle name="40% - Accent3 21" xfId="400"/>
    <cellStyle name="40% - Accent3 21 2" xfId="668"/>
    <cellStyle name="40% - Accent3 22" xfId="465"/>
    <cellStyle name="40% - Accent3 22 10" xfId="3937"/>
    <cellStyle name="40% - Accent3 22 10 2" xfId="7607"/>
    <cellStyle name="40% - Accent3 22 10 2 2" xfId="15114"/>
    <cellStyle name="40% - Accent3 22 10 3" xfId="11500"/>
    <cellStyle name="40% - Accent3 22 11" xfId="4362"/>
    <cellStyle name="40% - Accent3 22 11 2" xfId="8032"/>
    <cellStyle name="40% - Accent3 22 11 2 2" xfId="15539"/>
    <cellStyle name="40% - Accent3 22 11 3" xfId="11925"/>
    <cellStyle name="40% - Accent3 22 12" xfId="4785"/>
    <cellStyle name="40% - Accent3 22 12 2" xfId="8454"/>
    <cellStyle name="40% - Accent3 22 12 2 2" xfId="15961"/>
    <cellStyle name="40% - Accent3 22 12 3" xfId="12347"/>
    <cellStyle name="40% - Accent3 22 13" xfId="5272"/>
    <cellStyle name="40% - Accent3 22 13 2" xfId="12821"/>
    <cellStyle name="40% - Accent3 22 14" xfId="9388"/>
    <cellStyle name="40% - Accent3 22 2" xfId="496"/>
    <cellStyle name="40% - Accent3 22 2 10" xfId="5295"/>
    <cellStyle name="40% - Accent3 22 2 10 2" xfId="12844"/>
    <cellStyle name="40% - Accent3 22 2 11" xfId="9410"/>
    <cellStyle name="40% - Accent3 22 2 2" xfId="567"/>
    <cellStyle name="40% - Accent3 22 2 2 10" xfId="9477"/>
    <cellStyle name="40% - Accent3 22 2 2 2" xfId="1862"/>
    <cellStyle name="40% - Accent3 22 2 2 2 2" xfId="2371"/>
    <cellStyle name="40% - Accent3 22 2 2 2 2 2" xfId="3218"/>
    <cellStyle name="40% - Accent3 22 2 2 2 2 2 2" xfId="7000"/>
    <cellStyle name="40% - Accent3 22 2 2 2 2 2 2 2" xfId="14511"/>
    <cellStyle name="40% - Accent3 22 2 2 2 2 2 3" xfId="10911"/>
    <cellStyle name="40% - Accent3 22 2 2 2 2 3" xfId="6155"/>
    <cellStyle name="40% - Accent3 22 2 2 2 2 3 2" xfId="13667"/>
    <cellStyle name="40% - Accent3 22 2 2 2 2 4" xfId="10067"/>
    <cellStyle name="40% - Accent3 22 2 2 2 3" xfId="2793"/>
    <cellStyle name="40% - Accent3 22 2 2 2 3 2" xfId="6577"/>
    <cellStyle name="40% - Accent3 22 2 2 2 3 2 2" xfId="14089"/>
    <cellStyle name="40% - Accent3 22 2 2 2 3 3" xfId="10489"/>
    <cellStyle name="40% - Accent3 22 2 2 2 4" xfId="3724"/>
    <cellStyle name="40% - Accent3 22 2 2 2 4 2" xfId="7434"/>
    <cellStyle name="40% - Accent3 22 2 2 2 4 2 2" xfId="14943"/>
    <cellStyle name="40% - Accent3 22 2 2 2 4 3" xfId="11334"/>
    <cellStyle name="40% - Accent3 22 2 2 2 5" xfId="4193"/>
    <cellStyle name="40% - Accent3 22 2 2 2 5 2" xfId="7863"/>
    <cellStyle name="40% - Accent3 22 2 2 2 5 2 2" xfId="15370"/>
    <cellStyle name="40% - Accent3 22 2 2 2 5 3" xfId="11756"/>
    <cellStyle name="40% - Accent3 22 2 2 2 6" xfId="4618"/>
    <cellStyle name="40% - Accent3 22 2 2 2 6 2" xfId="8288"/>
    <cellStyle name="40% - Accent3 22 2 2 2 6 2 2" xfId="15795"/>
    <cellStyle name="40% - Accent3 22 2 2 2 6 3" xfId="12181"/>
    <cellStyle name="40% - Accent3 22 2 2 2 7" xfId="5045"/>
    <cellStyle name="40% - Accent3 22 2 2 2 7 2" xfId="8711"/>
    <cellStyle name="40% - Accent3 22 2 2 2 7 2 2" xfId="16218"/>
    <cellStyle name="40% - Accent3 22 2 2 2 7 3" xfId="12603"/>
    <cellStyle name="40% - Accent3 22 2 2 2 8" xfId="5717"/>
    <cellStyle name="40% - Accent3 22 2 2 2 8 2" xfId="13232"/>
    <cellStyle name="40% - Accent3 22 2 2 2 9" xfId="9644"/>
    <cellStyle name="40% - Accent3 22 2 2 3" xfId="2138"/>
    <cellStyle name="40% - Accent3 22 2 2 3 2" xfId="3051"/>
    <cellStyle name="40% - Accent3 22 2 2 3 2 2" xfId="6833"/>
    <cellStyle name="40% - Accent3 22 2 2 3 2 2 2" xfId="14344"/>
    <cellStyle name="40% - Accent3 22 2 2 3 2 3" xfId="10744"/>
    <cellStyle name="40% - Accent3 22 2 2 3 3" xfId="5977"/>
    <cellStyle name="40% - Accent3 22 2 2 3 3 2" xfId="13491"/>
    <cellStyle name="40% - Accent3 22 2 2 3 4" xfId="9900"/>
    <cellStyle name="40% - Accent3 22 2 2 4" xfId="2626"/>
    <cellStyle name="40% - Accent3 22 2 2 4 2" xfId="6410"/>
    <cellStyle name="40% - Accent3 22 2 2 4 2 2" xfId="13922"/>
    <cellStyle name="40% - Accent3 22 2 2 4 3" xfId="10322"/>
    <cellStyle name="40% - Accent3 22 2 2 5" xfId="3502"/>
    <cellStyle name="40% - Accent3 22 2 2 5 2" xfId="7260"/>
    <cellStyle name="40% - Accent3 22 2 2 5 2 2" xfId="14770"/>
    <cellStyle name="40% - Accent3 22 2 2 5 3" xfId="11167"/>
    <cellStyle name="40% - Accent3 22 2 2 6" xfId="4026"/>
    <cellStyle name="40% - Accent3 22 2 2 6 2" xfId="7696"/>
    <cellStyle name="40% - Accent3 22 2 2 6 2 2" xfId="15203"/>
    <cellStyle name="40% - Accent3 22 2 2 6 3" xfId="11589"/>
    <cellStyle name="40% - Accent3 22 2 2 7" xfId="4451"/>
    <cellStyle name="40% - Accent3 22 2 2 7 2" xfId="8121"/>
    <cellStyle name="40% - Accent3 22 2 2 7 2 2" xfId="15628"/>
    <cellStyle name="40% - Accent3 22 2 2 7 3" xfId="12014"/>
    <cellStyle name="40% - Accent3 22 2 2 8" xfId="4876"/>
    <cellStyle name="40% - Accent3 22 2 2 8 2" xfId="8544"/>
    <cellStyle name="40% - Accent3 22 2 2 8 2 2" xfId="16051"/>
    <cellStyle name="40% - Accent3 22 2 2 8 3" xfId="12436"/>
    <cellStyle name="40% - Accent3 22 2 2 9" xfId="5362"/>
    <cellStyle name="40% - Accent3 22 2 2 9 2" xfId="12911"/>
    <cellStyle name="40% - Accent3 22 2 3" xfId="1863"/>
    <cellStyle name="40% - Accent3 22 2 3 2" xfId="2372"/>
    <cellStyle name="40% - Accent3 22 2 3 2 2" xfId="3219"/>
    <cellStyle name="40% - Accent3 22 2 3 2 2 2" xfId="7001"/>
    <cellStyle name="40% - Accent3 22 2 3 2 2 2 2" xfId="14512"/>
    <cellStyle name="40% - Accent3 22 2 3 2 2 3" xfId="10912"/>
    <cellStyle name="40% - Accent3 22 2 3 2 3" xfId="6156"/>
    <cellStyle name="40% - Accent3 22 2 3 2 3 2" xfId="13668"/>
    <cellStyle name="40% - Accent3 22 2 3 2 4" xfId="10068"/>
    <cellStyle name="40% - Accent3 22 2 3 3" xfId="2794"/>
    <cellStyle name="40% - Accent3 22 2 3 3 2" xfId="6578"/>
    <cellStyle name="40% - Accent3 22 2 3 3 2 2" xfId="14090"/>
    <cellStyle name="40% - Accent3 22 2 3 3 3" xfId="10490"/>
    <cellStyle name="40% - Accent3 22 2 3 4" xfId="3725"/>
    <cellStyle name="40% - Accent3 22 2 3 4 2" xfId="7435"/>
    <cellStyle name="40% - Accent3 22 2 3 4 2 2" xfId="14944"/>
    <cellStyle name="40% - Accent3 22 2 3 4 3" xfId="11335"/>
    <cellStyle name="40% - Accent3 22 2 3 5" xfId="4194"/>
    <cellStyle name="40% - Accent3 22 2 3 5 2" xfId="7864"/>
    <cellStyle name="40% - Accent3 22 2 3 5 2 2" xfId="15371"/>
    <cellStyle name="40% - Accent3 22 2 3 5 3" xfId="11757"/>
    <cellStyle name="40% - Accent3 22 2 3 6" xfId="4619"/>
    <cellStyle name="40% - Accent3 22 2 3 6 2" xfId="8289"/>
    <cellStyle name="40% - Accent3 22 2 3 6 2 2" xfId="15796"/>
    <cellStyle name="40% - Accent3 22 2 3 6 3" xfId="12182"/>
    <cellStyle name="40% - Accent3 22 2 3 7" xfId="5046"/>
    <cellStyle name="40% - Accent3 22 2 3 7 2" xfId="8712"/>
    <cellStyle name="40% - Accent3 22 2 3 7 2 2" xfId="16219"/>
    <cellStyle name="40% - Accent3 22 2 3 7 3" xfId="12604"/>
    <cellStyle name="40% - Accent3 22 2 3 8" xfId="5718"/>
    <cellStyle name="40% - Accent3 22 2 3 8 2" xfId="13233"/>
    <cellStyle name="40% - Accent3 22 2 3 9" xfId="9645"/>
    <cellStyle name="40% - Accent3 22 2 4" xfId="2071"/>
    <cellStyle name="40% - Accent3 22 2 4 2" xfId="2984"/>
    <cellStyle name="40% - Accent3 22 2 4 2 2" xfId="6766"/>
    <cellStyle name="40% - Accent3 22 2 4 2 2 2" xfId="14277"/>
    <cellStyle name="40% - Accent3 22 2 4 2 3" xfId="10677"/>
    <cellStyle name="40% - Accent3 22 2 4 3" xfId="5910"/>
    <cellStyle name="40% - Accent3 22 2 4 3 2" xfId="13424"/>
    <cellStyle name="40% - Accent3 22 2 4 4" xfId="9833"/>
    <cellStyle name="40% - Accent3 22 2 5" xfId="2559"/>
    <cellStyle name="40% - Accent3 22 2 5 2" xfId="6343"/>
    <cellStyle name="40% - Accent3 22 2 5 2 2" xfId="13855"/>
    <cellStyle name="40% - Accent3 22 2 5 3" xfId="10255"/>
    <cellStyle name="40% - Accent3 22 2 6" xfId="3435"/>
    <cellStyle name="40% - Accent3 22 2 6 2" xfId="7193"/>
    <cellStyle name="40% - Accent3 22 2 6 2 2" xfId="14703"/>
    <cellStyle name="40% - Accent3 22 2 6 3" xfId="11100"/>
    <cellStyle name="40% - Accent3 22 2 7" xfId="3959"/>
    <cellStyle name="40% - Accent3 22 2 7 2" xfId="7629"/>
    <cellStyle name="40% - Accent3 22 2 7 2 2" xfId="15136"/>
    <cellStyle name="40% - Accent3 22 2 7 3" xfId="11522"/>
    <cellStyle name="40% - Accent3 22 2 8" xfId="4384"/>
    <cellStyle name="40% - Accent3 22 2 8 2" xfId="8054"/>
    <cellStyle name="40% - Accent3 22 2 8 2 2" xfId="15561"/>
    <cellStyle name="40% - Accent3 22 2 8 3" xfId="11947"/>
    <cellStyle name="40% - Accent3 22 2 9" xfId="4808"/>
    <cellStyle name="40% - Accent3 22 2 9 2" xfId="8477"/>
    <cellStyle name="40% - Accent3 22 2 9 2 2" xfId="15984"/>
    <cellStyle name="40% - Accent3 22 2 9 3" xfId="12369"/>
    <cellStyle name="40% - Accent3 22 3" xfId="518"/>
    <cellStyle name="40% - Accent3 22 3 10" xfId="5317"/>
    <cellStyle name="40% - Accent3 22 3 10 2" xfId="12866"/>
    <cellStyle name="40% - Accent3 22 3 11" xfId="9432"/>
    <cellStyle name="40% - Accent3 22 3 2" xfId="589"/>
    <cellStyle name="40% - Accent3 22 3 2 10" xfId="9499"/>
    <cellStyle name="40% - Accent3 22 3 2 2" xfId="1864"/>
    <cellStyle name="40% - Accent3 22 3 2 2 2" xfId="2373"/>
    <cellStyle name="40% - Accent3 22 3 2 2 2 2" xfId="3220"/>
    <cellStyle name="40% - Accent3 22 3 2 2 2 2 2" xfId="7002"/>
    <cellStyle name="40% - Accent3 22 3 2 2 2 2 2 2" xfId="14513"/>
    <cellStyle name="40% - Accent3 22 3 2 2 2 2 3" xfId="10913"/>
    <cellStyle name="40% - Accent3 22 3 2 2 2 3" xfId="6157"/>
    <cellStyle name="40% - Accent3 22 3 2 2 2 3 2" xfId="13669"/>
    <cellStyle name="40% - Accent3 22 3 2 2 2 4" xfId="10069"/>
    <cellStyle name="40% - Accent3 22 3 2 2 3" xfId="2795"/>
    <cellStyle name="40% - Accent3 22 3 2 2 3 2" xfId="6579"/>
    <cellStyle name="40% - Accent3 22 3 2 2 3 2 2" xfId="14091"/>
    <cellStyle name="40% - Accent3 22 3 2 2 3 3" xfId="10491"/>
    <cellStyle name="40% - Accent3 22 3 2 2 4" xfId="3726"/>
    <cellStyle name="40% - Accent3 22 3 2 2 4 2" xfId="7436"/>
    <cellStyle name="40% - Accent3 22 3 2 2 4 2 2" xfId="14945"/>
    <cellStyle name="40% - Accent3 22 3 2 2 4 3" xfId="11336"/>
    <cellStyle name="40% - Accent3 22 3 2 2 5" xfId="4195"/>
    <cellStyle name="40% - Accent3 22 3 2 2 5 2" xfId="7865"/>
    <cellStyle name="40% - Accent3 22 3 2 2 5 2 2" xfId="15372"/>
    <cellStyle name="40% - Accent3 22 3 2 2 5 3" xfId="11758"/>
    <cellStyle name="40% - Accent3 22 3 2 2 6" xfId="4620"/>
    <cellStyle name="40% - Accent3 22 3 2 2 6 2" xfId="8290"/>
    <cellStyle name="40% - Accent3 22 3 2 2 6 2 2" xfId="15797"/>
    <cellStyle name="40% - Accent3 22 3 2 2 6 3" xfId="12183"/>
    <cellStyle name="40% - Accent3 22 3 2 2 7" xfId="5047"/>
    <cellStyle name="40% - Accent3 22 3 2 2 7 2" xfId="8713"/>
    <cellStyle name="40% - Accent3 22 3 2 2 7 2 2" xfId="16220"/>
    <cellStyle name="40% - Accent3 22 3 2 2 7 3" xfId="12605"/>
    <cellStyle name="40% - Accent3 22 3 2 2 8" xfId="5719"/>
    <cellStyle name="40% - Accent3 22 3 2 2 8 2" xfId="13234"/>
    <cellStyle name="40% - Accent3 22 3 2 2 9" xfId="9646"/>
    <cellStyle name="40% - Accent3 22 3 2 3" xfId="2160"/>
    <cellStyle name="40% - Accent3 22 3 2 3 2" xfId="3073"/>
    <cellStyle name="40% - Accent3 22 3 2 3 2 2" xfId="6855"/>
    <cellStyle name="40% - Accent3 22 3 2 3 2 2 2" xfId="14366"/>
    <cellStyle name="40% - Accent3 22 3 2 3 2 3" xfId="10766"/>
    <cellStyle name="40% - Accent3 22 3 2 3 3" xfId="5999"/>
    <cellStyle name="40% - Accent3 22 3 2 3 3 2" xfId="13513"/>
    <cellStyle name="40% - Accent3 22 3 2 3 4" xfId="9922"/>
    <cellStyle name="40% - Accent3 22 3 2 4" xfId="2648"/>
    <cellStyle name="40% - Accent3 22 3 2 4 2" xfId="6432"/>
    <cellStyle name="40% - Accent3 22 3 2 4 2 2" xfId="13944"/>
    <cellStyle name="40% - Accent3 22 3 2 4 3" xfId="10344"/>
    <cellStyle name="40% - Accent3 22 3 2 5" xfId="3524"/>
    <cellStyle name="40% - Accent3 22 3 2 5 2" xfId="7282"/>
    <cellStyle name="40% - Accent3 22 3 2 5 2 2" xfId="14792"/>
    <cellStyle name="40% - Accent3 22 3 2 5 3" xfId="11189"/>
    <cellStyle name="40% - Accent3 22 3 2 6" xfId="4048"/>
    <cellStyle name="40% - Accent3 22 3 2 6 2" xfId="7718"/>
    <cellStyle name="40% - Accent3 22 3 2 6 2 2" xfId="15225"/>
    <cellStyle name="40% - Accent3 22 3 2 6 3" xfId="11611"/>
    <cellStyle name="40% - Accent3 22 3 2 7" xfId="4473"/>
    <cellStyle name="40% - Accent3 22 3 2 7 2" xfId="8143"/>
    <cellStyle name="40% - Accent3 22 3 2 7 2 2" xfId="15650"/>
    <cellStyle name="40% - Accent3 22 3 2 7 3" xfId="12036"/>
    <cellStyle name="40% - Accent3 22 3 2 8" xfId="4898"/>
    <cellStyle name="40% - Accent3 22 3 2 8 2" xfId="8566"/>
    <cellStyle name="40% - Accent3 22 3 2 8 2 2" xfId="16073"/>
    <cellStyle name="40% - Accent3 22 3 2 8 3" xfId="12458"/>
    <cellStyle name="40% - Accent3 22 3 2 9" xfId="5384"/>
    <cellStyle name="40% - Accent3 22 3 2 9 2" xfId="12933"/>
    <cellStyle name="40% - Accent3 22 3 3" xfId="1865"/>
    <cellStyle name="40% - Accent3 22 3 3 2" xfId="2374"/>
    <cellStyle name="40% - Accent3 22 3 3 2 2" xfId="3221"/>
    <cellStyle name="40% - Accent3 22 3 3 2 2 2" xfId="7003"/>
    <cellStyle name="40% - Accent3 22 3 3 2 2 2 2" xfId="14514"/>
    <cellStyle name="40% - Accent3 22 3 3 2 2 3" xfId="10914"/>
    <cellStyle name="40% - Accent3 22 3 3 2 3" xfId="6158"/>
    <cellStyle name="40% - Accent3 22 3 3 2 3 2" xfId="13670"/>
    <cellStyle name="40% - Accent3 22 3 3 2 4" xfId="10070"/>
    <cellStyle name="40% - Accent3 22 3 3 3" xfId="2796"/>
    <cellStyle name="40% - Accent3 22 3 3 3 2" xfId="6580"/>
    <cellStyle name="40% - Accent3 22 3 3 3 2 2" xfId="14092"/>
    <cellStyle name="40% - Accent3 22 3 3 3 3" xfId="10492"/>
    <cellStyle name="40% - Accent3 22 3 3 4" xfId="3727"/>
    <cellStyle name="40% - Accent3 22 3 3 4 2" xfId="7437"/>
    <cellStyle name="40% - Accent3 22 3 3 4 2 2" xfId="14946"/>
    <cellStyle name="40% - Accent3 22 3 3 4 3" xfId="11337"/>
    <cellStyle name="40% - Accent3 22 3 3 5" xfId="4196"/>
    <cellStyle name="40% - Accent3 22 3 3 5 2" xfId="7866"/>
    <cellStyle name="40% - Accent3 22 3 3 5 2 2" xfId="15373"/>
    <cellStyle name="40% - Accent3 22 3 3 5 3" xfId="11759"/>
    <cellStyle name="40% - Accent3 22 3 3 6" xfId="4621"/>
    <cellStyle name="40% - Accent3 22 3 3 6 2" xfId="8291"/>
    <cellStyle name="40% - Accent3 22 3 3 6 2 2" xfId="15798"/>
    <cellStyle name="40% - Accent3 22 3 3 6 3" xfId="12184"/>
    <cellStyle name="40% - Accent3 22 3 3 7" xfId="5048"/>
    <cellStyle name="40% - Accent3 22 3 3 7 2" xfId="8714"/>
    <cellStyle name="40% - Accent3 22 3 3 7 2 2" xfId="16221"/>
    <cellStyle name="40% - Accent3 22 3 3 7 3" xfId="12606"/>
    <cellStyle name="40% - Accent3 22 3 3 8" xfId="5720"/>
    <cellStyle name="40% - Accent3 22 3 3 8 2" xfId="13235"/>
    <cellStyle name="40% - Accent3 22 3 3 9" xfId="9647"/>
    <cellStyle name="40% - Accent3 22 3 4" xfId="2093"/>
    <cellStyle name="40% - Accent3 22 3 4 2" xfId="3006"/>
    <cellStyle name="40% - Accent3 22 3 4 2 2" xfId="6788"/>
    <cellStyle name="40% - Accent3 22 3 4 2 2 2" xfId="14299"/>
    <cellStyle name="40% - Accent3 22 3 4 2 3" xfId="10699"/>
    <cellStyle name="40% - Accent3 22 3 4 3" xfId="5932"/>
    <cellStyle name="40% - Accent3 22 3 4 3 2" xfId="13446"/>
    <cellStyle name="40% - Accent3 22 3 4 4" xfId="9855"/>
    <cellStyle name="40% - Accent3 22 3 5" xfId="2581"/>
    <cellStyle name="40% - Accent3 22 3 5 2" xfId="6365"/>
    <cellStyle name="40% - Accent3 22 3 5 2 2" xfId="13877"/>
    <cellStyle name="40% - Accent3 22 3 5 3" xfId="10277"/>
    <cellStyle name="40% - Accent3 22 3 6" xfId="3457"/>
    <cellStyle name="40% - Accent3 22 3 6 2" xfId="7215"/>
    <cellStyle name="40% - Accent3 22 3 6 2 2" xfId="14725"/>
    <cellStyle name="40% - Accent3 22 3 6 3" xfId="11122"/>
    <cellStyle name="40% - Accent3 22 3 7" xfId="3981"/>
    <cellStyle name="40% - Accent3 22 3 7 2" xfId="7651"/>
    <cellStyle name="40% - Accent3 22 3 7 2 2" xfId="15158"/>
    <cellStyle name="40% - Accent3 22 3 7 3" xfId="11544"/>
    <cellStyle name="40% - Accent3 22 3 8" xfId="4406"/>
    <cellStyle name="40% - Accent3 22 3 8 2" xfId="8076"/>
    <cellStyle name="40% - Accent3 22 3 8 2 2" xfId="15583"/>
    <cellStyle name="40% - Accent3 22 3 8 3" xfId="11969"/>
    <cellStyle name="40% - Accent3 22 3 9" xfId="4830"/>
    <cellStyle name="40% - Accent3 22 3 9 2" xfId="8499"/>
    <cellStyle name="40% - Accent3 22 3 9 2 2" xfId="16006"/>
    <cellStyle name="40% - Accent3 22 3 9 3" xfId="12391"/>
    <cellStyle name="40% - Accent3 22 4" xfId="545"/>
    <cellStyle name="40% - Accent3 22 4 10" xfId="9455"/>
    <cellStyle name="40% - Accent3 22 4 2" xfId="1866"/>
    <cellStyle name="40% - Accent3 22 4 2 2" xfId="2375"/>
    <cellStyle name="40% - Accent3 22 4 2 2 2" xfId="3222"/>
    <cellStyle name="40% - Accent3 22 4 2 2 2 2" xfId="7004"/>
    <cellStyle name="40% - Accent3 22 4 2 2 2 2 2" xfId="14515"/>
    <cellStyle name="40% - Accent3 22 4 2 2 2 3" xfId="10915"/>
    <cellStyle name="40% - Accent3 22 4 2 2 3" xfId="6159"/>
    <cellStyle name="40% - Accent3 22 4 2 2 3 2" xfId="13671"/>
    <cellStyle name="40% - Accent3 22 4 2 2 4" xfId="10071"/>
    <cellStyle name="40% - Accent3 22 4 2 3" xfId="2797"/>
    <cellStyle name="40% - Accent3 22 4 2 3 2" xfId="6581"/>
    <cellStyle name="40% - Accent3 22 4 2 3 2 2" xfId="14093"/>
    <cellStyle name="40% - Accent3 22 4 2 3 3" xfId="10493"/>
    <cellStyle name="40% - Accent3 22 4 2 4" xfId="3728"/>
    <cellStyle name="40% - Accent3 22 4 2 4 2" xfId="7438"/>
    <cellStyle name="40% - Accent3 22 4 2 4 2 2" xfId="14947"/>
    <cellStyle name="40% - Accent3 22 4 2 4 3" xfId="11338"/>
    <cellStyle name="40% - Accent3 22 4 2 5" xfId="4197"/>
    <cellStyle name="40% - Accent3 22 4 2 5 2" xfId="7867"/>
    <cellStyle name="40% - Accent3 22 4 2 5 2 2" xfId="15374"/>
    <cellStyle name="40% - Accent3 22 4 2 5 3" xfId="11760"/>
    <cellStyle name="40% - Accent3 22 4 2 6" xfId="4622"/>
    <cellStyle name="40% - Accent3 22 4 2 6 2" xfId="8292"/>
    <cellStyle name="40% - Accent3 22 4 2 6 2 2" xfId="15799"/>
    <cellStyle name="40% - Accent3 22 4 2 6 3" xfId="12185"/>
    <cellStyle name="40% - Accent3 22 4 2 7" xfId="5049"/>
    <cellStyle name="40% - Accent3 22 4 2 7 2" xfId="8715"/>
    <cellStyle name="40% - Accent3 22 4 2 7 2 2" xfId="16222"/>
    <cellStyle name="40% - Accent3 22 4 2 7 3" xfId="12607"/>
    <cellStyle name="40% - Accent3 22 4 2 8" xfId="5721"/>
    <cellStyle name="40% - Accent3 22 4 2 8 2" xfId="13236"/>
    <cellStyle name="40% - Accent3 22 4 2 9" xfId="9648"/>
    <cellStyle name="40% - Accent3 22 4 3" xfId="2116"/>
    <cellStyle name="40% - Accent3 22 4 3 2" xfId="3029"/>
    <cellStyle name="40% - Accent3 22 4 3 2 2" xfId="6811"/>
    <cellStyle name="40% - Accent3 22 4 3 2 2 2" xfId="14322"/>
    <cellStyle name="40% - Accent3 22 4 3 2 3" xfId="10722"/>
    <cellStyle name="40% - Accent3 22 4 3 3" xfId="5955"/>
    <cellStyle name="40% - Accent3 22 4 3 3 2" xfId="13469"/>
    <cellStyle name="40% - Accent3 22 4 3 4" xfId="9878"/>
    <cellStyle name="40% - Accent3 22 4 4" xfId="2604"/>
    <cellStyle name="40% - Accent3 22 4 4 2" xfId="6388"/>
    <cellStyle name="40% - Accent3 22 4 4 2 2" xfId="13900"/>
    <cellStyle name="40% - Accent3 22 4 4 3" xfId="10300"/>
    <cellStyle name="40% - Accent3 22 4 5" xfId="3480"/>
    <cellStyle name="40% - Accent3 22 4 5 2" xfId="7238"/>
    <cellStyle name="40% - Accent3 22 4 5 2 2" xfId="14748"/>
    <cellStyle name="40% - Accent3 22 4 5 3" xfId="11145"/>
    <cellStyle name="40% - Accent3 22 4 6" xfId="4004"/>
    <cellStyle name="40% - Accent3 22 4 6 2" xfId="7674"/>
    <cellStyle name="40% - Accent3 22 4 6 2 2" xfId="15181"/>
    <cellStyle name="40% - Accent3 22 4 6 3" xfId="11567"/>
    <cellStyle name="40% - Accent3 22 4 7" xfId="4429"/>
    <cellStyle name="40% - Accent3 22 4 7 2" xfId="8099"/>
    <cellStyle name="40% - Accent3 22 4 7 2 2" xfId="15606"/>
    <cellStyle name="40% - Accent3 22 4 7 3" xfId="11992"/>
    <cellStyle name="40% - Accent3 22 4 8" xfId="4854"/>
    <cellStyle name="40% - Accent3 22 4 8 2" xfId="8522"/>
    <cellStyle name="40% - Accent3 22 4 8 2 2" xfId="16029"/>
    <cellStyle name="40% - Accent3 22 4 8 3" xfId="12414"/>
    <cellStyle name="40% - Accent3 22 4 9" xfId="5340"/>
    <cellStyle name="40% - Accent3 22 4 9 2" xfId="12889"/>
    <cellStyle name="40% - Accent3 22 5" xfId="1400"/>
    <cellStyle name="40% - Accent3 22 6" xfId="1867"/>
    <cellStyle name="40% - Accent3 22 6 2" xfId="2376"/>
    <cellStyle name="40% - Accent3 22 6 2 2" xfId="3223"/>
    <cellStyle name="40% - Accent3 22 6 2 2 2" xfId="7005"/>
    <cellStyle name="40% - Accent3 22 6 2 2 2 2" xfId="14516"/>
    <cellStyle name="40% - Accent3 22 6 2 2 3" xfId="10916"/>
    <cellStyle name="40% - Accent3 22 6 2 3" xfId="6160"/>
    <cellStyle name="40% - Accent3 22 6 2 3 2" xfId="13672"/>
    <cellStyle name="40% - Accent3 22 6 2 4" xfId="10072"/>
    <cellStyle name="40% - Accent3 22 6 3" xfId="2798"/>
    <cellStyle name="40% - Accent3 22 6 3 2" xfId="6582"/>
    <cellStyle name="40% - Accent3 22 6 3 2 2" xfId="14094"/>
    <cellStyle name="40% - Accent3 22 6 3 3" xfId="10494"/>
    <cellStyle name="40% - Accent3 22 6 4" xfId="3729"/>
    <cellStyle name="40% - Accent3 22 6 4 2" xfId="7439"/>
    <cellStyle name="40% - Accent3 22 6 4 2 2" xfId="14948"/>
    <cellStyle name="40% - Accent3 22 6 4 3" xfId="11339"/>
    <cellStyle name="40% - Accent3 22 6 5" xfId="4198"/>
    <cellStyle name="40% - Accent3 22 6 5 2" xfId="7868"/>
    <cellStyle name="40% - Accent3 22 6 5 2 2" xfId="15375"/>
    <cellStyle name="40% - Accent3 22 6 5 3" xfId="11761"/>
    <cellStyle name="40% - Accent3 22 6 6" xfId="4623"/>
    <cellStyle name="40% - Accent3 22 6 6 2" xfId="8293"/>
    <cellStyle name="40% - Accent3 22 6 6 2 2" xfId="15800"/>
    <cellStyle name="40% - Accent3 22 6 6 3" xfId="12186"/>
    <cellStyle name="40% - Accent3 22 6 7" xfId="5050"/>
    <cellStyle name="40% - Accent3 22 6 7 2" xfId="8716"/>
    <cellStyle name="40% - Accent3 22 6 7 2 2" xfId="16223"/>
    <cellStyle name="40% - Accent3 22 6 7 3" xfId="12608"/>
    <cellStyle name="40% - Accent3 22 6 8" xfId="5722"/>
    <cellStyle name="40% - Accent3 22 6 8 2" xfId="13237"/>
    <cellStyle name="40% - Accent3 22 6 9" xfId="9649"/>
    <cellStyle name="40% - Accent3 22 7" xfId="2049"/>
    <cellStyle name="40% - Accent3 22 7 2" xfId="2962"/>
    <cellStyle name="40% - Accent3 22 7 2 2" xfId="6744"/>
    <cellStyle name="40% - Accent3 22 7 2 2 2" xfId="14255"/>
    <cellStyle name="40% - Accent3 22 7 2 3" xfId="10655"/>
    <cellStyle name="40% - Accent3 22 7 3" xfId="5888"/>
    <cellStyle name="40% - Accent3 22 7 3 2" xfId="13402"/>
    <cellStyle name="40% - Accent3 22 7 4" xfId="9811"/>
    <cellStyle name="40% - Accent3 22 8" xfId="2537"/>
    <cellStyle name="40% - Accent3 22 8 2" xfId="6321"/>
    <cellStyle name="40% - Accent3 22 8 2 2" xfId="13833"/>
    <cellStyle name="40% - Accent3 22 8 3" xfId="10233"/>
    <cellStyle name="40% - Accent3 22 9" xfId="3413"/>
    <cellStyle name="40% - Accent3 22 9 2" xfId="7171"/>
    <cellStyle name="40% - Accent3 22 9 2 2" xfId="14681"/>
    <cellStyle name="40% - Accent3 22 9 3" xfId="11078"/>
    <cellStyle name="40% - Accent3 23" xfId="835"/>
    <cellStyle name="40% - Accent3 24" xfId="1805"/>
    <cellStyle name="40% - Accent3 24 2" xfId="2314"/>
    <cellStyle name="40% - Accent3 24 2 2" xfId="3161"/>
    <cellStyle name="40% - Accent3 24 2 2 2" xfId="6943"/>
    <cellStyle name="40% - Accent3 24 2 2 2 2" xfId="14454"/>
    <cellStyle name="40% - Accent3 24 2 2 3" xfId="10854"/>
    <cellStyle name="40% - Accent3 24 2 3" xfId="6098"/>
    <cellStyle name="40% - Accent3 24 2 3 2" xfId="13610"/>
    <cellStyle name="40% - Accent3 24 2 4" xfId="10010"/>
    <cellStyle name="40% - Accent3 24 3" xfId="2736"/>
    <cellStyle name="40% - Accent3 24 3 2" xfId="6520"/>
    <cellStyle name="40% - Accent3 24 3 2 2" xfId="14032"/>
    <cellStyle name="40% - Accent3 24 3 3" xfId="10432"/>
    <cellStyle name="40% - Accent3 24 4" xfId="3667"/>
    <cellStyle name="40% - Accent3 24 4 2" xfId="7377"/>
    <cellStyle name="40% - Accent3 24 4 2 2" xfId="14886"/>
    <cellStyle name="40% - Accent3 24 4 3" xfId="11277"/>
    <cellStyle name="40% - Accent3 24 5" xfId="4136"/>
    <cellStyle name="40% - Accent3 24 5 2" xfId="7806"/>
    <cellStyle name="40% - Accent3 24 5 2 2" xfId="15313"/>
    <cellStyle name="40% - Accent3 24 5 3" xfId="11699"/>
    <cellStyle name="40% - Accent3 24 6" xfId="4561"/>
    <cellStyle name="40% - Accent3 24 6 2" xfId="8231"/>
    <cellStyle name="40% - Accent3 24 6 2 2" xfId="15738"/>
    <cellStyle name="40% - Accent3 24 6 3" xfId="12124"/>
    <cellStyle name="40% - Accent3 24 7" xfId="4988"/>
    <cellStyle name="40% - Accent3 24 7 2" xfId="8654"/>
    <cellStyle name="40% - Accent3 24 7 2 2" xfId="16161"/>
    <cellStyle name="40% - Accent3 24 7 3" xfId="12546"/>
    <cellStyle name="40% - Accent3 24 8" xfId="5660"/>
    <cellStyle name="40% - Accent3 24 8 2" xfId="13175"/>
    <cellStyle name="40% - Accent3 24 9" xfId="9587"/>
    <cellStyle name="40% - Accent3 25" xfId="165"/>
    <cellStyle name="40% - Accent3 3" xfId="178"/>
    <cellStyle name="40% - Accent3 3 2" xfId="1413"/>
    <cellStyle name="40% - Accent3 3 3" xfId="822"/>
    <cellStyle name="40% - Accent3 4" xfId="179"/>
    <cellStyle name="40% - Accent3 4 2" xfId="1414"/>
    <cellStyle name="40% - Accent3 4 3" xfId="821"/>
    <cellStyle name="40% - Accent3 5" xfId="180"/>
    <cellStyle name="40% - Accent3 5 2" xfId="1415"/>
    <cellStyle name="40% - Accent3 5 3" xfId="820"/>
    <cellStyle name="40% - Accent3 6" xfId="181"/>
    <cellStyle name="40% - Accent3 6 2" xfId="1416"/>
    <cellStyle name="40% - Accent3 6 3" xfId="819"/>
    <cellStyle name="40% - Accent3 7" xfId="182"/>
    <cellStyle name="40% - Accent3 7 2" xfId="1417"/>
    <cellStyle name="40% - Accent3 7 3" xfId="818"/>
    <cellStyle name="40% - Accent3 8" xfId="183"/>
    <cellStyle name="40% - Accent3 8 2" xfId="1418"/>
    <cellStyle name="40% - Accent3 8 3" xfId="817"/>
    <cellStyle name="40% - Accent3 9" xfId="184"/>
    <cellStyle name="40% - Accent3 9 2" xfId="1419"/>
    <cellStyle name="40% - Accent3 9 3" xfId="816"/>
    <cellStyle name="40% - Accent4" xfId="16850" builtinId="43" customBuiltin="1"/>
    <cellStyle name="40% - Accent4 10" xfId="186"/>
    <cellStyle name="40% - Accent4 10 2" xfId="1421"/>
    <cellStyle name="40% - Accent4 10 3" xfId="814"/>
    <cellStyle name="40% - Accent4 11" xfId="187"/>
    <cellStyle name="40% - Accent4 11 2" xfId="1422"/>
    <cellStyle name="40% - Accent4 11 3" xfId="813"/>
    <cellStyle name="40% - Accent4 12" xfId="188"/>
    <cellStyle name="40% - Accent4 12 2" xfId="1423"/>
    <cellStyle name="40% - Accent4 12 3" xfId="812"/>
    <cellStyle name="40% - Accent4 13" xfId="189"/>
    <cellStyle name="40% - Accent4 13 2" xfId="1424"/>
    <cellStyle name="40% - Accent4 13 3" xfId="811"/>
    <cellStyle name="40% - Accent4 14" xfId="190"/>
    <cellStyle name="40% - Accent4 14 2" xfId="1425"/>
    <cellStyle name="40% - Accent4 14 3" xfId="810"/>
    <cellStyle name="40% - Accent4 15" xfId="191"/>
    <cellStyle name="40% - Accent4 15 2" xfId="1426"/>
    <cellStyle name="40% - Accent4 15 3" xfId="809"/>
    <cellStyle name="40% - Accent4 16" xfId="192"/>
    <cellStyle name="40% - Accent4 16 2" xfId="1427"/>
    <cellStyle name="40% - Accent4 16 3" xfId="808"/>
    <cellStyle name="40% - Accent4 17" xfId="193"/>
    <cellStyle name="40% - Accent4 17 2" xfId="1428"/>
    <cellStyle name="40% - Accent4 17 3" xfId="807"/>
    <cellStyle name="40% - Accent4 18" xfId="194"/>
    <cellStyle name="40% - Accent4 18 2" xfId="1429"/>
    <cellStyle name="40% - Accent4 18 3" xfId="806"/>
    <cellStyle name="40% - Accent4 19" xfId="195"/>
    <cellStyle name="40% - Accent4 19 2" xfId="1430"/>
    <cellStyle name="40% - Accent4 19 3" xfId="805"/>
    <cellStyle name="40% - Accent4 2" xfId="196"/>
    <cellStyle name="40% - Accent4 2 2" xfId="1431"/>
    <cellStyle name="40% - Accent4 2 3" xfId="804"/>
    <cellStyle name="40% - Accent4 20" xfId="197"/>
    <cellStyle name="40% - Accent4 20 2" xfId="1432"/>
    <cellStyle name="40% - Accent4 20 3" xfId="803"/>
    <cellStyle name="40% - Accent4 21" xfId="401"/>
    <cellStyle name="40% - Accent4 21 2" xfId="667"/>
    <cellStyle name="40% - Accent4 22" xfId="469"/>
    <cellStyle name="40% - Accent4 22 10" xfId="3939"/>
    <cellStyle name="40% - Accent4 22 10 2" xfId="7609"/>
    <cellStyle name="40% - Accent4 22 10 2 2" xfId="15116"/>
    <cellStyle name="40% - Accent4 22 10 3" xfId="11502"/>
    <cellStyle name="40% - Accent4 22 11" xfId="4364"/>
    <cellStyle name="40% - Accent4 22 11 2" xfId="8034"/>
    <cellStyle name="40% - Accent4 22 11 2 2" xfId="15541"/>
    <cellStyle name="40% - Accent4 22 11 3" xfId="11927"/>
    <cellStyle name="40% - Accent4 22 12" xfId="4787"/>
    <cellStyle name="40% - Accent4 22 12 2" xfId="8456"/>
    <cellStyle name="40% - Accent4 22 12 2 2" xfId="15963"/>
    <cellStyle name="40% - Accent4 22 12 3" xfId="12349"/>
    <cellStyle name="40% - Accent4 22 13" xfId="5274"/>
    <cellStyle name="40% - Accent4 22 13 2" xfId="12823"/>
    <cellStyle name="40% - Accent4 22 14" xfId="9390"/>
    <cellStyle name="40% - Accent4 22 2" xfId="498"/>
    <cellStyle name="40% - Accent4 22 2 10" xfId="5297"/>
    <cellStyle name="40% - Accent4 22 2 10 2" xfId="12846"/>
    <cellStyle name="40% - Accent4 22 2 11" xfId="9412"/>
    <cellStyle name="40% - Accent4 22 2 2" xfId="569"/>
    <cellStyle name="40% - Accent4 22 2 2 10" xfId="9479"/>
    <cellStyle name="40% - Accent4 22 2 2 2" xfId="1868"/>
    <cellStyle name="40% - Accent4 22 2 2 2 2" xfId="2377"/>
    <cellStyle name="40% - Accent4 22 2 2 2 2 2" xfId="3224"/>
    <cellStyle name="40% - Accent4 22 2 2 2 2 2 2" xfId="7006"/>
    <cellStyle name="40% - Accent4 22 2 2 2 2 2 2 2" xfId="14517"/>
    <cellStyle name="40% - Accent4 22 2 2 2 2 2 3" xfId="10917"/>
    <cellStyle name="40% - Accent4 22 2 2 2 2 3" xfId="6161"/>
    <cellStyle name="40% - Accent4 22 2 2 2 2 3 2" xfId="13673"/>
    <cellStyle name="40% - Accent4 22 2 2 2 2 4" xfId="10073"/>
    <cellStyle name="40% - Accent4 22 2 2 2 3" xfId="2799"/>
    <cellStyle name="40% - Accent4 22 2 2 2 3 2" xfId="6583"/>
    <cellStyle name="40% - Accent4 22 2 2 2 3 2 2" xfId="14095"/>
    <cellStyle name="40% - Accent4 22 2 2 2 3 3" xfId="10495"/>
    <cellStyle name="40% - Accent4 22 2 2 2 4" xfId="3730"/>
    <cellStyle name="40% - Accent4 22 2 2 2 4 2" xfId="7440"/>
    <cellStyle name="40% - Accent4 22 2 2 2 4 2 2" xfId="14949"/>
    <cellStyle name="40% - Accent4 22 2 2 2 4 3" xfId="11340"/>
    <cellStyle name="40% - Accent4 22 2 2 2 5" xfId="4199"/>
    <cellStyle name="40% - Accent4 22 2 2 2 5 2" xfId="7869"/>
    <cellStyle name="40% - Accent4 22 2 2 2 5 2 2" xfId="15376"/>
    <cellStyle name="40% - Accent4 22 2 2 2 5 3" xfId="11762"/>
    <cellStyle name="40% - Accent4 22 2 2 2 6" xfId="4624"/>
    <cellStyle name="40% - Accent4 22 2 2 2 6 2" xfId="8294"/>
    <cellStyle name="40% - Accent4 22 2 2 2 6 2 2" xfId="15801"/>
    <cellStyle name="40% - Accent4 22 2 2 2 6 3" xfId="12187"/>
    <cellStyle name="40% - Accent4 22 2 2 2 7" xfId="5051"/>
    <cellStyle name="40% - Accent4 22 2 2 2 7 2" xfId="8717"/>
    <cellStyle name="40% - Accent4 22 2 2 2 7 2 2" xfId="16224"/>
    <cellStyle name="40% - Accent4 22 2 2 2 7 3" xfId="12609"/>
    <cellStyle name="40% - Accent4 22 2 2 2 8" xfId="5723"/>
    <cellStyle name="40% - Accent4 22 2 2 2 8 2" xfId="13238"/>
    <cellStyle name="40% - Accent4 22 2 2 2 9" xfId="9650"/>
    <cellStyle name="40% - Accent4 22 2 2 3" xfId="2140"/>
    <cellStyle name="40% - Accent4 22 2 2 3 2" xfId="3053"/>
    <cellStyle name="40% - Accent4 22 2 2 3 2 2" xfId="6835"/>
    <cellStyle name="40% - Accent4 22 2 2 3 2 2 2" xfId="14346"/>
    <cellStyle name="40% - Accent4 22 2 2 3 2 3" xfId="10746"/>
    <cellStyle name="40% - Accent4 22 2 2 3 3" xfId="5979"/>
    <cellStyle name="40% - Accent4 22 2 2 3 3 2" xfId="13493"/>
    <cellStyle name="40% - Accent4 22 2 2 3 4" xfId="9902"/>
    <cellStyle name="40% - Accent4 22 2 2 4" xfId="2628"/>
    <cellStyle name="40% - Accent4 22 2 2 4 2" xfId="6412"/>
    <cellStyle name="40% - Accent4 22 2 2 4 2 2" xfId="13924"/>
    <cellStyle name="40% - Accent4 22 2 2 4 3" xfId="10324"/>
    <cellStyle name="40% - Accent4 22 2 2 5" xfId="3504"/>
    <cellStyle name="40% - Accent4 22 2 2 5 2" xfId="7262"/>
    <cellStyle name="40% - Accent4 22 2 2 5 2 2" xfId="14772"/>
    <cellStyle name="40% - Accent4 22 2 2 5 3" xfId="11169"/>
    <cellStyle name="40% - Accent4 22 2 2 6" xfId="4028"/>
    <cellStyle name="40% - Accent4 22 2 2 6 2" xfId="7698"/>
    <cellStyle name="40% - Accent4 22 2 2 6 2 2" xfId="15205"/>
    <cellStyle name="40% - Accent4 22 2 2 6 3" xfId="11591"/>
    <cellStyle name="40% - Accent4 22 2 2 7" xfId="4453"/>
    <cellStyle name="40% - Accent4 22 2 2 7 2" xfId="8123"/>
    <cellStyle name="40% - Accent4 22 2 2 7 2 2" xfId="15630"/>
    <cellStyle name="40% - Accent4 22 2 2 7 3" xfId="12016"/>
    <cellStyle name="40% - Accent4 22 2 2 8" xfId="4878"/>
    <cellStyle name="40% - Accent4 22 2 2 8 2" xfId="8546"/>
    <cellStyle name="40% - Accent4 22 2 2 8 2 2" xfId="16053"/>
    <cellStyle name="40% - Accent4 22 2 2 8 3" xfId="12438"/>
    <cellStyle name="40% - Accent4 22 2 2 9" xfId="5364"/>
    <cellStyle name="40% - Accent4 22 2 2 9 2" xfId="12913"/>
    <cellStyle name="40% - Accent4 22 2 3" xfId="1869"/>
    <cellStyle name="40% - Accent4 22 2 3 2" xfId="2378"/>
    <cellStyle name="40% - Accent4 22 2 3 2 2" xfId="3225"/>
    <cellStyle name="40% - Accent4 22 2 3 2 2 2" xfId="7007"/>
    <cellStyle name="40% - Accent4 22 2 3 2 2 2 2" xfId="14518"/>
    <cellStyle name="40% - Accent4 22 2 3 2 2 3" xfId="10918"/>
    <cellStyle name="40% - Accent4 22 2 3 2 3" xfId="6162"/>
    <cellStyle name="40% - Accent4 22 2 3 2 3 2" xfId="13674"/>
    <cellStyle name="40% - Accent4 22 2 3 2 4" xfId="10074"/>
    <cellStyle name="40% - Accent4 22 2 3 3" xfId="2800"/>
    <cellStyle name="40% - Accent4 22 2 3 3 2" xfId="6584"/>
    <cellStyle name="40% - Accent4 22 2 3 3 2 2" xfId="14096"/>
    <cellStyle name="40% - Accent4 22 2 3 3 3" xfId="10496"/>
    <cellStyle name="40% - Accent4 22 2 3 4" xfId="3731"/>
    <cellStyle name="40% - Accent4 22 2 3 4 2" xfId="7441"/>
    <cellStyle name="40% - Accent4 22 2 3 4 2 2" xfId="14950"/>
    <cellStyle name="40% - Accent4 22 2 3 4 3" xfId="11341"/>
    <cellStyle name="40% - Accent4 22 2 3 5" xfId="4200"/>
    <cellStyle name="40% - Accent4 22 2 3 5 2" xfId="7870"/>
    <cellStyle name="40% - Accent4 22 2 3 5 2 2" xfId="15377"/>
    <cellStyle name="40% - Accent4 22 2 3 5 3" xfId="11763"/>
    <cellStyle name="40% - Accent4 22 2 3 6" xfId="4625"/>
    <cellStyle name="40% - Accent4 22 2 3 6 2" xfId="8295"/>
    <cellStyle name="40% - Accent4 22 2 3 6 2 2" xfId="15802"/>
    <cellStyle name="40% - Accent4 22 2 3 6 3" xfId="12188"/>
    <cellStyle name="40% - Accent4 22 2 3 7" xfId="5052"/>
    <cellStyle name="40% - Accent4 22 2 3 7 2" xfId="8718"/>
    <cellStyle name="40% - Accent4 22 2 3 7 2 2" xfId="16225"/>
    <cellStyle name="40% - Accent4 22 2 3 7 3" xfId="12610"/>
    <cellStyle name="40% - Accent4 22 2 3 8" xfId="5724"/>
    <cellStyle name="40% - Accent4 22 2 3 8 2" xfId="13239"/>
    <cellStyle name="40% - Accent4 22 2 3 9" xfId="9651"/>
    <cellStyle name="40% - Accent4 22 2 4" xfId="2073"/>
    <cellStyle name="40% - Accent4 22 2 4 2" xfId="2986"/>
    <cellStyle name="40% - Accent4 22 2 4 2 2" xfId="6768"/>
    <cellStyle name="40% - Accent4 22 2 4 2 2 2" xfId="14279"/>
    <cellStyle name="40% - Accent4 22 2 4 2 3" xfId="10679"/>
    <cellStyle name="40% - Accent4 22 2 4 3" xfId="5912"/>
    <cellStyle name="40% - Accent4 22 2 4 3 2" xfId="13426"/>
    <cellStyle name="40% - Accent4 22 2 4 4" xfId="9835"/>
    <cellStyle name="40% - Accent4 22 2 5" xfId="2561"/>
    <cellStyle name="40% - Accent4 22 2 5 2" xfId="6345"/>
    <cellStyle name="40% - Accent4 22 2 5 2 2" xfId="13857"/>
    <cellStyle name="40% - Accent4 22 2 5 3" xfId="10257"/>
    <cellStyle name="40% - Accent4 22 2 6" xfId="3437"/>
    <cellStyle name="40% - Accent4 22 2 6 2" xfId="7195"/>
    <cellStyle name="40% - Accent4 22 2 6 2 2" xfId="14705"/>
    <cellStyle name="40% - Accent4 22 2 6 3" xfId="11102"/>
    <cellStyle name="40% - Accent4 22 2 7" xfId="3961"/>
    <cellStyle name="40% - Accent4 22 2 7 2" xfId="7631"/>
    <cellStyle name="40% - Accent4 22 2 7 2 2" xfId="15138"/>
    <cellStyle name="40% - Accent4 22 2 7 3" xfId="11524"/>
    <cellStyle name="40% - Accent4 22 2 8" xfId="4386"/>
    <cellStyle name="40% - Accent4 22 2 8 2" xfId="8056"/>
    <cellStyle name="40% - Accent4 22 2 8 2 2" xfId="15563"/>
    <cellStyle name="40% - Accent4 22 2 8 3" xfId="11949"/>
    <cellStyle name="40% - Accent4 22 2 9" xfId="4810"/>
    <cellStyle name="40% - Accent4 22 2 9 2" xfId="8479"/>
    <cellStyle name="40% - Accent4 22 2 9 2 2" xfId="15986"/>
    <cellStyle name="40% - Accent4 22 2 9 3" xfId="12371"/>
    <cellStyle name="40% - Accent4 22 3" xfId="520"/>
    <cellStyle name="40% - Accent4 22 3 10" xfId="5319"/>
    <cellStyle name="40% - Accent4 22 3 10 2" xfId="12868"/>
    <cellStyle name="40% - Accent4 22 3 11" xfId="9434"/>
    <cellStyle name="40% - Accent4 22 3 2" xfId="591"/>
    <cellStyle name="40% - Accent4 22 3 2 10" xfId="9501"/>
    <cellStyle name="40% - Accent4 22 3 2 2" xfId="1870"/>
    <cellStyle name="40% - Accent4 22 3 2 2 2" xfId="2379"/>
    <cellStyle name="40% - Accent4 22 3 2 2 2 2" xfId="3226"/>
    <cellStyle name="40% - Accent4 22 3 2 2 2 2 2" xfId="7008"/>
    <cellStyle name="40% - Accent4 22 3 2 2 2 2 2 2" xfId="14519"/>
    <cellStyle name="40% - Accent4 22 3 2 2 2 2 3" xfId="10919"/>
    <cellStyle name="40% - Accent4 22 3 2 2 2 3" xfId="6163"/>
    <cellStyle name="40% - Accent4 22 3 2 2 2 3 2" xfId="13675"/>
    <cellStyle name="40% - Accent4 22 3 2 2 2 4" xfId="10075"/>
    <cellStyle name="40% - Accent4 22 3 2 2 3" xfId="2801"/>
    <cellStyle name="40% - Accent4 22 3 2 2 3 2" xfId="6585"/>
    <cellStyle name="40% - Accent4 22 3 2 2 3 2 2" xfId="14097"/>
    <cellStyle name="40% - Accent4 22 3 2 2 3 3" xfId="10497"/>
    <cellStyle name="40% - Accent4 22 3 2 2 4" xfId="3732"/>
    <cellStyle name="40% - Accent4 22 3 2 2 4 2" xfId="7442"/>
    <cellStyle name="40% - Accent4 22 3 2 2 4 2 2" xfId="14951"/>
    <cellStyle name="40% - Accent4 22 3 2 2 4 3" xfId="11342"/>
    <cellStyle name="40% - Accent4 22 3 2 2 5" xfId="4201"/>
    <cellStyle name="40% - Accent4 22 3 2 2 5 2" xfId="7871"/>
    <cellStyle name="40% - Accent4 22 3 2 2 5 2 2" xfId="15378"/>
    <cellStyle name="40% - Accent4 22 3 2 2 5 3" xfId="11764"/>
    <cellStyle name="40% - Accent4 22 3 2 2 6" xfId="4626"/>
    <cellStyle name="40% - Accent4 22 3 2 2 6 2" xfId="8296"/>
    <cellStyle name="40% - Accent4 22 3 2 2 6 2 2" xfId="15803"/>
    <cellStyle name="40% - Accent4 22 3 2 2 6 3" xfId="12189"/>
    <cellStyle name="40% - Accent4 22 3 2 2 7" xfId="5053"/>
    <cellStyle name="40% - Accent4 22 3 2 2 7 2" xfId="8719"/>
    <cellStyle name="40% - Accent4 22 3 2 2 7 2 2" xfId="16226"/>
    <cellStyle name="40% - Accent4 22 3 2 2 7 3" xfId="12611"/>
    <cellStyle name="40% - Accent4 22 3 2 2 8" xfId="5725"/>
    <cellStyle name="40% - Accent4 22 3 2 2 8 2" xfId="13240"/>
    <cellStyle name="40% - Accent4 22 3 2 2 9" xfId="9652"/>
    <cellStyle name="40% - Accent4 22 3 2 3" xfId="2162"/>
    <cellStyle name="40% - Accent4 22 3 2 3 2" xfId="3075"/>
    <cellStyle name="40% - Accent4 22 3 2 3 2 2" xfId="6857"/>
    <cellStyle name="40% - Accent4 22 3 2 3 2 2 2" xfId="14368"/>
    <cellStyle name="40% - Accent4 22 3 2 3 2 3" xfId="10768"/>
    <cellStyle name="40% - Accent4 22 3 2 3 3" xfId="6001"/>
    <cellStyle name="40% - Accent4 22 3 2 3 3 2" xfId="13515"/>
    <cellStyle name="40% - Accent4 22 3 2 3 4" xfId="9924"/>
    <cellStyle name="40% - Accent4 22 3 2 4" xfId="2650"/>
    <cellStyle name="40% - Accent4 22 3 2 4 2" xfId="6434"/>
    <cellStyle name="40% - Accent4 22 3 2 4 2 2" xfId="13946"/>
    <cellStyle name="40% - Accent4 22 3 2 4 3" xfId="10346"/>
    <cellStyle name="40% - Accent4 22 3 2 5" xfId="3526"/>
    <cellStyle name="40% - Accent4 22 3 2 5 2" xfId="7284"/>
    <cellStyle name="40% - Accent4 22 3 2 5 2 2" xfId="14794"/>
    <cellStyle name="40% - Accent4 22 3 2 5 3" xfId="11191"/>
    <cellStyle name="40% - Accent4 22 3 2 6" xfId="4050"/>
    <cellStyle name="40% - Accent4 22 3 2 6 2" xfId="7720"/>
    <cellStyle name="40% - Accent4 22 3 2 6 2 2" xfId="15227"/>
    <cellStyle name="40% - Accent4 22 3 2 6 3" xfId="11613"/>
    <cellStyle name="40% - Accent4 22 3 2 7" xfId="4475"/>
    <cellStyle name="40% - Accent4 22 3 2 7 2" xfId="8145"/>
    <cellStyle name="40% - Accent4 22 3 2 7 2 2" xfId="15652"/>
    <cellStyle name="40% - Accent4 22 3 2 7 3" xfId="12038"/>
    <cellStyle name="40% - Accent4 22 3 2 8" xfId="4900"/>
    <cellStyle name="40% - Accent4 22 3 2 8 2" xfId="8568"/>
    <cellStyle name="40% - Accent4 22 3 2 8 2 2" xfId="16075"/>
    <cellStyle name="40% - Accent4 22 3 2 8 3" xfId="12460"/>
    <cellStyle name="40% - Accent4 22 3 2 9" xfId="5386"/>
    <cellStyle name="40% - Accent4 22 3 2 9 2" xfId="12935"/>
    <cellStyle name="40% - Accent4 22 3 3" xfId="1871"/>
    <cellStyle name="40% - Accent4 22 3 3 2" xfId="2380"/>
    <cellStyle name="40% - Accent4 22 3 3 2 2" xfId="3227"/>
    <cellStyle name="40% - Accent4 22 3 3 2 2 2" xfId="7009"/>
    <cellStyle name="40% - Accent4 22 3 3 2 2 2 2" xfId="14520"/>
    <cellStyle name="40% - Accent4 22 3 3 2 2 3" xfId="10920"/>
    <cellStyle name="40% - Accent4 22 3 3 2 3" xfId="6164"/>
    <cellStyle name="40% - Accent4 22 3 3 2 3 2" xfId="13676"/>
    <cellStyle name="40% - Accent4 22 3 3 2 4" xfId="10076"/>
    <cellStyle name="40% - Accent4 22 3 3 3" xfId="2802"/>
    <cellStyle name="40% - Accent4 22 3 3 3 2" xfId="6586"/>
    <cellStyle name="40% - Accent4 22 3 3 3 2 2" xfId="14098"/>
    <cellStyle name="40% - Accent4 22 3 3 3 3" xfId="10498"/>
    <cellStyle name="40% - Accent4 22 3 3 4" xfId="3733"/>
    <cellStyle name="40% - Accent4 22 3 3 4 2" xfId="7443"/>
    <cellStyle name="40% - Accent4 22 3 3 4 2 2" xfId="14952"/>
    <cellStyle name="40% - Accent4 22 3 3 4 3" xfId="11343"/>
    <cellStyle name="40% - Accent4 22 3 3 5" xfId="4202"/>
    <cellStyle name="40% - Accent4 22 3 3 5 2" xfId="7872"/>
    <cellStyle name="40% - Accent4 22 3 3 5 2 2" xfId="15379"/>
    <cellStyle name="40% - Accent4 22 3 3 5 3" xfId="11765"/>
    <cellStyle name="40% - Accent4 22 3 3 6" xfId="4627"/>
    <cellStyle name="40% - Accent4 22 3 3 6 2" xfId="8297"/>
    <cellStyle name="40% - Accent4 22 3 3 6 2 2" xfId="15804"/>
    <cellStyle name="40% - Accent4 22 3 3 6 3" xfId="12190"/>
    <cellStyle name="40% - Accent4 22 3 3 7" xfId="5054"/>
    <cellStyle name="40% - Accent4 22 3 3 7 2" xfId="8720"/>
    <cellStyle name="40% - Accent4 22 3 3 7 2 2" xfId="16227"/>
    <cellStyle name="40% - Accent4 22 3 3 7 3" xfId="12612"/>
    <cellStyle name="40% - Accent4 22 3 3 8" xfId="5726"/>
    <cellStyle name="40% - Accent4 22 3 3 8 2" xfId="13241"/>
    <cellStyle name="40% - Accent4 22 3 3 9" xfId="9653"/>
    <cellStyle name="40% - Accent4 22 3 4" xfId="2095"/>
    <cellStyle name="40% - Accent4 22 3 4 2" xfId="3008"/>
    <cellStyle name="40% - Accent4 22 3 4 2 2" xfId="6790"/>
    <cellStyle name="40% - Accent4 22 3 4 2 2 2" xfId="14301"/>
    <cellStyle name="40% - Accent4 22 3 4 2 3" xfId="10701"/>
    <cellStyle name="40% - Accent4 22 3 4 3" xfId="5934"/>
    <cellStyle name="40% - Accent4 22 3 4 3 2" xfId="13448"/>
    <cellStyle name="40% - Accent4 22 3 4 4" xfId="9857"/>
    <cellStyle name="40% - Accent4 22 3 5" xfId="2583"/>
    <cellStyle name="40% - Accent4 22 3 5 2" xfId="6367"/>
    <cellStyle name="40% - Accent4 22 3 5 2 2" xfId="13879"/>
    <cellStyle name="40% - Accent4 22 3 5 3" xfId="10279"/>
    <cellStyle name="40% - Accent4 22 3 6" xfId="3459"/>
    <cellStyle name="40% - Accent4 22 3 6 2" xfId="7217"/>
    <cellStyle name="40% - Accent4 22 3 6 2 2" xfId="14727"/>
    <cellStyle name="40% - Accent4 22 3 6 3" xfId="11124"/>
    <cellStyle name="40% - Accent4 22 3 7" xfId="3983"/>
    <cellStyle name="40% - Accent4 22 3 7 2" xfId="7653"/>
    <cellStyle name="40% - Accent4 22 3 7 2 2" xfId="15160"/>
    <cellStyle name="40% - Accent4 22 3 7 3" xfId="11546"/>
    <cellStyle name="40% - Accent4 22 3 8" xfId="4408"/>
    <cellStyle name="40% - Accent4 22 3 8 2" xfId="8078"/>
    <cellStyle name="40% - Accent4 22 3 8 2 2" xfId="15585"/>
    <cellStyle name="40% - Accent4 22 3 8 3" xfId="11971"/>
    <cellStyle name="40% - Accent4 22 3 9" xfId="4832"/>
    <cellStyle name="40% - Accent4 22 3 9 2" xfId="8501"/>
    <cellStyle name="40% - Accent4 22 3 9 2 2" xfId="16008"/>
    <cellStyle name="40% - Accent4 22 3 9 3" xfId="12393"/>
    <cellStyle name="40% - Accent4 22 4" xfId="547"/>
    <cellStyle name="40% - Accent4 22 4 10" xfId="9457"/>
    <cellStyle name="40% - Accent4 22 4 2" xfId="1872"/>
    <cellStyle name="40% - Accent4 22 4 2 2" xfId="2381"/>
    <cellStyle name="40% - Accent4 22 4 2 2 2" xfId="3228"/>
    <cellStyle name="40% - Accent4 22 4 2 2 2 2" xfId="7010"/>
    <cellStyle name="40% - Accent4 22 4 2 2 2 2 2" xfId="14521"/>
    <cellStyle name="40% - Accent4 22 4 2 2 2 3" xfId="10921"/>
    <cellStyle name="40% - Accent4 22 4 2 2 3" xfId="6165"/>
    <cellStyle name="40% - Accent4 22 4 2 2 3 2" xfId="13677"/>
    <cellStyle name="40% - Accent4 22 4 2 2 4" xfId="10077"/>
    <cellStyle name="40% - Accent4 22 4 2 3" xfId="2803"/>
    <cellStyle name="40% - Accent4 22 4 2 3 2" xfId="6587"/>
    <cellStyle name="40% - Accent4 22 4 2 3 2 2" xfId="14099"/>
    <cellStyle name="40% - Accent4 22 4 2 3 3" xfId="10499"/>
    <cellStyle name="40% - Accent4 22 4 2 4" xfId="3734"/>
    <cellStyle name="40% - Accent4 22 4 2 4 2" xfId="7444"/>
    <cellStyle name="40% - Accent4 22 4 2 4 2 2" xfId="14953"/>
    <cellStyle name="40% - Accent4 22 4 2 4 3" xfId="11344"/>
    <cellStyle name="40% - Accent4 22 4 2 5" xfId="4203"/>
    <cellStyle name="40% - Accent4 22 4 2 5 2" xfId="7873"/>
    <cellStyle name="40% - Accent4 22 4 2 5 2 2" xfId="15380"/>
    <cellStyle name="40% - Accent4 22 4 2 5 3" xfId="11766"/>
    <cellStyle name="40% - Accent4 22 4 2 6" xfId="4628"/>
    <cellStyle name="40% - Accent4 22 4 2 6 2" xfId="8298"/>
    <cellStyle name="40% - Accent4 22 4 2 6 2 2" xfId="15805"/>
    <cellStyle name="40% - Accent4 22 4 2 6 3" xfId="12191"/>
    <cellStyle name="40% - Accent4 22 4 2 7" xfId="5055"/>
    <cellStyle name="40% - Accent4 22 4 2 7 2" xfId="8721"/>
    <cellStyle name="40% - Accent4 22 4 2 7 2 2" xfId="16228"/>
    <cellStyle name="40% - Accent4 22 4 2 7 3" xfId="12613"/>
    <cellStyle name="40% - Accent4 22 4 2 8" xfId="5727"/>
    <cellStyle name="40% - Accent4 22 4 2 8 2" xfId="13242"/>
    <cellStyle name="40% - Accent4 22 4 2 9" xfId="9654"/>
    <cellStyle name="40% - Accent4 22 4 3" xfId="2118"/>
    <cellStyle name="40% - Accent4 22 4 3 2" xfId="3031"/>
    <cellStyle name="40% - Accent4 22 4 3 2 2" xfId="6813"/>
    <cellStyle name="40% - Accent4 22 4 3 2 2 2" xfId="14324"/>
    <cellStyle name="40% - Accent4 22 4 3 2 3" xfId="10724"/>
    <cellStyle name="40% - Accent4 22 4 3 3" xfId="5957"/>
    <cellStyle name="40% - Accent4 22 4 3 3 2" xfId="13471"/>
    <cellStyle name="40% - Accent4 22 4 3 4" xfId="9880"/>
    <cellStyle name="40% - Accent4 22 4 4" xfId="2606"/>
    <cellStyle name="40% - Accent4 22 4 4 2" xfId="6390"/>
    <cellStyle name="40% - Accent4 22 4 4 2 2" xfId="13902"/>
    <cellStyle name="40% - Accent4 22 4 4 3" xfId="10302"/>
    <cellStyle name="40% - Accent4 22 4 5" xfId="3482"/>
    <cellStyle name="40% - Accent4 22 4 5 2" xfId="7240"/>
    <cellStyle name="40% - Accent4 22 4 5 2 2" xfId="14750"/>
    <cellStyle name="40% - Accent4 22 4 5 3" xfId="11147"/>
    <cellStyle name="40% - Accent4 22 4 6" xfId="4006"/>
    <cellStyle name="40% - Accent4 22 4 6 2" xfId="7676"/>
    <cellStyle name="40% - Accent4 22 4 6 2 2" xfId="15183"/>
    <cellStyle name="40% - Accent4 22 4 6 3" xfId="11569"/>
    <cellStyle name="40% - Accent4 22 4 7" xfId="4431"/>
    <cellStyle name="40% - Accent4 22 4 7 2" xfId="8101"/>
    <cellStyle name="40% - Accent4 22 4 7 2 2" xfId="15608"/>
    <cellStyle name="40% - Accent4 22 4 7 3" xfId="11994"/>
    <cellStyle name="40% - Accent4 22 4 8" xfId="4856"/>
    <cellStyle name="40% - Accent4 22 4 8 2" xfId="8524"/>
    <cellStyle name="40% - Accent4 22 4 8 2 2" xfId="16031"/>
    <cellStyle name="40% - Accent4 22 4 8 3" xfId="12416"/>
    <cellStyle name="40% - Accent4 22 4 9" xfId="5342"/>
    <cellStyle name="40% - Accent4 22 4 9 2" xfId="12891"/>
    <cellStyle name="40% - Accent4 22 5" xfId="1420"/>
    <cellStyle name="40% - Accent4 22 6" xfId="1873"/>
    <cellStyle name="40% - Accent4 22 6 2" xfId="2382"/>
    <cellStyle name="40% - Accent4 22 6 2 2" xfId="3229"/>
    <cellStyle name="40% - Accent4 22 6 2 2 2" xfId="7011"/>
    <cellStyle name="40% - Accent4 22 6 2 2 2 2" xfId="14522"/>
    <cellStyle name="40% - Accent4 22 6 2 2 3" xfId="10922"/>
    <cellStyle name="40% - Accent4 22 6 2 3" xfId="6166"/>
    <cellStyle name="40% - Accent4 22 6 2 3 2" xfId="13678"/>
    <cellStyle name="40% - Accent4 22 6 2 4" xfId="10078"/>
    <cellStyle name="40% - Accent4 22 6 3" xfId="2804"/>
    <cellStyle name="40% - Accent4 22 6 3 2" xfId="6588"/>
    <cellStyle name="40% - Accent4 22 6 3 2 2" xfId="14100"/>
    <cellStyle name="40% - Accent4 22 6 3 3" xfId="10500"/>
    <cellStyle name="40% - Accent4 22 6 4" xfId="3735"/>
    <cellStyle name="40% - Accent4 22 6 4 2" xfId="7445"/>
    <cellStyle name="40% - Accent4 22 6 4 2 2" xfId="14954"/>
    <cellStyle name="40% - Accent4 22 6 4 3" xfId="11345"/>
    <cellStyle name="40% - Accent4 22 6 5" xfId="4204"/>
    <cellStyle name="40% - Accent4 22 6 5 2" xfId="7874"/>
    <cellStyle name="40% - Accent4 22 6 5 2 2" xfId="15381"/>
    <cellStyle name="40% - Accent4 22 6 5 3" xfId="11767"/>
    <cellStyle name="40% - Accent4 22 6 6" xfId="4629"/>
    <cellStyle name="40% - Accent4 22 6 6 2" xfId="8299"/>
    <cellStyle name="40% - Accent4 22 6 6 2 2" xfId="15806"/>
    <cellStyle name="40% - Accent4 22 6 6 3" xfId="12192"/>
    <cellStyle name="40% - Accent4 22 6 7" xfId="5056"/>
    <cellStyle name="40% - Accent4 22 6 7 2" xfId="8722"/>
    <cellStyle name="40% - Accent4 22 6 7 2 2" xfId="16229"/>
    <cellStyle name="40% - Accent4 22 6 7 3" xfId="12614"/>
    <cellStyle name="40% - Accent4 22 6 8" xfId="5728"/>
    <cellStyle name="40% - Accent4 22 6 8 2" xfId="13243"/>
    <cellStyle name="40% - Accent4 22 6 9" xfId="9655"/>
    <cellStyle name="40% - Accent4 22 7" xfId="2051"/>
    <cellStyle name="40% - Accent4 22 7 2" xfId="2964"/>
    <cellStyle name="40% - Accent4 22 7 2 2" xfId="6746"/>
    <cellStyle name="40% - Accent4 22 7 2 2 2" xfId="14257"/>
    <cellStyle name="40% - Accent4 22 7 2 3" xfId="10657"/>
    <cellStyle name="40% - Accent4 22 7 3" xfId="5890"/>
    <cellStyle name="40% - Accent4 22 7 3 2" xfId="13404"/>
    <cellStyle name="40% - Accent4 22 7 4" xfId="9813"/>
    <cellStyle name="40% - Accent4 22 8" xfId="2539"/>
    <cellStyle name="40% - Accent4 22 8 2" xfId="6323"/>
    <cellStyle name="40% - Accent4 22 8 2 2" xfId="13835"/>
    <cellStyle name="40% - Accent4 22 8 3" xfId="10235"/>
    <cellStyle name="40% - Accent4 22 9" xfId="3415"/>
    <cellStyle name="40% - Accent4 22 9 2" xfId="7173"/>
    <cellStyle name="40% - Accent4 22 9 2 2" xfId="14683"/>
    <cellStyle name="40% - Accent4 22 9 3" xfId="11080"/>
    <cellStyle name="40% - Accent4 23" xfId="815"/>
    <cellStyle name="40% - Accent4 24" xfId="1807"/>
    <cellStyle name="40% - Accent4 24 2" xfId="2316"/>
    <cellStyle name="40% - Accent4 24 2 2" xfId="3163"/>
    <cellStyle name="40% - Accent4 24 2 2 2" xfId="6945"/>
    <cellStyle name="40% - Accent4 24 2 2 2 2" xfId="14456"/>
    <cellStyle name="40% - Accent4 24 2 2 3" xfId="10856"/>
    <cellStyle name="40% - Accent4 24 2 3" xfId="6100"/>
    <cellStyle name="40% - Accent4 24 2 3 2" xfId="13612"/>
    <cellStyle name="40% - Accent4 24 2 4" xfId="10012"/>
    <cellStyle name="40% - Accent4 24 3" xfId="2738"/>
    <cellStyle name="40% - Accent4 24 3 2" xfId="6522"/>
    <cellStyle name="40% - Accent4 24 3 2 2" xfId="14034"/>
    <cellStyle name="40% - Accent4 24 3 3" xfId="10434"/>
    <cellStyle name="40% - Accent4 24 4" xfId="3669"/>
    <cellStyle name="40% - Accent4 24 4 2" xfId="7379"/>
    <cellStyle name="40% - Accent4 24 4 2 2" xfId="14888"/>
    <cellStyle name="40% - Accent4 24 4 3" xfId="11279"/>
    <cellStyle name="40% - Accent4 24 5" xfId="4138"/>
    <cellStyle name="40% - Accent4 24 5 2" xfId="7808"/>
    <cellStyle name="40% - Accent4 24 5 2 2" xfId="15315"/>
    <cellStyle name="40% - Accent4 24 5 3" xfId="11701"/>
    <cellStyle name="40% - Accent4 24 6" xfId="4563"/>
    <cellStyle name="40% - Accent4 24 6 2" xfId="8233"/>
    <cellStyle name="40% - Accent4 24 6 2 2" xfId="15740"/>
    <cellStyle name="40% - Accent4 24 6 3" xfId="12126"/>
    <cellStyle name="40% - Accent4 24 7" xfId="4990"/>
    <cellStyle name="40% - Accent4 24 7 2" xfId="8656"/>
    <cellStyle name="40% - Accent4 24 7 2 2" xfId="16163"/>
    <cellStyle name="40% - Accent4 24 7 3" xfId="12548"/>
    <cellStyle name="40% - Accent4 24 8" xfId="5662"/>
    <cellStyle name="40% - Accent4 24 8 2" xfId="13177"/>
    <cellStyle name="40% - Accent4 24 9" xfId="9589"/>
    <cellStyle name="40% - Accent4 25" xfId="185"/>
    <cellStyle name="40% - Accent4 3" xfId="198"/>
    <cellStyle name="40% - Accent4 3 2" xfId="1433"/>
    <cellStyle name="40% - Accent4 3 3" xfId="802"/>
    <cellStyle name="40% - Accent4 4" xfId="199"/>
    <cellStyle name="40% - Accent4 4 2" xfId="1434"/>
    <cellStyle name="40% - Accent4 4 3" xfId="801"/>
    <cellStyle name="40% - Accent4 5" xfId="200"/>
    <cellStyle name="40% - Accent4 5 2" xfId="1435"/>
    <cellStyle name="40% - Accent4 5 3" xfId="800"/>
    <cellStyle name="40% - Accent4 6" xfId="201"/>
    <cellStyle name="40% - Accent4 6 2" xfId="1436"/>
    <cellStyle name="40% - Accent4 6 3" xfId="799"/>
    <cellStyle name="40% - Accent4 7" xfId="202"/>
    <cellStyle name="40% - Accent4 7 2" xfId="1437"/>
    <cellStyle name="40% - Accent4 7 3" xfId="798"/>
    <cellStyle name="40% - Accent4 8" xfId="203"/>
    <cellStyle name="40% - Accent4 8 2" xfId="1438"/>
    <cellStyle name="40% - Accent4 8 3" xfId="797"/>
    <cellStyle name="40% - Accent4 9" xfId="204"/>
    <cellStyle name="40% - Accent4 9 2" xfId="1439"/>
    <cellStyle name="40% - Accent4 9 3" xfId="796"/>
    <cellStyle name="40% - Accent5" xfId="16854" builtinId="47" customBuiltin="1"/>
    <cellStyle name="40% - Accent5 10" xfId="206"/>
    <cellStyle name="40% - Accent5 10 2" xfId="1441"/>
    <cellStyle name="40% - Accent5 10 3" xfId="794"/>
    <cellStyle name="40% - Accent5 11" xfId="207"/>
    <cellStyle name="40% - Accent5 11 2" xfId="1442"/>
    <cellStyle name="40% - Accent5 11 3" xfId="793"/>
    <cellStyle name="40% - Accent5 12" xfId="208"/>
    <cellStyle name="40% - Accent5 12 2" xfId="1443"/>
    <cellStyle name="40% - Accent5 12 3" xfId="792"/>
    <cellStyle name="40% - Accent5 13" xfId="209"/>
    <cellStyle name="40% - Accent5 13 2" xfId="1444"/>
    <cellStyle name="40% - Accent5 13 3" xfId="791"/>
    <cellStyle name="40% - Accent5 14" xfId="210"/>
    <cellStyle name="40% - Accent5 14 2" xfId="1445"/>
    <cellStyle name="40% - Accent5 14 3" xfId="790"/>
    <cellStyle name="40% - Accent5 15" xfId="211"/>
    <cellStyle name="40% - Accent5 15 2" xfId="1446"/>
    <cellStyle name="40% - Accent5 15 3" xfId="789"/>
    <cellStyle name="40% - Accent5 16" xfId="212"/>
    <cellStyle name="40% - Accent5 16 2" xfId="1447"/>
    <cellStyle name="40% - Accent5 16 3" xfId="788"/>
    <cellStyle name="40% - Accent5 17" xfId="213"/>
    <cellStyle name="40% - Accent5 17 2" xfId="1448"/>
    <cellStyle name="40% - Accent5 17 3" xfId="787"/>
    <cellStyle name="40% - Accent5 18" xfId="214"/>
    <cellStyle name="40% - Accent5 18 2" xfId="1449"/>
    <cellStyle name="40% - Accent5 18 3" xfId="786"/>
    <cellStyle name="40% - Accent5 19" xfId="215"/>
    <cellStyle name="40% - Accent5 19 2" xfId="1450"/>
    <cellStyle name="40% - Accent5 19 3" xfId="785"/>
    <cellStyle name="40% - Accent5 2" xfId="216"/>
    <cellStyle name="40% - Accent5 2 2" xfId="1451"/>
    <cellStyle name="40% - Accent5 2 3" xfId="784"/>
    <cellStyle name="40% - Accent5 20" xfId="217"/>
    <cellStyle name="40% - Accent5 20 2" xfId="1452"/>
    <cellStyle name="40% - Accent5 20 3" xfId="783"/>
    <cellStyle name="40% - Accent5 21" xfId="402"/>
    <cellStyle name="40% - Accent5 21 2" xfId="666"/>
    <cellStyle name="40% - Accent5 22" xfId="473"/>
    <cellStyle name="40% - Accent5 22 10" xfId="3941"/>
    <cellStyle name="40% - Accent5 22 10 2" xfId="7611"/>
    <cellStyle name="40% - Accent5 22 10 2 2" xfId="15118"/>
    <cellStyle name="40% - Accent5 22 10 3" xfId="11504"/>
    <cellStyle name="40% - Accent5 22 11" xfId="4366"/>
    <cellStyle name="40% - Accent5 22 11 2" xfId="8036"/>
    <cellStyle name="40% - Accent5 22 11 2 2" xfId="15543"/>
    <cellStyle name="40% - Accent5 22 11 3" xfId="11929"/>
    <cellStyle name="40% - Accent5 22 12" xfId="4789"/>
    <cellStyle name="40% - Accent5 22 12 2" xfId="8458"/>
    <cellStyle name="40% - Accent5 22 12 2 2" xfId="15965"/>
    <cellStyle name="40% - Accent5 22 12 3" xfId="12351"/>
    <cellStyle name="40% - Accent5 22 13" xfId="5277"/>
    <cellStyle name="40% - Accent5 22 13 2" xfId="12826"/>
    <cellStyle name="40% - Accent5 22 14" xfId="9392"/>
    <cellStyle name="40% - Accent5 22 2" xfId="500"/>
    <cellStyle name="40% - Accent5 22 2 10" xfId="5299"/>
    <cellStyle name="40% - Accent5 22 2 10 2" xfId="12848"/>
    <cellStyle name="40% - Accent5 22 2 11" xfId="9414"/>
    <cellStyle name="40% - Accent5 22 2 2" xfId="571"/>
    <cellStyle name="40% - Accent5 22 2 2 10" xfId="9481"/>
    <cellStyle name="40% - Accent5 22 2 2 2" xfId="1874"/>
    <cellStyle name="40% - Accent5 22 2 2 2 2" xfId="2383"/>
    <cellStyle name="40% - Accent5 22 2 2 2 2 2" xfId="3230"/>
    <cellStyle name="40% - Accent5 22 2 2 2 2 2 2" xfId="7012"/>
    <cellStyle name="40% - Accent5 22 2 2 2 2 2 2 2" xfId="14523"/>
    <cellStyle name="40% - Accent5 22 2 2 2 2 2 3" xfId="10923"/>
    <cellStyle name="40% - Accent5 22 2 2 2 2 3" xfId="6167"/>
    <cellStyle name="40% - Accent5 22 2 2 2 2 3 2" xfId="13679"/>
    <cellStyle name="40% - Accent5 22 2 2 2 2 4" xfId="10079"/>
    <cellStyle name="40% - Accent5 22 2 2 2 3" xfId="2805"/>
    <cellStyle name="40% - Accent5 22 2 2 2 3 2" xfId="6589"/>
    <cellStyle name="40% - Accent5 22 2 2 2 3 2 2" xfId="14101"/>
    <cellStyle name="40% - Accent5 22 2 2 2 3 3" xfId="10501"/>
    <cellStyle name="40% - Accent5 22 2 2 2 4" xfId="3736"/>
    <cellStyle name="40% - Accent5 22 2 2 2 4 2" xfId="7446"/>
    <cellStyle name="40% - Accent5 22 2 2 2 4 2 2" xfId="14955"/>
    <cellStyle name="40% - Accent5 22 2 2 2 4 3" xfId="11346"/>
    <cellStyle name="40% - Accent5 22 2 2 2 5" xfId="4205"/>
    <cellStyle name="40% - Accent5 22 2 2 2 5 2" xfId="7875"/>
    <cellStyle name="40% - Accent5 22 2 2 2 5 2 2" xfId="15382"/>
    <cellStyle name="40% - Accent5 22 2 2 2 5 3" xfId="11768"/>
    <cellStyle name="40% - Accent5 22 2 2 2 6" xfId="4630"/>
    <cellStyle name="40% - Accent5 22 2 2 2 6 2" xfId="8300"/>
    <cellStyle name="40% - Accent5 22 2 2 2 6 2 2" xfId="15807"/>
    <cellStyle name="40% - Accent5 22 2 2 2 6 3" xfId="12193"/>
    <cellStyle name="40% - Accent5 22 2 2 2 7" xfId="5057"/>
    <cellStyle name="40% - Accent5 22 2 2 2 7 2" xfId="8723"/>
    <cellStyle name="40% - Accent5 22 2 2 2 7 2 2" xfId="16230"/>
    <cellStyle name="40% - Accent5 22 2 2 2 7 3" xfId="12615"/>
    <cellStyle name="40% - Accent5 22 2 2 2 8" xfId="5729"/>
    <cellStyle name="40% - Accent5 22 2 2 2 8 2" xfId="13244"/>
    <cellStyle name="40% - Accent5 22 2 2 2 9" xfId="9656"/>
    <cellStyle name="40% - Accent5 22 2 2 3" xfId="2142"/>
    <cellStyle name="40% - Accent5 22 2 2 3 2" xfId="3055"/>
    <cellStyle name="40% - Accent5 22 2 2 3 2 2" xfId="6837"/>
    <cellStyle name="40% - Accent5 22 2 2 3 2 2 2" xfId="14348"/>
    <cellStyle name="40% - Accent5 22 2 2 3 2 3" xfId="10748"/>
    <cellStyle name="40% - Accent5 22 2 2 3 3" xfId="5981"/>
    <cellStyle name="40% - Accent5 22 2 2 3 3 2" xfId="13495"/>
    <cellStyle name="40% - Accent5 22 2 2 3 4" xfId="9904"/>
    <cellStyle name="40% - Accent5 22 2 2 4" xfId="2630"/>
    <cellStyle name="40% - Accent5 22 2 2 4 2" xfId="6414"/>
    <cellStyle name="40% - Accent5 22 2 2 4 2 2" xfId="13926"/>
    <cellStyle name="40% - Accent5 22 2 2 4 3" xfId="10326"/>
    <cellStyle name="40% - Accent5 22 2 2 5" xfId="3506"/>
    <cellStyle name="40% - Accent5 22 2 2 5 2" xfId="7264"/>
    <cellStyle name="40% - Accent5 22 2 2 5 2 2" xfId="14774"/>
    <cellStyle name="40% - Accent5 22 2 2 5 3" xfId="11171"/>
    <cellStyle name="40% - Accent5 22 2 2 6" xfId="4030"/>
    <cellStyle name="40% - Accent5 22 2 2 6 2" xfId="7700"/>
    <cellStyle name="40% - Accent5 22 2 2 6 2 2" xfId="15207"/>
    <cellStyle name="40% - Accent5 22 2 2 6 3" xfId="11593"/>
    <cellStyle name="40% - Accent5 22 2 2 7" xfId="4455"/>
    <cellStyle name="40% - Accent5 22 2 2 7 2" xfId="8125"/>
    <cellStyle name="40% - Accent5 22 2 2 7 2 2" xfId="15632"/>
    <cellStyle name="40% - Accent5 22 2 2 7 3" xfId="12018"/>
    <cellStyle name="40% - Accent5 22 2 2 8" xfId="4880"/>
    <cellStyle name="40% - Accent5 22 2 2 8 2" xfId="8548"/>
    <cellStyle name="40% - Accent5 22 2 2 8 2 2" xfId="16055"/>
    <cellStyle name="40% - Accent5 22 2 2 8 3" xfId="12440"/>
    <cellStyle name="40% - Accent5 22 2 2 9" xfId="5366"/>
    <cellStyle name="40% - Accent5 22 2 2 9 2" xfId="12915"/>
    <cellStyle name="40% - Accent5 22 2 3" xfId="1875"/>
    <cellStyle name="40% - Accent5 22 2 3 2" xfId="2384"/>
    <cellStyle name="40% - Accent5 22 2 3 2 2" xfId="3231"/>
    <cellStyle name="40% - Accent5 22 2 3 2 2 2" xfId="7013"/>
    <cellStyle name="40% - Accent5 22 2 3 2 2 2 2" xfId="14524"/>
    <cellStyle name="40% - Accent5 22 2 3 2 2 3" xfId="10924"/>
    <cellStyle name="40% - Accent5 22 2 3 2 3" xfId="6168"/>
    <cellStyle name="40% - Accent5 22 2 3 2 3 2" xfId="13680"/>
    <cellStyle name="40% - Accent5 22 2 3 2 4" xfId="10080"/>
    <cellStyle name="40% - Accent5 22 2 3 3" xfId="2806"/>
    <cellStyle name="40% - Accent5 22 2 3 3 2" xfId="6590"/>
    <cellStyle name="40% - Accent5 22 2 3 3 2 2" xfId="14102"/>
    <cellStyle name="40% - Accent5 22 2 3 3 3" xfId="10502"/>
    <cellStyle name="40% - Accent5 22 2 3 4" xfId="3737"/>
    <cellStyle name="40% - Accent5 22 2 3 4 2" xfId="7447"/>
    <cellStyle name="40% - Accent5 22 2 3 4 2 2" xfId="14956"/>
    <cellStyle name="40% - Accent5 22 2 3 4 3" xfId="11347"/>
    <cellStyle name="40% - Accent5 22 2 3 5" xfId="4206"/>
    <cellStyle name="40% - Accent5 22 2 3 5 2" xfId="7876"/>
    <cellStyle name="40% - Accent5 22 2 3 5 2 2" xfId="15383"/>
    <cellStyle name="40% - Accent5 22 2 3 5 3" xfId="11769"/>
    <cellStyle name="40% - Accent5 22 2 3 6" xfId="4631"/>
    <cellStyle name="40% - Accent5 22 2 3 6 2" xfId="8301"/>
    <cellStyle name="40% - Accent5 22 2 3 6 2 2" xfId="15808"/>
    <cellStyle name="40% - Accent5 22 2 3 6 3" xfId="12194"/>
    <cellStyle name="40% - Accent5 22 2 3 7" xfId="5058"/>
    <cellStyle name="40% - Accent5 22 2 3 7 2" xfId="8724"/>
    <cellStyle name="40% - Accent5 22 2 3 7 2 2" xfId="16231"/>
    <cellStyle name="40% - Accent5 22 2 3 7 3" xfId="12616"/>
    <cellStyle name="40% - Accent5 22 2 3 8" xfId="5730"/>
    <cellStyle name="40% - Accent5 22 2 3 8 2" xfId="13245"/>
    <cellStyle name="40% - Accent5 22 2 3 9" xfId="9657"/>
    <cellStyle name="40% - Accent5 22 2 4" xfId="2075"/>
    <cellStyle name="40% - Accent5 22 2 4 2" xfId="2988"/>
    <cellStyle name="40% - Accent5 22 2 4 2 2" xfId="6770"/>
    <cellStyle name="40% - Accent5 22 2 4 2 2 2" xfId="14281"/>
    <cellStyle name="40% - Accent5 22 2 4 2 3" xfId="10681"/>
    <cellStyle name="40% - Accent5 22 2 4 3" xfId="5914"/>
    <cellStyle name="40% - Accent5 22 2 4 3 2" xfId="13428"/>
    <cellStyle name="40% - Accent5 22 2 4 4" xfId="9837"/>
    <cellStyle name="40% - Accent5 22 2 5" xfId="2563"/>
    <cellStyle name="40% - Accent5 22 2 5 2" xfId="6347"/>
    <cellStyle name="40% - Accent5 22 2 5 2 2" xfId="13859"/>
    <cellStyle name="40% - Accent5 22 2 5 3" xfId="10259"/>
    <cellStyle name="40% - Accent5 22 2 6" xfId="3439"/>
    <cellStyle name="40% - Accent5 22 2 6 2" xfId="7197"/>
    <cellStyle name="40% - Accent5 22 2 6 2 2" xfId="14707"/>
    <cellStyle name="40% - Accent5 22 2 6 3" xfId="11104"/>
    <cellStyle name="40% - Accent5 22 2 7" xfId="3963"/>
    <cellStyle name="40% - Accent5 22 2 7 2" xfId="7633"/>
    <cellStyle name="40% - Accent5 22 2 7 2 2" xfId="15140"/>
    <cellStyle name="40% - Accent5 22 2 7 3" xfId="11526"/>
    <cellStyle name="40% - Accent5 22 2 8" xfId="4388"/>
    <cellStyle name="40% - Accent5 22 2 8 2" xfId="8058"/>
    <cellStyle name="40% - Accent5 22 2 8 2 2" xfId="15565"/>
    <cellStyle name="40% - Accent5 22 2 8 3" xfId="11951"/>
    <cellStyle name="40% - Accent5 22 2 9" xfId="4812"/>
    <cellStyle name="40% - Accent5 22 2 9 2" xfId="8481"/>
    <cellStyle name="40% - Accent5 22 2 9 2 2" xfId="15988"/>
    <cellStyle name="40% - Accent5 22 2 9 3" xfId="12373"/>
    <cellStyle name="40% - Accent5 22 3" xfId="522"/>
    <cellStyle name="40% - Accent5 22 3 10" xfId="5321"/>
    <cellStyle name="40% - Accent5 22 3 10 2" xfId="12870"/>
    <cellStyle name="40% - Accent5 22 3 11" xfId="9436"/>
    <cellStyle name="40% - Accent5 22 3 2" xfId="593"/>
    <cellStyle name="40% - Accent5 22 3 2 10" xfId="9503"/>
    <cellStyle name="40% - Accent5 22 3 2 2" xfId="1876"/>
    <cellStyle name="40% - Accent5 22 3 2 2 2" xfId="2385"/>
    <cellStyle name="40% - Accent5 22 3 2 2 2 2" xfId="3232"/>
    <cellStyle name="40% - Accent5 22 3 2 2 2 2 2" xfId="7014"/>
    <cellStyle name="40% - Accent5 22 3 2 2 2 2 2 2" xfId="14525"/>
    <cellStyle name="40% - Accent5 22 3 2 2 2 2 3" xfId="10925"/>
    <cellStyle name="40% - Accent5 22 3 2 2 2 3" xfId="6169"/>
    <cellStyle name="40% - Accent5 22 3 2 2 2 3 2" xfId="13681"/>
    <cellStyle name="40% - Accent5 22 3 2 2 2 4" xfId="10081"/>
    <cellStyle name="40% - Accent5 22 3 2 2 3" xfId="2807"/>
    <cellStyle name="40% - Accent5 22 3 2 2 3 2" xfId="6591"/>
    <cellStyle name="40% - Accent5 22 3 2 2 3 2 2" xfId="14103"/>
    <cellStyle name="40% - Accent5 22 3 2 2 3 3" xfId="10503"/>
    <cellStyle name="40% - Accent5 22 3 2 2 4" xfId="3738"/>
    <cellStyle name="40% - Accent5 22 3 2 2 4 2" xfId="7448"/>
    <cellStyle name="40% - Accent5 22 3 2 2 4 2 2" xfId="14957"/>
    <cellStyle name="40% - Accent5 22 3 2 2 4 3" xfId="11348"/>
    <cellStyle name="40% - Accent5 22 3 2 2 5" xfId="4207"/>
    <cellStyle name="40% - Accent5 22 3 2 2 5 2" xfId="7877"/>
    <cellStyle name="40% - Accent5 22 3 2 2 5 2 2" xfId="15384"/>
    <cellStyle name="40% - Accent5 22 3 2 2 5 3" xfId="11770"/>
    <cellStyle name="40% - Accent5 22 3 2 2 6" xfId="4632"/>
    <cellStyle name="40% - Accent5 22 3 2 2 6 2" xfId="8302"/>
    <cellStyle name="40% - Accent5 22 3 2 2 6 2 2" xfId="15809"/>
    <cellStyle name="40% - Accent5 22 3 2 2 6 3" xfId="12195"/>
    <cellStyle name="40% - Accent5 22 3 2 2 7" xfId="5059"/>
    <cellStyle name="40% - Accent5 22 3 2 2 7 2" xfId="8725"/>
    <cellStyle name="40% - Accent5 22 3 2 2 7 2 2" xfId="16232"/>
    <cellStyle name="40% - Accent5 22 3 2 2 7 3" xfId="12617"/>
    <cellStyle name="40% - Accent5 22 3 2 2 8" xfId="5731"/>
    <cellStyle name="40% - Accent5 22 3 2 2 8 2" xfId="13246"/>
    <cellStyle name="40% - Accent5 22 3 2 2 9" xfId="9658"/>
    <cellStyle name="40% - Accent5 22 3 2 3" xfId="2164"/>
    <cellStyle name="40% - Accent5 22 3 2 3 2" xfId="3077"/>
    <cellStyle name="40% - Accent5 22 3 2 3 2 2" xfId="6859"/>
    <cellStyle name="40% - Accent5 22 3 2 3 2 2 2" xfId="14370"/>
    <cellStyle name="40% - Accent5 22 3 2 3 2 3" xfId="10770"/>
    <cellStyle name="40% - Accent5 22 3 2 3 3" xfId="6003"/>
    <cellStyle name="40% - Accent5 22 3 2 3 3 2" xfId="13517"/>
    <cellStyle name="40% - Accent5 22 3 2 3 4" xfId="9926"/>
    <cellStyle name="40% - Accent5 22 3 2 4" xfId="2652"/>
    <cellStyle name="40% - Accent5 22 3 2 4 2" xfId="6436"/>
    <cellStyle name="40% - Accent5 22 3 2 4 2 2" xfId="13948"/>
    <cellStyle name="40% - Accent5 22 3 2 4 3" xfId="10348"/>
    <cellStyle name="40% - Accent5 22 3 2 5" xfId="3528"/>
    <cellStyle name="40% - Accent5 22 3 2 5 2" xfId="7286"/>
    <cellStyle name="40% - Accent5 22 3 2 5 2 2" xfId="14796"/>
    <cellStyle name="40% - Accent5 22 3 2 5 3" xfId="11193"/>
    <cellStyle name="40% - Accent5 22 3 2 6" xfId="4052"/>
    <cellStyle name="40% - Accent5 22 3 2 6 2" xfId="7722"/>
    <cellStyle name="40% - Accent5 22 3 2 6 2 2" xfId="15229"/>
    <cellStyle name="40% - Accent5 22 3 2 6 3" xfId="11615"/>
    <cellStyle name="40% - Accent5 22 3 2 7" xfId="4477"/>
    <cellStyle name="40% - Accent5 22 3 2 7 2" xfId="8147"/>
    <cellStyle name="40% - Accent5 22 3 2 7 2 2" xfId="15654"/>
    <cellStyle name="40% - Accent5 22 3 2 7 3" xfId="12040"/>
    <cellStyle name="40% - Accent5 22 3 2 8" xfId="4902"/>
    <cellStyle name="40% - Accent5 22 3 2 8 2" xfId="8570"/>
    <cellStyle name="40% - Accent5 22 3 2 8 2 2" xfId="16077"/>
    <cellStyle name="40% - Accent5 22 3 2 8 3" xfId="12462"/>
    <cellStyle name="40% - Accent5 22 3 2 9" xfId="5388"/>
    <cellStyle name="40% - Accent5 22 3 2 9 2" xfId="12937"/>
    <cellStyle name="40% - Accent5 22 3 3" xfId="1877"/>
    <cellStyle name="40% - Accent5 22 3 3 2" xfId="2386"/>
    <cellStyle name="40% - Accent5 22 3 3 2 2" xfId="3233"/>
    <cellStyle name="40% - Accent5 22 3 3 2 2 2" xfId="7015"/>
    <cellStyle name="40% - Accent5 22 3 3 2 2 2 2" xfId="14526"/>
    <cellStyle name="40% - Accent5 22 3 3 2 2 3" xfId="10926"/>
    <cellStyle name="40% - Accent5 22 3 3 2 3" xfId="6170"/>
    <cellStyle name="40% - Accent5 22 3 3 2 3 2" xfId="13682"/>
    <cellStyle name="40% - Accent5 22 3 3 2 4" xfId="10082"/>
    <cellStyle name="40% - Accent5 22 3 3 3" xfId="2808"/>
    <cellStyle name="40% - Accent5 22 3 3 3 2" xfId="6592"/>
    <cellStyle name="40% - Accent5 22 3 3 3 2 2" xfId="14104"/>
    <cellStyle name="40% - Accent5 22 3 3 3 3" xfId="10504"/>
    <cellStyle name="40% - Accent5 22 3 3 4" xfId="3739"/>
    <cellStyle name="40% - Accent5 22 3 3 4 2" xfId="7449"/>
    <cellStyle name="40% - Accent5 22 3 3 4 2 2" xfId="14958"/>
    <cellStyle name="40% - Accent5 22 3 3 4 3" xfId="11349"/>
    <cellStyle name="40% - Accent5 22 3 3 5" xfId="4208"/>
    <cellStyle name="40% - Accent5 22 3 3 5 2" xfId="7878"/>
    <cellStyle name="40% - Accent5 22 3 3 5 2 2" xfId="15385"/>
    <cellStyle name="40% - Accent5 22 3 3 5 3" xfId="11771"/>
    <cellStyle name="40% - Accent5 22 3 3 6" xfId="4633"/>
    <cellStyle name="40% - Accent5 22 3 3 6 2" xfId="8303"/>
    <cellStyle name="40% - Accent5 22 3 3 6 2 2" xfId="15810"/>
    <cellStyle name="40% - Accent5 22 3 3 6 3" xfId="12196"/>
    <cellStyle name="40% - Accent5 22 3 3 7" xfId="5060"/>
    <cellStyle name="40% - Accent5 22 3 3 7 2" xfId="8726"/>
    <cellStyle name="40% - Accent5 22 3 3 7 2 2" xfId="16233"/>
    <cellStyle name="40% - Accent5 22 3 3 7 3" xfId="12618"/>
    <cellStyle name="40% - Accent5 22 3 3 8" xfId="5732"/>
    <cellStyle name="40% - Accent5 22 3 3 8 2" xfId="13247"/>
    <cellStyle name="40% - Accent5 22 3 3 9" xfId="9659"/>
    <cellStyle name="40% - Accent5 22 3 4" xfId="2097"/>
    <cellStyle name="40% - Accent5 22 3 4 2" xfId="3010"/>
    <cellStyle name="40% - Accent5 22 3 4 2 2" xfId="6792"/>
    <cellStyle name="40% - Accent5 22 3 4 2 2 2" xfId="14303"/>
    <cellStyle name="40% - Accent5 22 3 4 2 3" xfId="10703"/>
    <cellStyle name="40% - Accent5 22 3 4 3" xfId="5936"/>
    <cellStyle name="40% - Accent5 22 3 4 3 2" xfId="13450"/>
    <cellStyle name="40% - Accent5 22 3 4 4" xfId="9859"/>
    <cellStyle name="40% - Accent5 22 3 5" xfId="2585"/>
    <cellStyle name="40% - Accent5 22 3 5 2" xfId="6369"/>
    <cellStyle name="40% - Accent5 22 3 5 2 2" xfId="13881"/>
    <cellStyle name="40% - Accent5 22 3 5 3" xfId="10281"/>
    <cellStyle name="40% - Accent5 22 3 6" xfId="3461"/>
    <cellStyle name="40% - Accent5 22 3 6 2" xfId="7219"/>
    <cellStyle name="40% - Accent5 22 3 6 2 2" xfId="14729"/>
    <cellStyle name="40% - Accent5 22 3 6 3" xfId="11126"/>
    <cellStyle name="40% - Accent5 22 3 7" xfId="3985"/>
    <cellStyle name="40% - Accent5 22 3 7 2" xfId="7655"/>
    <cellStyle name="40% - Accent5 22 3 7 2 2" xfId="15162"/>
    <cellStyle name="40% - Accent5 22 3 7 3" xfId="11548"/>
    <cellStyle name="40% - Accent5 22 3 8" xfId="4410"/>
    <cellStyle name="40% - Accent5 22 3 8 2" xfId="8080"/>
    <cellStyle name="40% - Accent5 22 3 8 2 2" xfId="15587"/>
    <cellStyle name="40% - Accent5 22 3 8 3" xfId="11973"/>
    <cellStyle name="40% - Accent5 22 3 9" xfId="4834"/>
    <cellStyle name="40% - Accent5 22 3 9 2" xfId="8503"/>
    <cellStyle name="40% - Accent5 22 3 9 2 2" xfId="16010"/>
    <cellStyle name="40% - Accent5 22 3 9 3" xfId="12395"/>
    <cellStyle name="40% - Accent5 22 4" xfId="549"/>
    <cellStyle name="40% - Accent5 22 4 10" xfId="9459"/>
    <cellStyle name="40% - Accent5 22 4 2" xfId="1878"/>
    <cellStyle name="40% - Accent5 22 4 2 2" xfId="2387"/>
    <cellStyle name="40% - Accent5 22 4 2 2 2" xfId="3234"/>
    <cellStyle name="40% - Accent5 22 4 2 2 2 2" xfId="7016"/>
    <cellStyle name="40% - Accent5 22 4 2 2 2 2 2" xfId="14527"/>
    <cellStyle name="40% - Accent5 22 4 2 2 2 3" xfId="10927"/>
    <cellStyle name="40% - Accent5 22 4 2 2 3" xfId="6171"/>
    <cellStyle name="40% - Accent5 22 4 2 2 3 2" xfId="13683"/>
    <cellStyle name="40% - Accent5 22 4 2 2 4" xfId="10083"/>
    <cellStyle name="40% - Accent5 22 4 2 3" xfId="2809"/>
    <cellStyle name="40% - Accent5 22 4 2 3 2" xfId="6593"/>
    <cellStyle name="40% - Accent5 22 4 2 3 2 2" xfId="14105"/>
    <cellStyle name="40% - Accent5 22 4 2 3 3" xfId="10505"/>
    <cellStyle name="40% - Accent5 22 4 2 4" xfId="3740"/>
    <cellStyle name="40% - Accent5 22 4 2 4 2" xfId="7450"/>
    <cellStyle name="40% - Accent5 22 4 2 4 2 2" xfId="14959"/>
    <cellStyle name="40% - Accent5 22 4 2 4 3" xfId="11350"/>
    <cellStyle name="40% - Accent5 22 4 2 5" xfId="4209"/>
    <cellStyle name="40% - Accent5 22 4 2 5 2" xfId="7879"/>
    <cellStyle name="40% - Accent5 22 4 2 5 2 2" xfId="15386"/>
    <cellStyle name="40% - Accent5 22 4 2 5 3" xfId="11772"/>
    <cellStyle name="40% - Accent5 22 4 2 6" xfId="4634"/>
    <cellStyle name="40% - Accent5 22 4 2 6 2" xfId="8304"/>
    <cellStyle name="40% - Accent5 22 4 2 6 2 2" xfId="15811"/>
    <cellStyle name="40% - Accent5 22 4 2 6 3" xfId="12197"/>
    <cellStyle name="40% - Accent5 22 4 2 7" xfId="5061"/>
    <cellStyle name="40% - Accent5 22 4 2 7 2" xfId="8727"/>
    <cellStyle name="40% - Accent5 22 4 2 7 2 2" xfId="16234"/>
    <cellStyle name="40% - Accent5 22 4 2 7 3" xfId="12619"/>
    <cellStyle name="40% - Accent5 22 4 2 8" xfId="5733"/>
    <cellStyle name="40% - Accent5 22 4 2 8 2" xfId="13248"/>
    <cellStyle name="40% - Accent5 22 4 2 9" xfId="9660"/>
    <cellStyle name="40% - Accent5 22 4 3" xfId="2120"/>
    <cellStyle name="40% - Accent5 22 4 3 2" xfId="3033"/>
    <cellStyle name="40% - Accent5 22 4 3 2 2" xfId="6815"/>
    <cellStyle name="40% - Accent5 22 4 3 2 2 2" xfId="14326"/>
    <cellStyle name="40% - Accent5 22 4 3 2 3" xfId="10726"/>
    <cellStyle name="40% - Accent5 22 4 3 3" xfId="5959"/>
    <cellStyle name="40% - Accent5 22 4 3 3 2" xfId="13473"/>
    <cellStyle name="40% - Accent5 22 4 3 4" xfId="9882"/>
    <cellStyle name="40% - Accent5 22 4 4" xfId="2608"/>
    <cellStyle name="40% - Accent5 22 4 4 2" xfId="6392"/>
    <cellStyle name="40% - Accent5 22 4 4 2 2" xfId="13904"/>
    <cellStyle name="40% - Accent5 22 4 4 3" xfId="10304"/>
    <cellStyle name="40% - Accent5 22 4 5" xfId="3484"/>
    <cellStyle name="40% - Accent5 22 4 5 2" xfId="7242"/>
    <cellStyle name="40% - Accent5 22 4 5 2 2" xfId="14752"/>
    <cellStyle name="40% - Accent5 22 4 5 3" xfId="11149"/>
    <cellStyle name="40% - Accent5 22 4 6" xfId="4008"/>
    <cellStyle name="40% - Accent5 22 4 6 2" xfId="7678"/>
    <cellStyle name="40% - Accent5 22 4 6 2 2" xfId="15185"/>
    <cellStyle name="40% - Accent5 22 4 6 3" xfId="11571"/>
    <cellStyle name="40% - Accent5 22 4 7" xfId="4433"/>
    <cellStyle name="40% - Accent5 22 4 7 2" xfId="8103"/>
    <cellStyle name="40% - Accent5 22 4 7 2 2" xfId="15610"/>
    <cellStyle name="40% - Accent5 22 4 7 3" xfId="11996"/>
    <cellStyle name="40% - Accent5 22 4 8" xfId="4858"/>
    <cellStyle name="40% - Accent5 22 4 8 2" xfId="8526"/>
    <cellStyle name="40% - Accent5 22 4 8 2 2" xfId="16033"/>
    <cellStyle name="40% - Accent5 22 4 8 3" xfId="12418"/>
    <cellStyle name="40% - Accent5 22 4 9" xfId="5344"/>
    <cellStyle name="40% - Accent5 22 4 9 2" xfId="12893"/>
    <cellStyle name="40% - Accent5 22 5" xfId="1440"/>
    <cellStyle name="40% - Accent5 22 6" xfId="1879"/>
    <cellStyle name="40% - Accent5 22 6 2" xfId="2388"/>
    <cellStyle name="40% - Accent5 22 6 2 2" xfId="3235"/>
    <cellStyle name="40% - Accent5 22 6 2 2 2" xfId="7017"/>
    <cellStyle name="40% - Accent5 22 6 2 2 2 2" xfId="14528"/>
    <cellStyle name="40% - Accent5 22 6 2 2 3" xfId="10928"/>
    <cellStyle name="40% - Accent5 22 6 2 3" xfId="6172"/>
    <cellStyle name="40% - Accent5 22 6 2 3 2" xfId="13684"/>
    <cellStyle name="40% - Accent5 22 6 2 4" xfId="10084"/>
    <cellStyle name="40% - Accent5 22 6 3" xfId="2810"/>
    <cellStyle name="40% - Accent5 22 6 3 2" xfId="6594"/>
    <cellStyle name="40% - Accent5 22 6 3 2 2" xfId="14106"/>
    <cellStyle name="40% - Accent5 22 6 3 3" xfId="10506"/>
    <cellStyle name="40% - Accent5 22 6 4" xfId="3741"/>
    <cellStyle name="40% - Accent5 22 6 4 2" xfId="7451"/>
    <cellStyle name="40% - Accent5 22 6 4 2 2" xfId="14960"/>
    <cellStyle name="40% - Accent5 22 6 4 3" xfId="11351"/>
    <cellStyle name="40% - Accent5 22 6 5" xfId="4210"/>
    <cellStyle name="40% - Accent5 22 6 5 2" xfId="7880"/>
    <cellStyle name="40% - Accent5 22 6 5 2 2" xfId="15387"/>
    <cellStyle name="40% - Accent5 22 6 5 3" xfId="11773"/>
    <cellStyle name="40% - Accent5 22 6 6" xfId="4635"/>
    <cellStyle name="40% - Accent5 22 6 6 2" xfId="8305"/>
    <cellStyle name="40% - Accent5 22 6 6 2 2" xfId="15812"/>
    <cellStyle name="40% - Accent5 22 6 6 3" xfId="12198"/>
    <cellStyle name="40% - Accent5 22 6 7" xfId="5062"/>
    <cellStyle name="40% - Accent5 22 6 7 2" xfId="8728"/>
    <cellStyle name="40% - Accent5 22 6 7 2 2" xfId="16235"/>
    <cellStyle name="40% - Accent5 22 6 7 3" xfId="12620"/>
    <cellStyle name="40% - Accent5 22 6 8" xfId="5734"/>
    <cellStyle name="40% - Accent5 22 6 8 2" xfId="13249"/>
    <cellStyle name="40% - Accent5 22 6 9" xfId="9661"/>
    <cellStyle name="40% - Accent5 22 7" xfId="2053"/>
    <cellStyle name="40% - Accent5 22 7 2" xfId="2966"/>
    <cellStyle name="40% - Accent5 22 7 2 2" xfId="6748"/>
    <cellStyle name="40% - Accent5 22 7 2 2 2" xfId="14259"/>
    <cellStyle name="40% - Accent5 22 7 2 3" xfId="10659"/>
    <cellStyle name="40% - Accent5 22 7 3" xfId="5892"/>
    <cellStyle name="40% - Accent5 22 7 3 2" xfId="13406"/>
    <cellStyle name="40% - Accent5 22 7 4" xfId="9815"/>
    <cellStyle name="40% - Accent5 22 8" xfId="2541"/>
    <cellStyle name="40% - Accent5 22 8 2" xfId="6325"/>
    <cellStyle name="40% - Accent5 22 8 2 2" xfId="13837"/>
    <cellStyle name="40% - Accent5 22 8 3" xfId="10237"/>
    <cellStyle name="40% - Accent5 22 9" xfId="3417"/>
    <cellStyle name="40% - Accent5 22 9 2" xfId="7175"/>
    <cellStyle name="40% - Accent5 22 9 2 2" xfId="14685"/>
    <cellStyle name="40% - Accent5 22 9 3" xfId="11082"/>
    <cellStyle name="40% - Accent5 23" xfId="795"/>
    <cellStyle name="40% - Accent5 24" xfId="1809"/>
    <cellStyle name="40% - Accent5 24 2" xfId="2318"/>
    <cellStyle name="40% - Accent5 24 2 2" xfId="3165"/>
    <cellStyle name="40% - Accent5 24 2 2 2" xfId="6947"/>
    <cellStyle name="40% - Accent5 24 2 2 2 2" xfId="14458"/>
    <cellStyle name="40% - Accent5 24 2 2 3" xfId="10858"/>
    <cellStyle name="40% - Accent5 24 2 3" xfId="6102"/>
    <cellStyle name="40% - Accent5 24 2 3 2" xfId="13614"/>
    <cellStyle name="40% - Accent5 24 2 4" xfId="10014"/>
    <cellStyle name="40% - Accent5 24 3" xfId="2740"/>
    <cellStyle name="40% - Accent5 24 3 2" xfId="6524"/>
    <cellStyle name="40% - Accent5 24 3 2 2" xfId="14036"/>
    <cellStyle name="40% - Accent5 24 3 3" xfId="10436"/>
    <cellStyle name="40% - Accent5 24 4" xfId="3671"/>
    <cellStyle name="40% - Accent5 24 4 2" xfId="7381"/>
    <cellStyle name="40% - Accent5 24 4 2 2" xfId="14890"/>
    <cellStyle name="40% - Accent5 24 4 3" xfId="11281"/>
    <cellStyle name="40% - Accent5 24 5" xfId="4140"/>
    <cellStyle name="40% - Accent5 24 5 2" xfId="7810"/>
    <cellStyle name="40% - Accent5 24 5 2 2" xfId="15317"/>
    <cellStyle name="40% - Accent5 24 5 3" xfId="11703"/>
    <cellStyle name="40% - Accent5 24 6" xfId="4565"/>
    <cellStyle name="40% - Accent5 24 6 2" xfId="8235"/>
    <cellStyle name="40% - Accent5 24 6 2 2" xfId="15742"/>
    <cellStyle name="40% - Accent5 24 6 3" xfId="12128"/>
    <cellStyle name="40% - Accent5 24 7" xfId="4992"/>
    <cellStyle name="40% - Accent5 24 7 2" xfId="8658"/>
    <cellStyle name="40% - Accent5 24 7 2 2" xfId="16165"/>
    <cellStyle name="40% - Accent5 24 7 3" xfId="12550"/>
    <cellStyle name="40% - Accent5 24 8" xfId="5664"/>
    <cellStyle name="40% - Accent5 24 8 2" xfId="13179"/>
    <cellStyle name="40% - Accent5 24 9" xfId="9591"/>
    <cellStyle name="40% - Accent5 25" xfId="205"/>
    <cellStyle name="40% - Accent5 3" xfId="218"/>
    <cellStyle name="40% - Accent5 3 2" xfId="1453"/>
    <cellStyle name="40% - Accent5 3 3" xfId="782"/>
    <cellStyle name="40% - Accent5 4" xfId="219"/>
    <cellStyle name="40% - Accent5 4 2" xfId="1454"/>
    <cellStyle name="40% - Accent5 4 3" xfId="781"/>
    <cellStyle name="40% - Accent5 5" xfId="220"/>
    <cellStyle name="40% - Accent5 5 2" xfId="1455"/>
    <cellStyle name="40% - Accent5 5 3" xfId="780"/>
    <cellStyle name="40% - Accent5 6" xfId="221"/>
    <cellStyle name="40% - Accent5 6 2" xfId="1456"/>
    <cellStyle name="40% - Accent5 6 3" xfId="779"/>
    <cellStyle name="40% - Accent5 7" xfId="222"/>
    <cellStyle name="40% - Accent5 7 2" xfId="1457"/>
    <cellStyle name="40% - Accent5 7 3" xfId="778"/>
    <cellStyle name="40% - Accent5 8" xfId="223"/>
    <cellStyle name="40% - Accent5 8 2" xfId="1458"/>
    <cellStyle name="40% - Accent5 8 3" xfId="777"/>
    <cellStyle name="40% - Accent5 9" xfId="224"/>
    <cellStyle name="40% - Accent5 9 2" xfId="1459"/>
    <cellStyle name="40% - Accent5 9 3" xfId="776"/>
    <cellStyle name="40% - Accent6" xfId="16858" builtinId="51" customBuiltin="1"/>
    <cellStyle name="40% - Accent6 10" xfId="226"/>
    <cellStyle name="40% - Accent6 10 2" xfId="1461"/>
    <cellStyle name="40% - Accent6 10 3" xfId="774"/>
    <cellStyle name="40% - Accent6 11" xfId="227"/>
    <cellStyle name="40% - Accent6 11 2" xfId="1462"/>
    <cellStyle name="40% - Accent6 11 3" xfId="773"/>
    <cellStyle name="40% - Accent6 12" xfId="228"/>
    <cellStyle name="40% - Accent6 12 2" xfId="1463"/>
    <cellStyle name="40% - Accent6 12 3" xfId="772"/>
    <cellStyle name="40% - Accent6 13" xfId="229"/>
    <cellStyle name="40% - Accent6 13 2" xfId="1464"/>
    <cellStyle name="40% - Accent6 13 3" xfId="771"/>
    <cellStyle name="40% - Accent6 14" xfId="230"/>
    <cellStyle name="40% - Accent6 14 2" xfId="1465"/>
    <cellStyle name="40% - Accent6 14 3" xfId="770"/>
    <cellStyle name="40% - Accent6 15" xfId="231"/>
    <cellStyle name="40% - Accent6 15 2" xfId="1466"/>
    <cellStyle name="40% - Accent6 15 3" xfId="769"/>
    <cellStyle name="40% - Accent6 16" xfId="232"/>
    <cellStyle name="40% - Accent6 16 2" xfId="1467"/>
    <cellStyle name="40% - Accent6 16 3" xfId="768"/>
    <cellStyle name="40% - Accent6 17" xfId="233"/>
    <cellStyle name="40% - Accent6 17 2" xfId="1468"/>
    <cellStyle name="40% - Accent6 17 3" xfId="767"/>
    <cellStyle name="40% - Accent6 18" xfId="234"/>
    <cellStyle name="40% - Accent6 18 2" xfId="1469"/>
    <cellStyle name="40% - Accent6 18 3" xfId="766"/>
    <cellStyle name="40% - Accent6 19" xfId="235"/>
    <cellStyle name="40% - Accent6 19 2" xfId="1470"/>
    <cellStyle name="40% - Accent6 19 3" xfId="765"/>
    <cellStyle name="40% - Accent6 2" xfId="236"/>
    <cellStyle name="40% - Accent6 2 2" xfId="1471"/>
    <cellStyle name="40% - Accent6 2 3" xfId="764"/>
    <cellStyle name="40% - Accent6 20" xfId="237"/>
    <cellStyle name="40% - Accent6 20 2" xfId="1472"/>
    <cellStyle name="40% - Accent6 20 3" xfId="763"/>
    <cellStyle name="40% - Accent6 21" xfId="403"/>
    <cellStyle name="40% - Accent6 21 2" xfId="998"/>
    <cellStyle name="40% - Accent6 22" xfId="477"/>
    <cellStyle name="40% - Accent6 22 10" xfId="3943"/>
    <cellStyle name="40% - Accent6 22 10 2" xfId="7613"/>
    <cellStyle name="40% - Accent6 22 10 2 2" xfId="15120"/>
    <cellStyle name="40% - Accent6 22 10 3" xfId="11506"/>
    <cellStyle name="40% - Accent6 22 11" xfId="4368"/>
    <cellStyle name="40% - Accent6 22 11 2" xfId="8038"/>
    <cellStyle name="40% - Accent6 22 11 2 2" xfId="15545"/>
    <cellStyle name="40% - Accent6 22 11 3" xfId="11931"/>
    <cellStyle name="40% - Accent6 22 12" xfId="4791"/>
    <cellStyle name="40% - Accent6 22 12 2" xfId="8460"/>
    <cellStyle name="40% - Accent6 22 12 2 2" xfId="15967"/>
    <cellStyle name="40% - Accent6 22 12 3" xfId="12353"/>
    <cellStyle name="40% - Accent6 22 13" xfId="5279"/>
    <cellStyle name="40% - Accent6 22 13 2" xfId="12828"/>
    <cellStyle name="40% - Accent6 22 14" xfId="9394"/>
    <cellStyle name="40% - Accent6 22 2" xfId="502"/>
    <cellStyle name="40% - Accent6 22 2 10" xfId="5301"/>
    <cellStyle name="40% - Accent6 22 2 10 2" xfId="12850"/>
    <cellStyle name="40% - Accent6 22 2 11" xfId="9416"/>
    <cellStyle name="40% - Accent6 22 2 2" xfId="573"/>
    <cellStyle name="40% - Accent6 22 2 2 10" xfId="9483"/>
    <cellStyle name="40% - Accent6 22 2 2 2" xfId="1880"/>
    <cellStyle name="40% - Accent6 22 2 2 2 2" xfId="2389"/>
    <cellStyle name="40% - Accent6 22 2 2 2 2 2" xfId="3236"/>
    <cellStyle name="40% - Accent6 22 2 2 2 2 2 2" xfId="7018"/>
    <cellStyle name="40% - Accent6 22 2 2 2 2 2 2 2" xfId="14529"/>
    <cellStyle name="40% - Accent6 22 2 2 2 2 2 3" xfId="10929"/>
    <cellStyle name="40% - Accent6 22 2 2 2 2 3" xfId="6173"/>
    <cellStyle name="40% - Accent6 22 2 2 2 2 3 2" xfId="13685"/>
    <cellStyle name="40% - Accent6 22 2 2 2 2 4" xfId="10085"/>
    <cellStyle name="40% - Accent6 22 2 2 2 3" xfId="2811"/>
    <cellStyle name="40% - Accent6 22 2 2 2 3 2" xfId="6595"/>
    <cellStyle name="40% - Accent6 22 2 2 2 3 2 2" xfId="14107"/>
    <cellStyle name="40% - Accent6 22 2 2 2 3 3" xfId="10507"/>
    <cellStyle name="40% - Accent6 22 2 2 2 4" xfId="3742"/>
    <cellStyle name="40% - Accent6 22 2 2 2 4 2" xfId="7452"/>
    <cellStyle name="40% - Accent6 22 2 2 2 4 2 2" xfId="14961"/>
    <cellStyle name="40% - Accent6 22 2 2 2 4 3" xfId="11352"/>
    <cellStyle name="40% - Accent6 22 2 2 2 5" xfId="4211"/>
    <cellStyle name="40% - Accent6 22 2 2 2 5 2" xfId="7881"/>
    <cellStyle name="40% - Accent6 22 2 2 2 5 2 2" xfId="15388"/>
    <cellStyle name="40% - Accent6 22 2 2 2 5 3" xfId="11774"/>
    <cellStyle name="40% - Accent6 22 2 2 2 6" xfId="4636"/>
    <cellStyle name="40% - Accent6 22 2 2 2 6 2" xfId="8306"/>
    <cellStyle name="40% - Accent6 22 2 2 2 6 2 2" xfId="15813"/>
    <cellStyle name="40% - Accent6 22 2 2 2 6 3" xfId="12199"/>
    <cellStyle name="40% - Accent6 22 2 2 2 7" xfId="5063"/>
    <cellStyle name="40% - Accent6 22 2 2 2 7 2" xfId="8729"/>
    <cellStyle name="40% - Accent6 22 2 2 2 7 2 2" xfId="16236"/>
    <cellStyle name="40% - Accent6 22 2 2 2 7 3" xfId="12621"/>
    <cellStyle name="40% - Accent6 22 2 2 2 8" xfId="5735"/>
    <cellStyle name="40% - Accent6 22 2 2 2 8 2" xfId="13250"/>
    <cellStyle name="40% - Accent6 22 2 2 2 9" xfId="9662"/>
    <cellStyle name="40% - Accent6 22 2 2 3" xfId="2144"/>
    <cellStyle name="40% - Accent6 22 2 2 3 2" xfId="3057"/>
    <cellStyle name="40% - Accent6 22 2 2 3 2 2" xfId="6839"/>
    <cellStyle name="40% - Accent6 22 2 2 3 2 2 2" xfId="14350"/>
    <cellStyle name="40% - Accent6 22 2 2 3 2 3" xfId="10750"/>
    <cellStyle name="40% - Accent6 22 2 2 3 3" xfId="5983"/>
    <cellStyle name="40% - Accent6 22 2 2 3 3 2" xfId="13497"/>
    <cellStyle name="40% - Accent6 22 2 2 3 4" xfId="9906"/>
    <cellStyle name="40% - Accent6 22 2 2 4" xfId="2632"/>
    <cellStyle name="40% - Accent6 22 2 2 4 2" xfId="6416"/>
    <cellStyle name="40% - Accent6 22 2 2 4 2 2" xfId="13928"/>
    <cellStyle name="40% - Accent6 22 2 2 4 3" xfId="10328"/>
    <cellStyle name="40% - Accent6 22 2 2 5" xfId="3508"/>
    <cellStyle name="40% - Accent6 22 2 2 5 2" xfId="7266"/>
    <cellStyle name="40% - Accent6 22 2 2 5 2 2" xfId="14776"/>
    <cellStyle name="40% - Accent6 22 2 2 5 3" xfId="11173"/>
    <cellStyle name="40% - Accent6 22 2 2 6" xfId="4032"/>
    <cellStyle name="40% - Accent6 22 2 2 6 2" xfId="7702"/>
    <cellStyle name="40% - Accent6 22 2 2 6 2 2" xfId="15209"/>
    <cellStyle name="40% - Accent6 22 2 2 6 3" xfId="11595"/>
    <cellStyle name="40% - Accent6 22 2 2 7" xfId="4457"/>
    <cellStyle name="40% - Accent6 22 2 2 7 2" xfId="8127"/>
    <cellStyle name="40% - Accent6 22 2 2 7 2 2" xfId="15634"/>
    <cellStyle name="40% - Accent6 22 2 2 7 3" xfId="12020"/>
    <cellStyle name="40% - Accent6 22 2 2 8" xfId="4882"/>
    <cellStyle name="40% - Accent6 22 2 2 8 2" xfId="8550"/>
    <cellStyle name="40% - Accent6 22 2 2 8 2 2" xfId="16057"/>
    <cellStyle name="40% - Accent6 22 2 2 8 3" xfId="12442"/>
    <cellStyle name="40% - Accent6 22 2 2 9" xfId="5368"/>
    <cellStyle name="40% - Accent6 22 2 2 9 2" xfId="12917"/>
    <cellStyle name="40% - Accent6 22 2 3" xfId="1881"/>
    <cellStyle name="40% - Accent6 22 2 3 2" xfId="2390"/>
    <cellStyle name="40% - Accent6 22 2 3 2 2" xfId="3237"/>
    <cellStyle name="40% - Accent6 22 2 3 2 2 2" xfId="7019"/>
    <cellStyle name="40% - Accent6 22 2 3 2 2 2 2" xfId="14530"/>
    <cellStyle name="40% - Accent6 22 2 3 2 2 3" xfId="10930"/>
    <cellStyle name="40% - Accent6 22 2 3 2 3" xfId="6174"/>
    <cellStyle name="40% - Accent6 22 2 3 2 3 2" xfId="13686"/>
    <cellStyle name="40% - Accent6 22 2 3 2 4" xfId="10086"/>
    <cellStyle name="40% - Accent6 22 2 3 3" xfId="2812"/>
    <cellStyle name="40% - Accent6 22 2 3 3 2" xfId="6596"/>
    <cellStyle name="40% - Accent6 22 2 3 3 2 2" xfId="14108"/>
    <cellStyle name="40% - Accent6 22 2 3 3 3" xfId="10508"/>
    <cellStyle name="40% - Accent6 22 2 3 4" xfId="3743"/>
    <cellStyle name="40% - Accent6 22 2 3 4 2" xfId="7453"/>
    <cellStyle name="40% - Accent6 22 2 3 4 2 2" xfId="14962"/>
    <cellStyle name="40% - Accent6 22 2 3 4 3" xfId="11353"/>
    <cellStyle name="40% - Accent6 22 2 3 5" xfId="4212"/>
    <cellStyle name="40% - Accent6 22 2 3 5 2" xfId="7882"/>
    <cellStyle name="40% - Accent6 22 2 3 5 2 2" xfId="15389"/>
    <cellStyle name="40% - Accent6 22 2 3 5 3" xfId="11775"/>
    <cellStyle name="40% - Accent6 22 2 3 6" xfId="4637"/>
    <cellStyle name="40% - Accent6 22 2 3 6 2" xfId="8307"/>
    <cellStyle name="40% - Accent6 22 2 3 6 2 2" xfId="15814"/>
    <cellStyle name="40% - Accent6 22 2 3 6 3" xfId="12200"/>
    <cellStyle name="40% - Accent6 22 2 3 7" xfId="5064"/>
    <cellStyle name="40% - Accent6 22 2 3 7 2" xfId="8730"/>
    <cellStyle name="40% - Accent6 22 2 3 7 2 2" xfId="16237"/>
    <cellStyle name="40% - Accent6 22 2 3 7 3" xfId="12622"/>
    <cellStyle name="40% - Accent6 22 2 3 8" xfId="5736"/>
    <cellStyle name="40% - Accent6 22 2 3 8 2" xfId="13251"/>
    <cellStyle name="40% - Accent6 22 2 3 9" xfId="9663"/>
    <cellStyle name="40% - Accent6 22 2 4" xfId="2077"/>
    <cellStyle name="40% - Accent6 22 2 4 2" xfId="2990"/>
    <cellStyle name="40% - Accent6 22 2 4 2 2" xfId="6772"/>
    <cellStyle name="40% - Accent6 22 2 4 2 2 2" xfId="14283"/>
    <cellStyle name="40% - Accent6 22 2 4 2 3" xfId="10683"/>
    <cellStyle name="40% - Accent6 22 2 4 3" xfId="5916"/>
    <cellStyle name="40% - Accent6 22 2 4 3 2" xfId="13430"/>
    <cellStyle name="40% - Accent6 22 2 4 4" xfId="9839"/>
    <cellStyle name="40% - Accent6 22 2 5" xfId="2565"/>
    <cellStyle name="40% - Accent6 22 2 5 2" xfId="6349"/>
    <cellStyle name="40% - Accent6 22 2 5 2 2" xfId="13861"/>
    <cellStyle name="40% - Accent6 22 2 5 3" xfId="10261"/>
    <cellStyle name="40% - Accent6 22 2 6" xfId="3441"/>
    <cellStyle name="40% - Accent6 22 2 6 2" xfId="7199"/>
    <cellStyle name="40% - Accent6 22 2 6 2 2" xfId="14709"/>
    <cellStyle name="40% - Accent6 22 2 6 3" xfId="11106"/>
    <cellStyle name="40% - Accent6 22 2 7" xfId="3965"/>
    <cellStyle name="40% - Accent6 22 2 7 2" xfId="7635"/>
    <cellStyle name="40% - Accent6 22 2 7 2 2" xfId="15142"/>
    <cellStyle name="40% - Accent6 22 2 7 3" xfId="11528"/>
    <cellStyle name="40% - Accent6 22 2 8" xfId="4390"/>
    <cellStyle name="40% - Accent6 22 2 8 2" xfId="8060"/>
    <cellStyle name="40% - Accent6 22 2 8 2 2" xfId="15567"/>
    <cellStyle name="40% - Accent6 22 2 8 3" xfId="11953"/>
    <cellStyle name="40% - Accent6 22 2 9" xfId="4814"/>
    <cellStyle name="40% - Accent6 22 2 9 2" xfId="8483"/>
    <cellStyle name="40% - Accent6 22 2 9 2 2" xfId="15990"/>
    <cellStyle name="40% - Accent6 22 2 9 3" xfId="12375"/>
    <cellStyle name="40% - Accent6 22 3" xfId="524"/>
    <cellStyle name="40% - Accent6 22 3 10" xfId="5323"/>
    <cellStyle name="40% - Accent6 22 3 10 2" xfId="12872"/>
    <cellStyle name="40% - Accent6 22 3 11" xfId="9438"/>
    <cellStyle name="40% - Accent6 22 3 2" xfId="595"/>
    <cellStyle name="40% - Accent6 22 3 2 10" xfId="9505"/>
    <cellStyle name="40% - Accent6 22 3 2 2" xfId="1882"/>
    <cellStyle name="40% - Accent6 22 3 2 2 2" xfId="2391"/>
    <cellStyle name="40% - Accent6 22 3 2 2 2 2" xfId="3238"/>
    <cellStyle name="40% - Accent6 22 3 2 2 2 2 2" xfId="7020"/>
    <cellStyle name="40% - Accent6 22 3 2 2 2 2 2 2" xfId="14531"/>
    <cellStyle name="40% - Accent6 22 3 2 2 2 2 3" xfId="10931"/>
    <cellStyle name="40% - Accent6 22 3 2 2 2 3" xfId="6175"/>
    <cellStyle name="40% - Accent6 22 3 2 2 2 3 2" xfId="13687"/>
    <cellStyle name="40% - Accent6 22 3 2 2 2 4" xfId="10087"/>
    <cellStyle name="40% - Accent6 22 3 2 2 3" xfId="2813"/>
    <cellStyle name="40% - Accent6 22 3 2 2 3 2" xfId="6597"/>
    <cellStyle name="40% - Accent6 22 3 2 2 3 2 2" xfId="14109"/>
    <cellStyle name="40% - Accent6 22 3 2 2 3 3" xfId="10509"/>
    <cellStyle name="40% - Accent6 22 3 2 2 4" xfId="3744"/>
    <cellStyle name="40% - Accent6 22 3 2 2 4 2" xfId="7454"/>
    <cellStyle name="40% - Accent6 22 3 2 2 4 2 2" xfId="14963"/>
    <cellStyle name="40% - Accent6 22 3 2 2 4 3" xfId="11354"/>
    <cellStyle name="40% - Accent6 22 3 2 2 5" xfId="4213"/>
    <cellStyle name="40% - Accent6 22 3 2 2 5 2" xfId="7883"/>
    <cellStyle name="40% - Accent6 22 3 2 2 5 2 2" xfId="15390"/>
    <cellStyle name="40% - Accent6 22 3 2 2 5 3" xfId="11776"/>
    <cellStyle name="40% - Accent6 22 3 2 2 6" xfId="4638"/>
    <cellStyle name="40% - Accent6 22 3 2 2 6 2" xfId="8308"/>
    <cellStyle name="40% - Accent6 22 3 2 2 6 2 2" xfId="15815"/>
    <cellStyle name="40% - Accent6 22 3 2 2 6 3" xfId="12201"/>
    <cellStyle name="40% - Accent6 22 3 2 2 7" xfId="5065"/>
    <cellStyle name="40% - Accent6 22 3 2 2 7 2" xfId="8731"/>
    <cellStyle name="40% - Accent6 22 3 2 2 7 2 2" xfId="16238"/>
    <cellStyle name="40% - Accent6 22 3 2 2 7 3" xfId="12623"/>
    <cellStyle name="40% - Accent6 22 3 2 2 8" xfId="5737"/>
    <cellStyle name="40% - Accent6 22 3 2 2 8 2" xfId="13252"/>
    <cellStyle name="40% - Accent6 22 3 2 2 9" xfId="9664"/>
    <cellStyle name="40% - Accent6 22 3 2 3" xfId="2166"/>
    <cellStyle name="40% - Accent6 22 3 2 3 2" xfId="3079"/>
    <cellStyle name="40% - Accent6 22 3 2 3 2 2" xfId="6861"/>
    <cellStyle name="40% - Accent6 22 3 2 3 2 2 2" xfId="14372"/>
    <cellStyle name="40% - Accent6 22 3 2 3 2 3" xfId="10772"/>
    <cellStyle name="40% - Accent6 22 3 2 3 3" xfId="6005"/>
    <cellStyle name="40% - Accent6 22 3 2 3 3 2" xfId="13519"/>
    <cellStyle name="40% - Accent6 22 3 2 3 4" xfId="9928"/>
    <cellStyle name="40% - Accent6 22 3 2 4" xfId="2654"/>
    <cellStyle name="40% - Accent6 22 3 2 4 2" xfId="6438"/>
    <cellStyle name="40% - Accent6 22 3 2 4 2 2" xfId="13950"/>
    <cellStyle name="40% - Accent6 22 3 2 4 3" xfId="10350"/>
    <cellStyle name="40% - Accent6 22 3 2 5" xfId="3530"/>
    <cellStyle name="40% - Accent6 22 3 2 5 2" xfId="7288"/>
    <cellStyle name="40% - Accent6 22 3 2 5 2 2" xfId="14798"/>
    <cellStyle name="40% - Accent6 22 3 2 5 3" xfId="11195"/>
    <cellStyle name="40% - Accent6 22 3 2 6" xfId="4054"/>
    <cellStyle name="40% - Accent6 22 3 2 6 2" xfId="7724"/>
    <cellStyle name="40% - Accent6 22 3 2 6 2 2" xfId="15231"/>
    <cellStyle name="40% - Accent6 22 3 2 6 3" xfId="11617"/>
    <cellStyle name="40% - Accent6 22 3 2 7" xfId="4479"/>
    <cellStyle name="40% - Accent6 22 3 2 7 2" xfId="8149"/>
    <cellStyle name="40% - Accent6 22 3 2 7 2 2" xfId="15656"/>
    <cellStyle name="40% - Accent6 22 3 2 7 3" xfId="12042"/>
    <cellStyle name="40% - Accent6 22 3 2 8" xfId="4904"/>
    <cellStyle name="40% - Accent6 22 3 2 8 2" xfId="8572"/>
    <cellStyle name="40% - Accent6 22 3 2 8 2 2" xfId="16079"/>
    <cellStyle name="40% - Accent6 22 3 2 8 3" xfId="12464"/>
    <cellStyle name="40% - Accent6 22 3 2 9" xfId="5390"/>
    <cellStyle name="40% - Accent6 22 3 2 9 2" xfId="12939"/>
    <cellStyle name="40% - Accent6 22 3 3" xfId="1883"/>
    <cellStyle name="40% - Accent6 22 3 3 2" xfId="2392"/>
    <cellStyle name="40% - Accent6 22 3 3 2 2" xfId="3239"/>
    <cellStyle name="40% - Accent6 22 3 3 2 2 2" xfId="7021"/>
    <cellStyle name="40% - Accent6 22 3 3 2 2 2 2" xfId="14532"/>
    <cellStyle name="40% - Accent6 22 3 3 2 2 3" xfId="10932"/>
    <cellStyle name="40% - Accent6 22 3 3 2 3" xfId="6176"/>
    <cellStyle name="40% - Accent6 22 3 3 2 3 2" xfId="13688"/>
    <cellStyle name="40% - Accent6 22 3 3 2 4" xfId="10088"/>
    <cellStyle name="40% - Accent6 22 3 3 3" xfId="2814"/>
    <cellStyle name="40% - Accent6 22 3 3 3 2" xfId="6598"/>
    <cellStyle name="40% - Accent6 22 3 3 3 2 2" xfId="14110"/>
    <cellStyle name="40% - Accent6 22 3 3 3 3" xfId="10510"/>
    <cellStyle name="40% - Accent6 22 3 3 4" xfId="3745"/>
    <cellStyle name="40% - Accent6 22 3 3 4 2" xfId="7455"/>
    <cellStyle name="40% - Accent6 22 3 3 4 2 2" xfId="14964"/>
    <cellStyle name="40% - Accent6 22 3 3 4 3" xfId="11355"/>
    <cellStyle name="40% - Accent6 22 3 3 5" xfId="4214"/>
    <cellStyle name="40% - Accent6 22 3 3 5 2" xfId="7884"/>
    <cellStyle name="40% - Accent6 22 3 3 5 2 2" xfId="15391"/>
    <cellStyle name="40% - Accent6 22 3 3 5 3" xfId="11777"/>
    <cellStyle name="40% - Accent6 22 3 3 6" xfId="4639"/>
    <cellStyle name="40% - Accent6 22 3 3 6 2" xfId="8309"/>
    <cellStyle name="40% - Accent6 22 3 3 6 2 2" xfId="15816"/>
    <cellStyle name="40% - Accent6 22 3 3 6 3" xfId="12202"/>
    <cellStyle name="40% - Accent6 22 3 3 7" xfId="5066"/>
    <cellStyle name="40% - Accent6 22 3 3 7 2" xfId="8732"/>
    <cellStyle name="40% - Accent6 22 3 3 7 2 2" xfId="16239"/>
    <cellStyle name="40% - Accent6 22 3 3 7 3" xfId="12624"/>
    <cellStyle name="40% - Accent6 22 3 3 8" xfId="5738"/>
    <cellStyle name="40% - Accent6 22 3 3 8 2" xfId="13253"/>
    <cellStyle name="40% - Accent6 22 3 3 9" xfId="9665"/>
    <cellStyle name="40% - Accent6 22 3 4" xfId="2099"/>
    <cellStyle name="40% - Accent6 22 3 4 2" xfId="3012"/>
    <cellStyle name="40% - Accent6 22 3 4 2 2" xfId="6794"/>
    <cellStyle name="40% - Accent6 22 3 4 2 2 2" xfId="14305"/>
    <cellStyle name="40% - Accent6 22 3 4 2 3" xfId="10705"/>
    <cellStyle name="40% - Accent6 22 3 4 3" xfId="5938"/>
    <cellStyle name="40% - Accent6 22 3 4 3 2" xfId="13452"/>
    <cellStyle name="40% - Accent6 22 3 4 4" xfId="9861"/>
    <cellStyle name="40% - Accent6 22 3 5" xfId="2587"/>
    <cellStyle name="40% - Accent6 22 3 5 2" xfId="6371"/>
    <cellStyle name="40% - Accent6 22 3 5 2 2" xfId="13883"/>
    <cellStyle name="40% - Accent6 22 3 5 3" xfId="10283"/>
    <cellStyle name="40% - Accent6 22 3 6" xfId="3463"/>
    <cellStyle name="40% - Accent6 22 3 6 2" xfId="7221"/>
    <cellStyle name="40% - Accent6 22 3 6 2 2" xfId="14731"/>
    <cellStyle name="40% - Accent6 22 3 6 3" xfId="11128"/>
    <cellStyle name="40% - Accent6 22 3 7" xfId="3987"/>
    <cellStyle name="40% - Accent6 22 3 7 2" xfId="7657"/>
    <cellStyle name="40% - Accent6 22 3 7 2 2" xfId="15164"/>
    <cellStyle name="40% - Accent6 22 3 7 3" xfId="11550"/>
    <cellStyle name="40% - Accent6 22 3 8" xfId="4412"/>
    <cellStyle name="40% - Accent6 22 3 8 2" xfId="8082"/>
    <cellStyle name="40% - Accent6 22 3 8 2 2" xfId="15589"/>
    <cellStyle name="40% - Accent6 22 3 8 3" xfId="11975"/>
    <cellStyle name="40% - Accent6 22 3 9" xfId="4836"/>
    <cellStyle name="40% - Accent6 22 3 9 2" xfId="8505"/>
    <cellStyle name="40% - Accent6 22 3 9 2 2" xfId="16012"/>
    <cellStyle name="40% - Accent6 22 3 9 3" xfId="12397"/>
    <cellStyle name="40% - Accent6 22 4" xfId="551"/>
    <cellStyle name="40% - Accent6 22 4 10" xfId="9461"/>
    <cellStyle name="40% - Accent6 22 4 2" xfId="1884"/>
    <cellStyle name="40% - Accent6 22 4 2 2" xfId="2393"/>
    <cellStyle name="40% - Accent6 22 4 2 2 2" xfId="3240"/>
    <cellStyle name="40% - Accent6 22 4 2 2 2 2" xfId="7022"/>
    <cellStyle name="40% - Accent6 22 4 2 2 2 2 2" xfId="14533"/>
    <cellStyle name="40% - Accent6 22 4 2 2 2 3" xfId="10933"/>
    <cellStyle name="40% - Accent6 22 4 2 2 3" xfId="6177"/>
    <cellStyle name="40% - Accent6 22 4 2 2 3 2" xfId="13689"/>
    <cellStyle name="40% - Accent6 22 4 2 2 4" xfId="10089"/>
    <cellStyle name="40% - Accent6 22 4 2 3" xfId="2815"/>
    <cellStyle name="40% - Accent6 22 4 2 3 2" xfId="6599"/>
    <cellStyle name="40% - Accent6 22 4 2 3 2 2" xfId="14111"/>
    <cellStyle name="40% - Accent6 22 4 2 3 3" xfId="10511"/>
    <cellStyle name="40% - Accent6 22 4 2 4" xfId="3746"/>
    <cellStyle name="40% - Accent6 22 4 2 4 2" xfId="7456"/>
    <cellStyle name="40% - Accent6 22 4 2 4 2 2" xfId="14965"/>
    <cellStyle name="40% - Accent6 22 4 2 4 3" xfId="11356"/>
    <cellStyle name="40% - Accent6 22 4 2 5" xfId="4215"/>
    <cellStyle name="40% - Accent6 22 4 2 5 2" xfId="7885"/>
    <cellStyle name="40% - Accent6 22 4 2 5 2 2" xfId="15392"/>
    <cellStyle name="40% - Accent6 22 4 2 5 3" xfId="11778"/>
    <cellStyle name="40% - Accent6 22 4 2 6" xfId="4640"/>
    <cellStyle name="40% - Accent6 22 4 2 6 2" xfId="8310"/>
    <cellStyle name="40% - Accent6 22 4 2 6 2 2" xfId="15817"/>
    <cellStyle name="40% - Accent6 22 4 2 6 3" xfId="12203"/>
    <cellStyle name="40% - Accent6 22 4 2 7" xfId="5067"/>
    <cellStyle name="40% - Accent6 22 4 2 7 2" xfId="8733"/>
    <cellStyle name="40% - Accent6 22 4 2 7 2 2" xfId="16240"/>
    <cellStyle name="40% - Accent6 22 4 2 7 3" xfId="12625"/>
    <cellStyle name="40% - Accent6 22 4 2 8" xfId="5739"/>
    <cellStyle name="40% - Accent6 22 4 2 8 2" xfId="13254"/>
    <cellStyle name="40% - Accent6 22 4 2 9" xfId="9666"/>
    <cellStyle name="40% - Accent6 22 4 3" xfId="2122"/>
    <cellStyle name="40% - Accent6 22 4 3 2" xfId="3035"/>
    <cellStyle name="40% - Accent6 22 4 3 2 2" xfId="6817"/>
    <cellStyle name="40% - Accent6 22 4 3 2 2 2" xfId="14328"/>
    <cellStyle name="40% - Accent6 22 4 3 2 3" xfId="10728"/>
    <cellStyle name="40% - Accent6 22 4 3 3" xfId="5961"/>
    <cellStyle name="40% - Accent6 22 4 3 3 2" xfId="13475"/>
    <cellStyle name="40% - Accent6 22 4 3 4" xfId="9884"/>
    <cellStyle name="40% - Accent6 22 4 4" xfId="2610"/>
    <cellStyle name="40% - Accent6 22 4 4 2" xfId="6394"/>
    <cellStyle name="40% - Accent6 22 4 4 2 2" xfId="13906"/>
    <cellStyle name="40% - Accent6 22 4 4 3" xfId="10306"/>
    <cellStyle name="40% - Accent6 22 4 5" xfId="3486"/>
    <cellStyle name="40% - Accent6 22 4 5 2" xfId="7244"/>
    <cellStyle name="40% - Accent6 22 4 5 2 2" xfId="14754"/>
    <cellStyle name="40% - Accent6 22 4 5 3" xfId="11151"/>
    <cellStyle name="40% - Accent6 22 4 6" xfId="4010"/>
    <cellStyle name="40% - Accent6 22 4 6 2" xfId="7680"/>
    <cellStyle name="40% - Accent6 22 4 6 2 2" xfId="15187"/>
    <cellStyle name="40% - Accent6 22 4 6 3" xfId="11573"/>
    <cellStyle name="40% - Accent6 22 4 7" xfId="4435"/>
    <cellStyle name="40% - Accent6 22 4 7 2" xfId="8105"/>
    <cellStyle name="40% - Accent6 22 4 7 2 2" xfId="15612"/>
    <cellStyle name="40% - Accent6 22 4 7 3" xfId="11998"/>
    <cellStyle name="40% - Accent6 22 4 8" xfId="4860"/>
    <cellStyle name="40% - Accent6 22 4 8 2" xfId="8528"/>
    <cellStyle name="40% - Accent6 22 4 8 2 2" xfId="16035"/>
    <cellStyle name="40% - Accent6 22 4 8 3" xfId="12420"/>
    <cellStyle name="40% - Accent6 22 4 9" xfId="5346"/>
    <cellStyle name="40% - Accent6 22 4 9 2" xfId="12895"/>
    <cellStyle name="40% - Accent6 22 5" xfId="1460"/>
    <cellStyle name="40% - Accent6 22 6" xfId="1885"/>
    <cellStyle name="40% - Accent6 22 6 2" xfId="2394"/>
    <cellStyle name="40% - Accent6 22 6 2 2" xfId="3241"/>
    <cellStyle name="40% - Accent6 22 6 2 2 2" xfId="7023"/>
    <cellStyle name="40% - Accent6 22 6 2 2 2 2" xfId="14534"/>
    <cellStyle name="40% - Accent6 22 6 2 2 3" xfId="10934"/>
    <cellStyle name="40% - Accent6 22 6 2 3" xfId="6178"/>
    <cellStyle name="40% - Accent6 22 6 2 3 2" xfId="13690"/>
    <cellStyle name="40% - Accent6 22 6 2 4" xfId="10090"/>
    <cellStyle name="40% - Accent6 22 6 3" xfId="2816"/>
    <cellStyle name="40% - Accent6 22 6 3 2" xfId="6600"/>
    <cellStyle name="40% - Accent6 22 6 3 2 2" xfId="14112"/>
    <cellStyle name="40% - Accent6 22 6 3 3" xfId="10512"/>
    <cellStyle name="40% - Accent6 22 6 4" xfId="3747"/>
    <cellStyle name="40% - Accent6 22 6 4 2" xfId="7457"/>
    <cellStyle name="40% - Accent6 22 6 4 2 2" xfId="14966"/>
    <cellStyle name="40% - Accent6 22 6 4 3" xfId="11357"/>
    <cellStyle name="40% - Accent6 22 6 5" xfId="4216"/>
    <cellStyle name="40% - Accent6 22 6 5 2" xfId="7886"/>
    <cellStyle name="40% - Accent6 22 6 5 2 2" xfId="15393"/>
    <cellStyle name="40% - Accent6 22 6 5 3" xfId="11779"/>
    <cellStyle name="40% - Accent6 22 6 6" xfId="4641"/>
    <cellStyle name="40% - Accent6 22 6 6 2" xfId="8311"/>
    <cellStyle name="40% - Accent6 22 6 6 2 2" xfId="15818"/>
    <cellStyle name="40% - Accent6 22 6 6 3" xfId="12204"/>
    <cellStyle name="40% - Accent6 22 6 7" xfId="5068"/>
    <cellStyle name="40% - Accent6 22 6 7 2" xfId="8734"/>
    <cellStyle name="40% - Accent6 22 6 7 2 2" xfId="16241"/>
    <cellStyle name="40% - Accent6 22 6 7 3" xfId="12626"/>
    <cellStyle name="40% - Accent6 22 6 8" xfId="5740"/>
    <cellStyle name="40% - Accent6 22 6 8 2" xfId="13255"/>
    <cellStyle name="40% - Accent6 22 6 9" xfId="9667"/>
    <cellStyle name="40% - Accent6 22 7" xfId="2055"/>
    <cellStyle name="40% - Accent6 22 7 2" xfId="2968"/>
    <cellStyle name="40% - Accent6 22 7 2 2" xfId="6750"/>
    <cellStyle name="40% - Accent6 22 7 2 2 2" xfId="14261"/>
    <cellStyle name="40% - Accent6 22 7 2 3" xfId="10661"/>
    <cellStyle name="40% - Accent6 22 7 3" xfId="5894"/>
    <cellStyle name="40% - Accent6 22 7 3 2" xfId="13408"/>
    <cellStyle name="40% - Accent6 22 7 4" xfId="9817"/>
    <cellStyle name="40% - Accent6 22 8" xfId="2543"/>
    <cellStyle name="40% - Accent6 22 8 2" xfId="6327"/>
    <cellStyle name="40% - Accent6 22 8 2 2" xfId="13839"/>
    <cellStyle name="40% - Accent6 22 8 3" xfId="10239"/>
    <cellStyle name="40% - Accent6 22 9" xfId="3419"/>
    <cellStyle name="40% - Accent6 22 9 2" xfId="7177"/>
    <cellStyle name="40% - Accent6 22 9 2 2" xfId="14687"/>
    <cellStyle name="40% - Accent6 22 9 3" xfId="11084"/>
    <cellStyle name="40% - Accent6 23" xfId="775"/>
    <cellStyle name="40% - Accent6 24" xfId="1811"/>
    <cellStyle name="40% - Accent6 24 2" xfId="2320"/>
    <cellStyle name="40% - Accent6 24 2 2" xfId="3167"/>
    <cellStyle name="40% - Accent6 24 2 2 2" xfId="6949"/>
    <cellStyle name="40% - Accent6 24 2 2 2 2" xfId="14460"/>
    <cellStyle name="40% - Accent6 24 2 2 3" xfId="10860"/>
    <cellStyle name="40% - Accent6 24 2 3" xfId="6104"/>
    <cellStyle name="40% - Accent6 24 2 3 2" xfId="13616"/>
    <cellStyle name="40% - Accent6 24 2 4" xfId="10016"/>
    <cellStyle name="40% - Accent6 24 3" xfId="2742"/>
    <cellStyle name="40% - Accent6 24 3 2" xfId="6526"/>
    <cellStyle name="40% - Accent6 24 3 2 2" xfId="14038"/>
    <cellStyle name="40% - Accent6 24 3 3" xfId="10438"/>
    <cellStyle name="40% - Accent6 24 4" xfId="3673"/>
    <cellStyle name="40% - Accent6 24 4 2" xfId="7383"/>
    <cellStyle name="40% - Accent6 24 4 2 2" xfId="14892"/>
    <cellStyle name="40% - Accent6 24 4 3" xfId="11283"/>
    <cellStyle name="40% - Accent6 24 5" xfId="4142"/>
    <cellStyle name="40% - Accent6 24 5 2" xfId="7812"/>
    <cellStyle name="40% - Accent6 24 5 2 2" xfId="15319"/>
    <cellStyle name="40% - Accent6 24 5 3" xfId="11705"/>
    <cellStyle name="40% - Accent6 24 6" xfId="4567"/>
    <cellStyle name="40% - Accent6 24 6 2" xfId="8237"/>
    <cellStyle name="40% - Accent6 24 6 2 2" xfId="15744"/>
    <cellStyle name="40% - Accent6 24 6 3" xfId="12130"/>
    <cellStyle name="40% - Accent6 24 7" xfId="4994"/>
    <cellStyle name="40% - Accent6 24 7 2" xfId="8660"/>
    <cellStyle name="40% - Accent6 24 7 2 2" xfId="16167"/>
    <cellStyle name="40% - Accent6 24 7 3" xfId="12552"/>
    <cellStyle name="40% - Accent6 24 8" xfId="5666"/>
    <cellStyle name="40% - Accent6 24 8 2" xfId="13181"/>
    <cellStyle name="40% - Accent6 24 9" xfId="9593"/>
    <cellStyle name="40% - Accent6 25" xfId="225"/>
    <cellStyle name="40% - Accent6 3" xfId="238"/>
    <cellStyle name="40% - Accent6 3 2" xfId="1473"/>
    <cellStyle name="40% - Accent6 3 3" xfId="762"/>
    <cellStyle name="40% - Accent6 4" xfId="239"/>
    <cellStyle name="40% - Accent6 4 2" xfId="1474"/>
    <cellStyle name="40% - Accent6 4 3" xfId="761"/>
    <cellStyle name="40% - Accent6 5" xfId="240"/>
    <cellStyle name="40% - Accent6 5 2" xfId="1475"/>
    <cellStyle name="40% - Accent6 5 3" xfId="760"/>
    <cellStyle name="40% - Accent6 6" xfId="241"/>
    <cellStyle name="40% - Accent6 6 2" xfId="1476"/>
    <cellStyle name="40% - Accent6 6 3" xfId="759"/>
    <cellStyle name="40% - Accent6 7" xfId="242"/>
    <cellStyle name="40% - Accent6 7 2" xfId="1477"/>
    <cellStyle name="40% - Accent6 7 3" xfId="758"/>
    <cellStyle name="40% - Accent6 8" xfId="243"/>
    <cellStyle name="40% - Accent6 8 2" xfId="1478"/>
    <cellStyle name="40% - Accent6 8 3" xfId="757"/>
    <cellStyle name="40% - Accent6 9" xfId="244"/>
    <cellStyle name="40% - Accent6 9 2" xfId="1479"/>
    <cellStyle name="40% - Accent6 9 3" xfId="756"/>
    <cellStyle name="60% - Accent1" xfId="16839" builtinId="32" customBuiltin="1"/>
    <cellStyle name="60% - Accent1 2" xfId="404"/>
    <cellStyle name="60% - Accent1 2 2" xfId="999"/>
    <cellStyle name="60% - Accent1 3" xfId="458"/>
    <cellStyle name="60% - Accent1 3 2" xfId="1480"/>
    <cellStyle name="60% - Accent1 4" xfId="755"/>
    <cellStyle name="60% - Accent1 5" xfId="245"/>
    <cellStyle name="60% - Accent2" xfId="16843" builtinId="36" customBuiltin="1"/>
    <cellStyle name="60% - Accent2 2" xfId="405"/>
    <cellStyle name="60% - Accent2 2 2" xfId="1000"/>
    <cellStyle name="60% - Accent2 3" xfId="462"/>
    <cellStyle name="60% - Accent2 3 2" xfId="1481"/>
    <cellStyle name="60% - Accent2 4" xfId="754"/>
    <cellStyle name="60% - Accent2 5" xfId="246"/>
    <cellStyle name="60% - Accent3" xfId="16847" builtinId="40" customBuiltin="1"/>
    <cellStyle name="60% - Accent3 2" xfId="406"/>
    <cellStyle name="60% - Accent3 2 2" xfId="1001"/>
    <cellStyle name="60% - Accent3 3" xfId="466"/>
    <cellStyle name="60% - Accent3 3 2" xfId="1482"/>
    <cellStyle name="60% - Accent3 4" xfId="753"/>
    <cellStyle name="60% - Accent3 5" xfId="247"/>
    <cellStyle name="60% - Accent4" xfId="16851" builtinId="44" customBuiltin="1"/>
    <cellStyle name="60% - Accent4 2" xfId="407"/>
    <cellStyle name="60% - Accent4 2 2" xfId="1002"/>
    <cellStyle name="60% - Accent4 3" xfId="470"/>
    <cellStyle name="60% - Accent4 3 2" xfId="1483"/>
    <cellStyle name="60% - Accent4 4" xfId="752"/>
    <cellStyle name="60% - Accent4 5" xfId="248"/>
    <cellStyle name="60% - Accent5" xfId="16855" builtinId="48" customBuiltin="1"/>
    <cellStyle name="60% - Accent5 2" xfId="408"/>
    <cellStyle name="60% - Accent5 2 2" xfId="1003"/>
    <cellStyle name="60% - Accent5 3" xfId="474"/>
    <cellStyle name="60% - Accent5 3 2" xfId="1484"/>
    <cellStyle name="60% - Accent5 4" xfId="751"/>
    <cellStyle name="60% - Accent5 5" xfId="249"/>
    <cellStyle name="60% - Accent6" xfId="16859" builtinId="52" customBuiltin="1"/>
    <cellStyle name="60% - Accent6 2" xfId="409"/>
    <cellStyle name="60% - Accent6 2 2" xfId="1004"/>
    <cellStyle name="60% - Accent6 3" xfId="478"/>
    <cellStyle name="60% - Accent6 3 2" xfId="1485"/>
    <cellStyle name="60% - Accent6 4" xfId="750"/>
    <cellStyle name="60% - Accent6 5" xfId="250"/>
    <cellStyle name="Accent1" xfId="16836" builtinId="29" customBuiltin="1"/>
    <cellStyle name="Accent1 2" xfId="410"/>
    <cellStyle name="Accent1 2 2" xfId="1005"/>
    <cellStyle name="Accent1 3" xfId="455"/>
    <cellStyle name="Accent1 3 2" xfId="1486"/>
    <cellStyle name="Accent1 4" xfId="749"/>
    <cellStyle name="Accent1 5" xfId="251"/>
    <cellStyle name="Accent2" xfId="16840" builtinId="33" customBuiltin="1"/>
    <cellStyle name="Accent2 2" xfId="411"/>
    <cellStyle name="Accent2 2 2" xfId="1006"/>
    <cellStyle name="Accent2 3" xfId="459"/>
    <cellStyle name="Accent2 3 2" xfId="1487"/>
    <cellStyle name="Accent2 4" xfId="748"/>
    <cellStyle name="Accent2 5" xfId="252"/>
    <cellStyle name="Accent3" xfId="16844" builtinId="37" customBuiltin="1"/>
    <cellStyle name="Accent3 2" xfId="412"/>
    <cellStyle name="Accent3 2 2" xfId="1007"/>
    <cellStyle name="Accent3 3" xfId="463"/>
    <cellStyle name="Accent3 3 2" xfId="1488"/>
    <cellStyle name="Accent3 4" xfId="747"/>
    <cellStyle name="Accent3 5" xfId="253"/>
    <cellStyle name="Accent4" xfId="16848" builtinId="41" customBuiltin="1"/>
    <cellStyle name="Accent4 2" xfId="413"/>
    <cellStyle name="Accent4 2 2" xfId="1008"/>
    <cellStyle name="Accent4 3" xfId="467"/>
    <cellStyle name="Accent4 3 2" xfId="1489"/>
    <cellStyle name="Accent4 4" xfId="746"/>
    <cellStyle name="Accent4 5" xfId="254"/>
    <cellStyle name="Accent5" xfId="16852" builtinId="45" customBuiltin="1"/>
    <cellStyle name="Accent5 2" xfId="414"/>
    <cellStyle name="Accent5 2 2" xfId="1009"/>
    <cellStyle name="Accent5 3" xfId="471"/>
    <cellStyle name="Accent5 3 2" xfId="1490"/>
    <cellStyle name="Accent5 4" xfId="745"/>
    <cellStyle name="Accent5 5" xfId="255"/>
    <cellStyle name="Accent6" xfId="16856" builtinId="49" customBuiltin="1"/>
    <cellStyle name="Accent6 2" xfId="415"/>
    <cellStyle name="Accent6 2 2" xfId="1010"/>
    <cellStyle name="Accent6 3" xfId="475"/>
    <cellStyle name="Accent6 3 2" xfId="1491"/>
    <cellStyle name="Accent6 4" xfId="744"/>
    <cellStyle name="Accent6 5" xfId="256"/>
    <cellStyle name="ActivityPivotData" xfId="257"/>
    <cellStyle name="ActivityPivotData 2" xfId="374"/>
    <cellStyle name="ActivityPivotData 2 2" xfId="1144"/>
    <cellStyle name="ActivityPivotData 2 2 2" xfId="16867"/>
    <cellStyle name="ActivityPivotData 2 3" xfId="1011"/>
    <cellStyle name="ActivityPivotData 2 3 2" xfId="16868"/>
    <cellStyle name="ActivityPivotData 2 4" xfId="1793"/>
    <cellStyle name="ActivityPivotData 2 4 2" xfId="16869"/>
    <cellStyle name="ActivityPivotData 2 5" xfId="16866"/>
    <cellStyle name="ActivityPivotData 3" xfId="358"/>
    <cellStyle name="ActivityPivotData 3 2" xfId="1142"/>
    <cellStyle name="ActivityPivotData 3 2 2" xfId="1570"/>
    <cellStyle name="ActivityPivotData 3 2 2 2" xfId="16872"/>
    <cellStyle name="ActivityPivotData 3 2 3" xfId="16871"/>
    <cellStyle name="ActivityPivotData 3 3" xfId="1049"/>
    <cellStyle name="ActivityPivotData 3 3 2" xfId="16873"/>
    <cellStyle name="ActivityPivotData 3 4" xfId="1886"/>
    <cellStyle name="ActivityPivotData 3 4 2" xfId="16874"/>
    <cellStyle name="ActivityPivotData 3 5" xfId="16870"/>
    <cellStyle name="ActivityPivotData 4" xfId="600"/>
    <cellStyle name="ActivityPivotData 4 2" xfId="1145"/>
    <cellStyle name="ActivityPivotData 4 2 2" xfId="16876"/>
    <cellStyle name="ActivityPivotData 4 3" xfId="1069"/>
    <cellStyle name="ActivityPivotData 4 3 2" xfId="16877"/>
    <cellStyle name="ActivityPivotData 4 4" xfId="16875"/>
    <cellStyle name="ActivityPivotData 5" xfId="1108"/>
    <cellStyle name="ActivityPivotData 5 2" xfId="1146"/>
    <cellStyle name="ActivityPivotData 5 2 2" xfId="16879"/>
    <cellStyle name="ActivityPivotData 5 3" xfId="16878"/>
    <cellStyle name="ActivityPivotData 6" xfId="1143"/>
    <cellStyle name="ActivityPivotData 6 2" xfId="1571"/>
    <cellStyle name="ActivityPivotData 6 2 2" xfId="16881"/>
    <cellStyle name="ActivityPivotData 6 3" xfId="16880"/>
    <cellStyle name="ActivityPivotData 7" xfId="1547"/>
    <cellStyle name="ActivityPivotData 7 2" xfId="1605"/>
    <cellStyle name="ActivityPivotData 7 2 2" xfId="16883"/>
    <cellStyle name="ActivityPivotData 7 3" xfId="16882"/>
    <cellStyle name="ActivityPivotData 8" xfId="743"/>
    <cellStyle name="ActivityPivotData 8 2" xfId="16884"/>
    <cellStyle name="ActivityPivotData 9" xfId="16865"/>
    <cellStyle name="Bad" xfId="16825" builtinId="27" customBuiltin="1"/>
    <cellStyle name="Bad 2" xfId="416"/>
    <cellStyle name="Bad 2 2" xfId="1012"/>
    <cellStyle name="Bad 3" xfId="444"/>
    <cellStyle name="Bad 3 2" xfId="1492"/>
    <cellStyle name="Bad 4" xfId="742"/>
    <cellStyle name="Bad 5" xfId="258"/>
    <cellStyle name="Big Purple" xfId="259"/>
    <cellStyle name="Big Purple 2" xfId="1050"/>
    <cellStyle name="Big Purple 3" xfId="1109"/>
    <cellStyle name="Big Purple 4" xfId="741"/>
    <cellStyle name="Calculation" xfId="16829" builtinId="22" customBuiltin="1"/>
    <cellStyle name="Calculation 2" xfId="417"/>
    <cellStyle name="Calculation 2 2" xfId="1013"/>
    <cellStyle name="Calculation 3" xfId="448"/>
    <cellStyle name="Calculation 3 2" xfId="1494"/>
    <cellStyle name="Calculation 4" xfId="740"/>
    <cellStyle name="Calculation 5" xfId="260"/>
    <cellStyle name="CAPivotActivity" xfId="261"/>
    <cellStyle name="CAPivotActivity 2" xfId="375"/>
    <cellStyle name="CAPivotActivity 2 2" xfId="1147"/>
    <cellStyle name="CAPivotActivity 2 2 2" xfId="16887"/>
    <cellStyle name="CAPivotActivity 2 3" xfId="1014"/>
    <cellStyle name="CAPivotActivity 2 3 2" xfId="16888"/>
    <cellStyle name="CAPivotActivity 2 4" xfId="16886"/>
    <cellStyle name="CAPivotActivity 3" xfId="359"/>
    <cellStyle name="CAPivotActivity 3 2" xfId="1569"/>
    <cellStyle name="CAPivotActivity 3 2 2" xfId="16890"/>
    <cellStyle name="CAPivotActivity 3 3" xfId="1141"/>
    <cellStyle name="CAPivotActivity 3 3 2" xfId="16891"/>
    <cellStyle name="CAPivotActivity 3 4" xfId="16889"/>
    <cellStyle name="CAPivotActivity 4" xfId="601"/>
    <cellStyle name="CAPivotActivity 4 2" xfId="1604"/>
    <cellStyle name="CAPivotActivity 4 2 2" xfId="16893"/>
    <cellStyle name="CAPivotActivity 4 3" xfId="16892"/>
    <cellStyle name="CAPivotActivity 5" xfId="16885"/>
    <cellStyle name="Check Cell" xfId="16831" builtinId="23" customBuiltin="1"/>
    <cellStyle name="Check Cell 2" xfId="418"/>
    <cellStyle name="Check Cell 2 2" xfId="1015"/>
    <cellStyle name="Check Cell 3" xfId="450"/>
    <cellStyle name="Check Cell 3 2" xfId="1495"/>
    <cellStyle name="Check Cell 4" xfId="739"/>
    <cellStyle name="Check Cell 5" xfId="262"/>
    <cellStyle name="Comma" xfId="16818" builtinId="3"/>
    <cellStyle name="Comma 10" xfId="17868"/>
    <cellStyle name="Comma 11" xfId="17869"/>
    <cellStyle name="Comma 12" xfId="17870"/>
    <cellStyle name="Comma 13" xfId="17874"/>
    <cellStyle name="Comma 14" xfId="17877"/>
    <cellStyle name="Comma 15" xfId="17878"/>
    <cellStyle name="Comma 2" xfId="389"/>
    <cellStyle name="Comma 2 2" xfId="480"/>
    <cellStyle name="Comma 2 2 2" xfId="533"/>
    <cellStyle name="Comma 2 2 2 2" xfId="1887"/>
    <cellStyle name="Comma 2 2 2 2 2" xfId="5069"/>
    <cellStyle name="Comma 2 2 2 2 3" xfId="16897"/>
    <cellStyle name="Comma 2 2 2 3" xfId="4842"/>
    <cellStyle name="Comma 2 2 2 4" xfId="16896"/>
    <cellStyle name="Comma 2 2 3" xfId="4792"/>
    <cellStyle name="Comma 2 2 4" xfId="16895"/>
    <cellStyle name="Comma 2 3" xfId="4773"/>
    <cellStyle name="Comma 2 4" xfId="16894"/>
    <cellStyle name="Comma 2 5" xfId="17873"/>
    <cellStyle name="Comma 2 6" xfId="17876"/>
    <cellStyle name="Comma 3" xfId="598"/>
    <cellStyle name="Comma 3 10" xfId="1106"/>
    <cellStyle name="Comma 3 10 10" xfId="5485"/>
    <cellStyle name="Comma 3 10 10 2" xfId="13021"/>
    <cellStyle name="Comma 3 10 11" xfId="9518"/>
    <cellStyle name="Comma 3 10 12" xfId="16898"/>
    <cellStyle name="Comma 3 10 2" xfId="1888"/>
    <cellStyle name="Comma 3 10 2 10" xfId="9668"/>
    <cellStyle name="Comma 3 10 2 11" xfId="16899"/>
    <cellStyle name="Comma 3 10 2 2" xfId="2395"/>
    <cellStyle name="Comma 3 10 2 2 2" xfId="3242"/>
    <cellStyle name="Comma 3 10 2 2 2 2" xfId="7024"/>
    <cellStyle name="Comma 3 10 2 2 2 2 2" xfId="14535"/>
    <cellStyle name="Comma 3 10 2 2 2 3" xfId="5484"/>
    <cellStyle name="Comma 3 10 2 2 2 3 2" xfId="13020"/>
    <cellStyle name="Comma 3 10 2 2 2 4" xfId="10935"/>
    <cellStyle name="Comma 3 10 2 2 2 5" xfId="16901"/>
    <cellStyle name="Comma 3 10 2 2 3" xfId="6179"/>
    <cellStyle name="Comma 3 10 2 2 3 2" xfId="13691"/>
    <cellStyle name="Comma 3 10 2 2 4" xfId="5227"/>
    <cellStyle name="Comma 3 10 2 2 4 2" xfId="12780"/>
    <cellStyle name="Comma 3 10 2 2 5" xfId="10091"/>
    <cellStyle name="Comma 3 10 2 2 6" xfId="16900"/>
    <cellStyle name="Comma 3 10 2 3" xfId="2817"/>
    <cellStyle name="Comma 3 10 2 3 2" xfId="6601"/>
    <cellStyle name="Comma 3 10 2 3 2 2" xfId="14113"/>
    <cellStyle name="Comma 3 10 2 3 3" xfId="5538"/>
    <cellStyle name="Comma 3 10 2 3 3 2" xfId="13061"/>
    <cellStyle name="Comma 3 10 2 3 4" xfId="10513"/>
    <cellStyle name="Comma 3 10 2 3 5" xfId="16902"/>
    <cellStyle name="Comma 3 10 2 4" xfId="3748"/>
    <cellStyle name="Comma 3 10 2 4 2" xfId="7458"/>
    <cellStyle name="Comma 3 10 2 4 2 2" xfId="14967"/>
    <cellStyle name="Comma 3 10 2 4 3" xfId="9152"/>
    <cellStyle name="Comma 3 10 2 4 3 2" xfId="16627"/>
    <cellStyle name="Comma 3 10 2 4 4" xfId="11358"/>
    <cellStyle name="Comma 3 10 2 4 5" xfId="16903"/>
    <cellStyle name="Comma 3 10 2 5" xfId="3588"/>
    <cellStyle name="Comma 3 10 2 5 2" xfId="9373"/>
    <cellStyle name="Comma 3 10 2 5 3" xfId="16904"/>
    <cellStyle name="Comma 3 10 2 6" xfId="4217"/>
    <cellStyle name="Comma 3 10 2 6 2" xfId="7887"/>
    <cellStyle name="Comma 3 10 2 6 2 2" xfId="15394"/>
    <cellStyle name="Comma 3 10 2 6 3" xfId="9158"/>
    <cellStyle name="Comma 3 10 2 6 3 2" xfId="16632"/>
    <cellStyle name="Comma 3 10 2 6 4" xfId="11780"/>
    <cellStyle name="Comma 3 10 2 6 5" xfId="16905"/>
    <cellStyle name="Comma 3 10 2 7" xfId="4642"/>
    <cellStyle name="Comma 3 10 2 7 2" xfId="8312"/>
    <cellStyle name="Comma 3 10 2 7 2 2" xfId="15819"/>
    <cellStyle name="Comma 3 10 2 7 3" xfId="8960"/>
    <cellStyle name="Comma 3 10 2 7 3 2" xfId="16454"/>
    <cellStyle name="Comma 3 10 2 7 4" xfId="12205"/>
    <cellStyle name="Comma 3 10 2 7 5" xfId="16906"/>
    <cellStyle name="Comma 3 10 2 8" xfId="5070"/>
    <cellStyle name="Comma 3 10 2 8 2" xfId="8735"/>
    <cellStyle name="Comma 3 10 2 8 2 2" xfId="16242"/>
    <cellStyle name="Comma 3 10 2 8 3" xfId="12627"/>
    <cellStyle name="Comma 3 10 2 9" xfId="5741"/>
    <cellStyle name="Comma 3 10 2 9 2" xfId="13256"/>
    <cellStyle name="Comma 3 10 3" xfId="2183"/>
    <cellStyle name="Comma 3 10 3 2" xfId="3092"/>
    <cellStyle name="Comma 3 10 3 2 2" xfId="6874"/>
    <cellStyle name="Comma 3 10 3 2 2 2" xfId="14385"/>
    <cellStyle name="Comma 3 10 3 2 3" xfId="5596"/>
    <cellStyle name="Comma 3 10 3 2 3 2" xfId="13111"/>
    <cellStyle name="Comma 3 10 3 2 4" xfId="10785"/>
    <cellStyle name="Comma 3 10 3 2 5" xfId="16908"/>
    <cellStyle name="Comma 3 10 3 3" xfId="6018"/>
    <cellStyle name="Comma 3 10 3 3 2" xfId="13532"/>
    <cellStyle name="Comma 3 10 3 4" xfId="7590"/>
    <cellStyle name="Comma 3 10 3 4 2" xfId="15098"/>
    <cellStyle name="Comma 3 10 3 5" xfId="9941"/>
    <cellStyle name="Comma 3 10 3 6" xfId="16907"/>
    <cellStyle name="Comma 3 10 4" xfId="2667"/>
    <cellStyle name="Comma 3 10 4 2" xfId="6451"/>
    <cellStyle name="Comma 3 10 4 2 2" xfId="13963"/>
    <cellStyle name="Comma 3 10 4 3" xfId="9268"/>
    <cellStyle name="Comma 3 10 4 3 2" xfId="16727"/>
    <cellStyle name="Comma 3 10 4 4" xfId="10363"/>
    <cellStyle name="Comma 3 10 4 5" xfId="16909"/>
    <cellStyle name="Comma 3 10 5" xfId="3574"/>
    <cellStyle name="Comma 3 10 5 2" xfId="7304"/>
    <cellStyle name="Comma 3 10 5 2 2" xfId="14813"/>
    <cellStyle name="Comma 3 10 5 3" xfId="8987"/>
    <cellStyle name="Comma 3 10 5 3 2" xfId="16480"/>
    <cellStyle name="Comma 3 10 5 4" xfId="11208"/>
    <cellStyle name="Comma 3 10 5 5" xfId="16910"/>
    <cellStyle name="Comma 3 10 6" xfId="3568"/>
    <cellStyle name="Comma 3 10 6 2" xfId="8942"/>
    <cellStyle name="Comma 3 10 6 3" xfId="16911"/>
    <cellStyle name="Comma 3 10 7" xfId="4067"/>
    <cellStyle name="Comma 3 10 7 2" xfId="7737"/>
    <cellStyle name="Comma 3 10 7 2 2" xfId="15244"/>
    <cellStyle name="Comma 3 10 7 3" xfId="5870"/>
    <cellStyle name="Comma 3 10 7 3 2" xfId="13385"/>
    <cellStyle name="Comma 3 10 7 4" xfId="11630"/>
    <cellStyle name="Comma 3 10 7 5" xfId="16912"/>
    <cellStyle name="Comma 3 10 8" xfId="4492"/>
    <cellStyle name="Comma 3 10 8 2" xfId="8162"/>
    <cellStyle name="Comma 3 10 8 2 2" xfId="15669"/>
    <cellStyle name="Comma 3 10 8 3" xfId="8877"/>
    <cellStyle name="Comma 3 10 8 3 2" xfId="16381"/>
    <cellStyle name="Comma 3 10 8 4" xfId="12055"/>
    <cellStyle name="Comma 3 10 8 5" xfId="16913"/>
    <cellStyle name="Comma 3 10 9" xfId="4918"/>
    <cellStyle name="Comma 3 10 9 2" xfId="8585"/>
    <cellStyle name="Comma 3 10 9 2 2" xfId="16092"/>
    <cellStyle name="Comma 3 10 9 3" xfId="12477"/>
    <cellStyle name="Comma 3 11" xfId="1732"/>
    <cellStyle name="Comma 3 11 10" xfId="5604"/>
    <cellStyle name="Comma 3 11 10 2" xfId="13119"/>
    <cellStyle name="Comma 3 11 11" xfId="9532"/>
    <cellStyle name="Comma 3 11 12" xfId="16914"/>
    <cellStyle name="Comma 3 11 2" xfId="1889"/>
    <cellStyle name="Comma 3 11 2 10" xfId="9669"/>
    <cellStyle name="Comma 3 11 2 11" xfId="16915"/>
    <cellStyle name="Comma 3 11 2 2" xfId="2396"/>
    <cellStyle name="Comma 3 11 2 2 2" xfId="3243"/>
    <cellStyle name="Comma 3 11 2 2 2 2" xfId="7025"/>
    <cellStyle name="Comma 3 11 2 2 2 2 2" xfId="14536"/>
    <cellStyle name="Comma 3 11 2 2 2 3" xfId="8966"/>
    <cellStyle name="Comma 3 11 2 2 2 3 2" xfId="16460"/>
    <cellStyle name="Comma 3 11 2 2 2 4" xfId="10936"/>
    <cellStyle name="Comma 3 11 2 2 2 5" xfId="16917"/>
    <cellStyle name="Comma 3 11 2 2 3" xfId="6180"/>
    <cellStyle name="Comma 3 11 2 2 3 2" xfId="13692"/>
    <cellStyle name="Comma 3 11 2 2 4" xfId="5266"/>
    <cellStyle name="Comma 3 11 2 2 4 2" xfId="12815"/>
    <cellStyle name="Comma 3 11 2 2 5" xfId="10092"/>
    <cellStyle name="Comma 3 11 2 2 6" xfId="16916"/>
    <cellStyle name="Comma 3 11 2 3" xfId="2818"/>
    <cellStyle name="Comma 3 11 2 3 2" xfId="6602"/>
    <cellStyle name="Comma 3 11 2 3 2 2" xfId="14114"/>
    <cellStyle name="Comma 3 11 2 3 3" xfId="9151"/>
    <cellStyle name="Comma 3 11 2 3 3 2" xfId="16626"/>
    <cellStyle name="Comma 3 11 2 3 4" xfId="10514"/>
    <cellStyle name="Comma 3 11 2 3 5" xfId="16918"/>
    <cellStyle name="Comma 3 11 2 4" xfId="3749"/>
    <cellStyle name="Comma 3 11 2 4 2" xfId="7459"/>
    <cellStyle name="Comma 3 11 2 4 2 2" xfId="14968"/>
    <cellStyle name="Comma 3 11 2 4 3" xfId="9357"/>
    <cellStyle name="Comma 3 11 2 4 3 2" xfId="16799"/>
    <cellStyle name="Comma 3 11 2 4 4" xfId="11359"/>
    <cellStyle name="Comma 3 11 2 4 5" xfId="16919"/>
    <cellStyle name="Comma 3 11 2 5" xfId="3904"/>
    <cellStyle name="Comma 3 11 2 5 2" xfId="9064"/>
    <cellStyle name="Comma 3 11 2 5 3" xfId="16920"/>
    <cellStyle name="Comma 3 11 2 6" xfId="4218"/>
    <cellStyle name="Comma 3 11 2 6 2" xfId="7888"/>
    <cellStyle name="Comma 3 11 2 6 2 2" xfId="15395"/>
    <cellStyle name="Comma 3 11 2 6 3" xfId="9369"/>
    <cellStyle name="Comma 3 11 2 6 3 2" xfId="16810"/>
    <cellStyle name="Comma 3 11 2 6 4" xfId="11781"/>
    <cellStyle name="Comma 3 11 2 6 5" xfId="16921"/>
    <cellStyle name="Comma 3 11 2 7" xfId="4643"/>
    <cellStyle name="Comma 3 11 2 7 2" xfId="8313"/>
    <cellStyle name="Comma 3 11 2 7 2 2" xfId="15820"/>
    <cellStyle name="Comma 3 11 2 7 3" xfId="5245"/>
    <cellStyle name="Comma 3 11 2 7 3 2" xfId="12794"/>
    <cellStyle name="Comma 3 11 2 7 4" xfId="12206"/>
    <cellStyle name="Comma 3 11 2 7 5" xfId="16922"/>
    <cellStyle name="Comma 3 11 2 8" xfId="5071"/>
    <cellStyle name="Comma 3 11 2 8 2" xfId="8736"/>
    <cellStyle name="Comma 3 11 2 8 2 2" xfId="16243"/>
    <cellStyle name="Comma 3 11 2 8 3" xfId="12628"/>
    <cellStyle name="Comma 3 11 2 9" xfId="5742"/>
    <cellStyle name="Comma 3 11 2 9 2" xfId="13257"/>
    <cellStyle name="Comma 3 11 3" xfId="2253"/>
    <cellStyle name="Comma 3 11 3 2" xfId="3106"/>
    <cellStyle name="Comma 3 11 3 2 2" xfId="6888"/>
    <cellStyle name="Comma 3 11 3 2 2 2" xfId="14399"/>
    <cellStyle name="Comma 3 11 3 2 3" xfId="9187"/>
    <cellStyle name="Comma 3 11 3 2 3 2" xfId="16658"/>
    <cellStyle name="Comma 3 11 3 2 4" xfId="10799"/>
    <cellStyle name="Comma 3 11 3 2 5" xfId="16924"/>
    <cellStyle name="Comma 3 11 3 3" xfId="6042"/>
    <cellStyle name="Comma 3 11 3 3 2" xfId="13554"/>
    <cellStyle name="Comma 3 11 3 4" xfId="9263"/>
    <cellStyle name="Comma 3 11 3 4 2" xfId="16723"/>
    <cellStyle name="Comma 3 11 3 5" xfId="9955"/>
    <cellStyle name="Comma 3 11 3 6" xfId="16923"/>
    <cellStyle name="Comma 3 11 4" xfId="2681"/>
    <cellStyle name="Comma 3 11 4 2" xfId="6465"/>
    <cellStyle name="Comma 3 11 4 2 2" xfId="13977"/>
    <cellStyle name="Comma 3 11 4 3" xfId="9252"/>
    <cellStyle name="Comma 3 11 4 3 2" xfId="16713"/>
    <cellStyle name="Comma 3 11 4 4" xfId="10377"/>
    <cellStyle name="Comma 3 11 4 5" xfId="16925"/>
    <cellStyle name="Comma 3 11 5" xfId="3611"/>
    <cellStyle name="Comma 3 11 5 2" xfId="7321"/>
    <cellStyle name="Comma 3 11 5 2 2" xfId="14830"/>
    <cellStyle name="Comma 3 11 5 3" xfId="9167"/>
    <cellStyle name="Comma 3 11 5 3 2" xfId="16641"/>
    <cellStyle name="Comma 3 11 5 4" xfId="11222"/>
    <cellStyle name="Comma 3 11 5 5" xfId="16926"/>
    <cellStyle name="Comma 3 11 6" xfId="3535"/>
    <cellStyle name="Comma 3 11 6 2" xfId="5560"/>
    <cellStyle name="Comma 3 11 6 3" xfId="16927"/>
    <cellStyle name="Comma 3 11 7" xfId="4081"/>
    <cellStyle name="Comma 3 11 7 2" xfId="7751"/>
    <cellStyle name="Comma 3 11 7 2 2" xfId="15258"/>
    <cellStyle name="Comma 3 11 7 3" xfId="5244"/>
    <cellStyle name="Comma 3 11 7 3 2" xfId="12793"/>
    <cellStyle name="Comma 3 11 7 4" xfId="11644"/>
    <cellStyle name="Comma 3 11 7 5" xfId="16928"/>
    <cellStyle name="Comma 3 11 8" xfId="4506"/>
    <cellStyle name="Comma 3 11 8 2" xfId="8176"/>
    <cellStyle name="Comma 3 11 8 2 2" xfId="15683"/>
    <cellStyle name="Comma 3 11 8 3" xfId="8943"/>
    <cellStyle name="Comma 3 11 8 3 2" xfId="16438"/>
    <cellStyle name="Comma 3 11 8 4" xfId="12069"/>
    <cellStyle name="Comma 3 11 8 5" xfId="16929"/>
    <cellStyle name="Comma 3 11 9" xfId="4933"/>
    <cellStyle name="Comma 3 11 9 2" xfId="8599"/>
    <cellStyle name="Comma 3 11 9 2 2" xfId="16106"/>
    <cellStyle name="Comma 3 11 9 3" xfId="12491"/>
    <cellStyle name="Comma 3 12" xfId="1751"/>
    <cellStyle name="Comma 3 12 10" xfId="5618"/>
    <cellStyle name="Comma 3 12 10 2" xfId="13133"/>
    <cellStyle name="Comma 3 12 11" xfId="9546"/>
    <cellStyle name="Comma 3 12 12" xfId="16930"/>
    <cellStyle name="Comma 3 12 2" xfId="1890"/>
    <cellStyle name="Comma 3 12 2 10" xfId="9670"/>
    <cellStyle name="Comma 3 12 2 11" xfId="16931"/>
    <cellStyle name="Comma 3 12 2 2" xfId="2397"/>
    <cellStyle name="Comma 3 12 2 2 2" xfId="3244"/>
    <cellStyle name="Comma 3 12 2 2 2 2" xfId="7026"/>
    <cellStyle name="Comma 3 12 2 2 2 2 2" xfId="14537"/>
    <cellStyle name="Comma 3 12 2 2 2 3" xfId="9276"/>
    <cellStyle name="Comma 3 12 2 2 2 3 2" xfId="16734"/>
    <cellStyle name="Comma 3 12 2 2 2 4" xfId="10937"/>
    <cellStyle name="Comma 3 12 2 2 2 5" xfId="16933"/>
    <cellStyle name="Comma 3 12 2 2 3" xfId="6181"/>
    <cellStyle name="Comma 3 12 2 2 3 2" xfId="13693"/>
    <cellStyle name="Comma 3 12 2 2 4" xfId="8993"/>
    <cellStyle name="Comma 3 12 2 2 4 2" xfId="16486"/>
    <cellStyle name="Comma 3 12 2 2 5" xfId="10093"/>
    <cellStyle name="Comma 3 12 2 2 6" xfId="16932"/>
    <cellStyle name="Comma 3 12 2 3" xfId="2819"/>
    <cellStyle name="Comma 3 12 2 3 2" xfId="6603"/>
    <cellStyle name="Comma 3 12 2 3 2 2" xfId="14115"/>
    <cellStyle name="Comma 3 12 2 3 3" xfId="9099"/>
    <cellStyle name="Comma 3 12 2 3 3 2" xfId="16577"/>
    <cellStyle name="Comma 3 12 2 3 4" xfId="10515"/>
    <cellStyle name="Comma 3 12 2 3 5" xfId="16934"/>
    <cellStyle name="Comma 3 12 2 4" xfId="3750"/>
    <cellStyle name="Comma 3 12 2 4 2" xfId="7460"/>
    <cellStyle name="Comma 3 12 2 4 2 2" xfId="14969"/>
    <cellStyle name="Comma 3 12 2 4 3" xfId="9297"/>
    <cellStyle name="Comma 3 12 2 4 3 2" xfId="16750"/>
    <cellStyle name="Comma 3 12 2 4 4" xfId="11360"/>
    <cellStyle name="Comma 3 12 2 4 5" xfId="16935"/>
    <cellStyle name="Comma 3 12 2 5" xfId="3589"/>
    <cellStyle name="Comma 3 12 2 5 2" xfId="9265"/>
    <cellStyle name="Comma 3 12 2 5 3" xfId="16936"/>
    <cellStyle name="Comma 3 12 2 6" xfId="4219"/>
    <cellStyle name="Comma 3 12 2 6 2" xfId="7889"/>
    <cellStyle name="Comma 3 12 2 6 2 2" xfId="15396"/>
    <cellStyle name="Comma 3 12 2 6 3" xfId="8940"/>
    <cellStyle name="Comma 3 12 2 6 3 2" xfId="16436"/>
    <cellStyle name="Comma 3 12 2 6 4" xfId="11782"/>
    <cellStyle name="Comma 3 12 2 6 5" xfId="16937"/>
    <cellStyle name="Comma 3 12 2 7" xfId="4644"/>
    <cellStyle name="Comma 3 12 2 7 2" xfId="8314"/>
    <cellStyle name="Comma 3 12 2 7 2 2" xfId="15821"/>
    <cellStyle name="Comma 3 12 2 7 3" xfId="9264"/>
    <cellStyle name="Comma 3 12 2 7 3 2" xfId="16724"/>
    <cellStyle name="Comma 3 12 2 7 4" xfId="12207"/>
    <cellStyle name="Comma 3 12 2 7 5" xfId="16938"/>
    <cellStyle name="Comma 3 12 2 8" xfId="5072"/>
    <cellStyle name="Comma 3 12 2 8 2" xfId="8737"/>
    <cellStyle name="Comma 3 12 2 8 2 2" xfId="16244"/>
    <cellStyle name="Comma 3 12 2 8 3" xfId="12629"/>
    <cellStyle name="Comma 3 12 2 9" xfId="5743"/>
    <cellStyle name="Comma 3 12 2 9 2" xfId="13258"/>
    <cellStyle name="Comma 3 12 3" xfId="2270"/>
    <cellStyle name="Comma 3 12 3 2" xfId="3120"/>
    <cellStyle name="Comma 3 12 3 2 2" xfId="6902"/>
    <cellStyle name="Comma 3 12 3 2 2 2" xfId="14413"/>
    <cellStyle name="Comma 3 12 3 2 3" xfId="8958"/>
    <cellStyle name="Comma 3 12 3 2 3 2" xfId="16452"/>
    <cellStyle name="Comma 3 12 3 2 4" xfId="10813"/>
    <cellStyle name="Comma 3 12 3 2 5" xfId="16940"/>
    <cellStyle name="Comma 3 12 3 3" xfId="6057"/>
    <cellStyle name="Comma 3 12 3 3 2" xfId="13569"/>
    <cellStyle name="Comma 3 12 3 4" xfId="9153"/>
    <cellStyle name="Comma 3 12 3 4 2" xfId="16628"/>
    <cellStyle name="Comma 3 12 3 5" xfId="9969"/>
    <cellStyle name="Comma 3 12 3 6" xfId="16939"/>
    <cellStyle name="Comma 3 12 4" xfId="2695"/>
    <cellStyle name="Comma 3 12 4 2" xfId="6479"/>
    <cellStyle name="Comma 3 12 4 2 2" xfId="13991"/>
    <cellStyle name="Comma 3 12 4 3" xfId="9271"/>
    <cellStyle name="Comma 3 12 4 3 2" xfId="16730"/>
    <cellStyle name="Comma 3 12 4 4" xfId="10391"/>
    <cellStyle name="Comma 3 12 4 5" xfId="16941"/>
    <cellStyle name="Comma 3 12 5" xfId="3625"/>
    <cellStyle name="Comma 3 12 5 2" xfId="7335"/>
    <cellStyle name="Comma 3 12 5 2 2" xfId="14844"/>
    <cellStyle name="Comma 3 12 5 3" xfId="9086"/>
    <cellStyle name="Comma 3 12 5 3 2" xfId="16566"/>
    <cellStyle name="Comma 3 12 5 4" xfId="11236"/>
    <cellStyle name="Comma 3 12 5 5" xfId="16942"/>
    <cellStyle name="Comma 3 12 6" xfId="3913"/>
    <cellStyle name="Comma 3 12 6 2" xfId="9307"/>
    <cellStyle name="Comma 3 12 6 3" xfId="16943"/>
    <cellStyle name="Comma 3 12 7" xfId="4095"/>
    <cellStyle name="Comma 3 12 7 2" xfId="7765"/>
    <cellStyle name="Comma 3 12 7 2 2" xfId="15272"/>
    <cellStyle name="Comma 3 12 7 3" xfId="9231"/>
    <cellStyle name="Comma 3 12 7 3 2" xfId="16694"/>
    <cellStyle name="Comma 3 12 7 4" xfId="11658"/>
    <cellStyle name="Comma 3 12 7 5" xfId="16944"/>
    <cellStyle name="Comma 3 12 8" xfId="4520"/>
    <cellStyle name="Comma 3 12 8 2" xfId="8190"/>
    <cellStyle name="Comma 3 12 8 2 2" xfId="15697"/>
    <cellStyle name="Comma 3 12 8 3" xfId="5203"/>
    <cellStyle name="Comma 3 12 8 3 2" xfId="12759"/>
    <cellStyle name="Comma 3 12 8 4" xfId="12083"/>
    <cellStyle name="Comma 3 12 8 5" xfId="16945"/>
    <cellStyle name="Comma 3 12 9" xfId="4947"/>
    <cellStyle name="Comma 3 12 9 2" xfId="8613"/>
    <cellStyle name="Comma 3 12 9 2 2" xfId="16120"/>
    <cellStyle name="Comma 3 12 9 3" xfId="12505"/>
    <cellStyle name="Comma 3 13" xfId="1769"/>
    <cellStyle name="Comma 3 13 10" xfId="5632"/>
    <cellStyle name="Comma 3 13 10 2" xfId="13147"/>
    <cellStyle name="Comma 3 13 11" xfId="9560"/>
    <cellStyle name="Comma 3 13 12" xfId="16946"/>
    <cellStyle name="Comma 3 13 2" xfId="1891"/>
    <cellStyle name="Comma 3 13 2 10" xfId="9671"/>
    <cellStyle name="Comma 3 13 2 11" xfId="16947"/>
    <cellStyle name="Comma 3 13 2 2" xfId="2398"/>
    <cellStyle name="Comma 3 13 2 2 2" xfId="3245"/>
    <cellStyle name="Comma 3 13 2 2 2 2" xfId="7027"/>
    <cellStyle name="Comma 3 13 2 2 2 2 2" xfId="14538"/>
    <cellStyle name="Comma 3 13 2 2 2 3" xfId="9224"/>
    <cellStyle name="Comma 3 13 2 2 2 3 2" xfId="16688"/>
    <cellStyle name="Comma 3 13 2 2 2 4" xfId="10938"/>
    <cellStyle name="Comma 3 13 2 2 2 5" xfId="16949"/>
    <cellStyle name="Comma 3 13 2 2 3" xfId="6182"/>
    <cellStyle name="Comma 3 13 2 2 3 2" xfId="13694"/>
    <cellStyle name="Comma 3 13 2 2 4" xfId="9233"/>
    <cellStyle name="Comma 3 13 2 2 4 2" xfId="16695"/>
    <cellStyle name="Comma 3 13 2 2 5" xfId="10094"/>
    <cellStyle name="Comma 3 13 2 2 6" xfId="16948"/>
    <cellStyle name="Comma 3 13 2 3" xfId="2820"/>
    <cellStyle name="Comma 3 13 2 3 2" xfId="6604"/>
    <cellStyle name="Comma 3 13 2 3 2 2" xfId="14116"/>
    <cellStyle name="Comma 3 13 2 3 3" xfId="8948"/>
    <cellStyle name="Comma 3 13 2 3 3 2" xfId="16443"/>
    <cellStyle name="Comma 3 13 2 3 4" xfId="10516"/>
    <cellStyle name="Comma 3 13 2 3 5" xfId="16950"/>
    <cellStyle name="Comma 3 13 2 4" xfId="3751"/>
    <cellStyle name="Comma 3 13 2 4 2" xfId="7461"/>
    <cellStyle name="Comma 3 13 2 4 2 2" xfId="14970"/>
    <cellStyle name="Comma 3 13 2 4 3" xfId="5554"/>
    <cellStyle name="Comma 3 13 2 4 3 2" xfId="13073"/>
    <cellStyle name="Comma 3 13 2 4 4" xfId="11361"/>
    <cellStyle name="Comma 3 13 2 4 5" xfId="16951"/>
    <cellStyle name="Comma 3 13 2 5" xfId="3399"/>
    <cellStyle name="Comma 3 13 2 5 2" xfId="9301"/>
    <cellStyle name="Comma 3 13 2 5 3" xfId="16952"/>
    <cellStyle name="Comma 3 13 2 6" xfId="4220"/>
    <cellStyle name="Comma 3 13 2 6 2" xfId="7890"/>
    <cellStyle name="Comma 3 13 2 6 2 2" xfId="15397"/>
    <cellStyle name="Comma 3 13 2 6 3" xfId="9179"/>
    <cellStyle name="Comma 3 13 2 6 3 2" xfId="16650"/>
    <cellStyle name="Comma 3 13 2 6 4" xfId="11783"/>
    <cellStyle name="Comma 3 13 2 6 5" xfId="16953"/>
    <cellStyle name="Comma 3 13 2 7" xfId="4645"/>
    <cellStyle name="Comma 3 13 2 7 2" xfId="8315"/>
    <cellStyle name="Comma 3 13 2 7 2 2" xfId="15822"/>
    <cellStyle name="Comma 3 13 2 7 3" xfId="5558"/>
    <cellStyle name="Comma 3 13 2 7 3 2" xfId="13077"/>
    <cellStyle name="Comma 3 13 2 7 4" xfId="12208"/>
    <cellStyle name="Comma 3 13 2 7 5" xfId="16954"/>
    <cellStyle name="Comma 3 13 2 8" xfId="5073"/>
    <cellStyle name="Comma 3 13 2 8 2" xfId="8738"/>
    <cellStyle name="Comma 3 13 2 8 2 2" xfId="16245"/>
    <cellStyle name="Comma 3 13 2 8 3" xfId="12630"/>
    <cellStyle name="Comma 3 13 2 9" xfId="5744"/>
    <cellStyle name="Comma 3 13 2 9 2" xfId="13259"/>
    <cellStyle name="Comma 3 13 3" xfId="2286"/>
    <cellStyle name="Comma 3 13 3 2" xfId="3134"/>
    <cellStyle name="Comma 3 13 3 2 2" xfId="6916"/>
    <cellStyle name="Comma 3 13 3 2 2 2" xfId="14427"/>
    <cellStyle name="Comma 3 13 3 2 3" xfId="8951"/>
    <cellStyle name="Comma 3 13 3 2 3 2" xfId="16446"/>
    <cellStyle name="Comma 3 13 3 2 4" xfId="10827"/>
    <cellStyle name="Comma 3 13 3 2 5" xfId="16956"/>
    <cellStyle name="Comma 3 13 3 3" xfId="6071"/>
    <cellStyle name="Comma 3 13 3 3 2" xfId="13583"/>
    <cellStyle name="Comma 3 13 3 4" xfId="5433"/>
    <cellStyle name="Comma 3 13 3 4 2" xfId="12976"/>
    <cellStyle name="Comma 3 13 3 5" xfId="9983"/>
    <cellStyle name="Comma 3 13 3 6" xfId="16955"/>
    <cellStyle name="Comma 3 13 4" xfId="2709"/>
    <cellStyle name="Comma 3 13 4 2" xfId="6493"/>
    <cellStyle name="Comma 3 13 4 2 2" xfId="14005"/>
    <cellStyle name="Comma 3 13 4 3" xfId="9359"/>
    <cellStyle name="Comma 3 13 4 3 2" xfId="16801"/>
    <cellStyle name="Comma 3 13 4 4" xfId="10405"/>
    <cellStyle name="Comma 3 13 4 5" xfId="16957"/>
    <cellStyle name="Comma 3 13 5" xfId="3639"/>
    <cellStyle name="Comma 3 13 5 2" xfId="7349"/>
    <cellStyle name="Comma 3 13 5 2 2" xfId="14858"/>
    <cellStyle name="Comma 3 13 5 3" xfId="7153"/>
    <cellStyle name="Comma 3 13 5 3 2" xfId="14664"/>
    <cellStyle name="Comma 3 13 5 4" xfId="11250"/>
    <cellStyle name="Comma 3 13 5 5" xfId="16958"/>
    <cellStyle name="Comma 3 13 6" xfId="3387"/>
    <cellStyle name="Comma 3 13 6 2" xfId="5412"/>
    <cellStyle name="Comma 3 13 6 3" xfId="16959"/>
    <cellStyle name="Comma 3 13 7" xfId="4109"/>
    <cellStyle name="Comma 3 13 7 2" xfId="7779"/>
    <cellStyle name="Comma 3 13 7 2 2" xfId="15286"/>
    <cellStyle name="Comma 3 13 7 3" xfId="5248"/>
    <cellStyle name="Comma 3 13 7 3 2" xfId="12797"/>
    <cellStyle name="Comma 3 13 7 4" xfId="11672"/>
    <cellStyle name="Comma 3 13 7 5" xfId="16960"/>
    <cellStyle name="Comma 3 13 8" xfId="4534"/>
    <cellStyle name="Comma 3 13 8 2" xfId="8204"/>
    <cellStyle name="Comma 3 13 8 2 2" xfId="15711"/>
    <cellStyle name="Comma 3 13 8 3" xfId="5212"/>
    <cellStyle name="Comma 3 13 8 3 2" xfId="12768"/>
    <cellStyle name="Comma 3 13 8 4" xfId="12097"/>
    <cellStyle name="Comma 3 13 8 5" xfId="16961"/>
    <cellStyle name="Comma 3 13 9" xfId="4961"/>
    <cellStyle name="Comma 3 13 9 2" xfId="8627"/>
    <cellStyle name="Comma 3 13 9 2 2" xfId="16134"/>
    <cellStyle name="Comma 3 13 9 3" xfId="12519"/>
    <cellStyle name="Comma 3 2" xfId="1148"/>
    <cellStyle name="Comma 3 2 10" xfId="1770"/>
    <cellStyle name="Comma 3 2 10 10" xfId="5633"/>
    <cellStyle name="Comma 3 2 10 10 2" xfId="13148"/>
    <cellStyle name="Comma 3 2 10 11" xfId="9561"/>
    <cellStyle name="Comma 3 2 10 12" xfId="16963"/>
    <cellStyle name="Comma 3 2 10 2" xfId="1892"/>
    <cellStyle name="Comma 3 2 10 2 10" xfId="9672"/>
    <cellStyle name="Comma 3 2 10 2 11" xfId="16964"/>
    <cellStyle name="Comma 3 2 10 2 2" xfId="2399"/>
    <cellStyle name="Comma 3 2 10 2 2 2" xfId="3246"/>
    <cellStyle name="Comma 3 2 10 2 2 2 2" xfId="7028"/>
    <cellStyle name="Comma 3 2 10 2 2 2 2 2" xfId="14539"/>
    <cellStyle name="Comma 3 2 10 2 2 2 3" xfId="9130"/>
    <cellStyle name="Comma 3 2 10 2 2 2 3 2" xfId="16607"/>
    <cellStyle name="Comma 3 2 10 2 2 2 4" xfId="10939"/>
    <cellStyle name="Comma 3 2 10 2 2 2 5" xfId="16966"/>
    <cellStyle name="Comma 3 2 10 2 2 3" xfId="6183"/>
    <cellStyle name="Comma 3 2 10 2 2 3 2" xfId="13695"/>
    <cellStyle name="Comma 3 2 10 2 2 4" xfId="9126"/>
    <cellStyle name="Comma 3 2 10 2 2 4 2" xfId="16603"/>
    <cellStyle name="Comma 3 2 10 2 2 5" xfId="10095"/>
    <cellStyle name="Comma 3 2 10 2 2 6" xfId="16965"/>
    <cellStyle name="Comma 3 2 10 2 3" xfId="2821"/>
    <cellStyle name="Comma 3 2 10 2 3 2" xfId="6605"/>
    <cellStyle name="Comma 3 2 10 2 3 2 2" xfId="14117"/>
    <cellStyle name="Comma 3 2 10 2 3 3" xfId="9293"/>
    <cellStyle name="Comma 3 2 10 2 3 3 2" xfId="16747"/>
    <cellStyle name="Comma 3 2 10 2 3 4" xfId="10517"/>
    <cellStyle name="Comma 3 2 10 2 3 5" xfId="16967"/>
    <cellStyle name="Comma 3 2 10 2 4" xfId="3752"/>
    <cellStyle name="Comma 3 2 10 2 4 2" xfId="7462"/>
    <cellStyle name="Comma 3 2 10 2 4 2 2" xfId="14971"/>
    <cellStyle name="Comma 3 2 10 2 4 3" xfId="9094"/>
    <cellStyle name="Comma 3 2 10 2 4 3 2" xfId="16573"/>
    <cellStyle name="Comma 3 2 10 2 4 4" xfId="11362"/>
    <cellStyle name="Comma 3 2 10 2 4 5" xfId="16968"/>
    <cellStyle name="Comma 3 2 10 2 5" xfId="3582"/>
    <cellStyle name="Comma 3 2 10 2 5 2" xfId="9299"/>
    <cellStyle name="Comma 3 2 10 2 5 3" xfId="16969"/>
    <cellStyle name="Comma 3 2 10 2 6" xfId="4221"/>
    <cellStyle name="Comma 3 2 10 2 6 2" xfId="7891"/>
    <cellStyle name="Comma 3 2 10 2 6 2 2" xfId="15398"/>
    <cellStyle name="Comma 3 2 10 2 6 3" xfId="9080"/>
    <cellStyle name="Comma 3 2 10 2 6 3 2" xfId="16560"/>
    <cellStyle name="Comma 3 2 10 2 6 4" xfId="11784"/>
    <cellStyle name="Comma 3 2 10 2 6 5" xfId="16970"/>
    <cellStyle name="Comma 3 2 10 2 7" xfId="4646"/>
    <cellStyle name="Comma 3 2 10 2 7 2" xfId="8316"/>
    <cellStyle name="Comma 3 2 10 2 7 2 2" xfId="15823"/>
    <cellStyle name="Comma 3 2 10 2 7 3" xfId="9137"/>
    <cellStyle name="Comma 3 2 10 2 7 3 2" xfId="16614"/>
    <cellStyle name="Comma 3 2 10 2 7 4" xfId="12209"/>
    <cellStyle name="Comma 3 2 10 2 7 5" xfId="16971"/>
    <cellStyle name="Comma 3 2 10 2 8" xfId="5074"/>
    <cellStyle name="Comma 3 2 10 2 8 2" xfId="8739"/>
    <cellStyle name="Comma 3 2 10 2 8 2 2" xfId="16246"/>
    <cellStyle name="Comma 3 2 10 2 8 3" xfId="12631"/>
    <cellStyle name="Comma 3 2 10 2 9" xfId="5745"/>
    <cellStyle name="Comma 3 2 10 2 9 2" xfId="13260"/>
    <cellStyle name="Comma 3 2 10 3" xfId="2287"/>
    <cellStyle name="Comma 3 2 10 3 2" xfId="3135"/>
    <cellStyle name="Comma 3 2 10 3 2 2" xfId="6917"/>
    <cellStyle name="Comma 3 2 10 3 2 2 2" xfId="14428"/>
    <cellStyle name="Comma 3 2 10 3 2 3" xfId="5440"/>
    <cellStyle name="Comma 3 2 10 3 2 3 2" xfId="12983"/>
    <cellStyle name="Comma 3 2 10 3 2 4" xfId="10828"/>
    <cellStyle name="Comma 3 2 10 3 2 5" xfId="16973"/>
    <cellStyle name="Comma 3 2 10 3 3" xfId="6072"/>
    <cellStyle name="Comma 3 2 10 3 3 2" xfId="13584"/>
    <cellStyle name="Comma 3 2 10 3 4" xfId="5247"/>
    <cellStyle name="Comma 3 2 10 3 4 2" xfId="12796"/>
    <cellStyle name="Comma 3 2 10 3 5" xfId="9984"/>
    <cellStyle name="Comma 3 2 10 3 6" xfId="16972"/>
    <cellStyle name="Comma 3 2 10 4" xfId="2710"/>
    <cellStyle name="Comma 3 2 10 4 2" xfId="6494"/>
    <cellStyle name="Comma 3 2 10 4 2 2" xfId="14006"/>
    <cellStyle name="Comma 3 2 10 4 3" xfId="8945"/>
    <cellStyle name="Comma 3 2 10 4 3 2" xfId="16440"/>
    <cellStyle name="Comma 3 2 10 4 4" xfId="10406"/>
    <cellStyle name="Comma 3 2 10 4 5" xfId="16974"/>
    <cellStyle name="Comma 3 2 10 5" xfId="3640"/>
    <cellStyle name="Comma 3 2 10 5 2" xfId="7350"/>
    <cellStyle name="Comma 3 2 10 5 2 2" xfId="14859"/>
    <cellStyle name="Comma 3 2 10 5 3" xfId="5257"/>
    <cellStyle name="Comma 3 2 10 5 3 2" xfId="12806"/>
    <cellStyle name="Comma 3 2 10 5 4" xfId="11251"/>
    <cellStyle name="Comma 3 2 10 5 5" xfId="16975"/>
    <cellStyle name="Comma 3 2 10 6" xfId="3577"/>
    <cellStyle name="Comma 3 2 10 6 2" xfId="9046"/>
    <cellStyle name="Comma 3 2 10 6 3" xfId="16976"/>
    <cellStyle name="Comma 3 2 10 7" xfId="4110"/>
    <cellStyle name="Comma 3 2 10 7 2" xfId="7780"/>
    <cellStyle name="Comma 3 2 10 7 2 2" xfId="15287"/>
    <cellStyle name="Comma 3 2 10 7 3" xfId="9011"/>
    <cellStyle name="Comma 3 2 10 7 3 2" xfId="16502"/>
    <cellStyle name="Comma 3 2 10 7 4" xfId="11673"/>
    <cellStyle name="Comma 3 2 10 7 5" xfId="16977"/>
    <cellStyle name="Comma 3 2 10 8" xfId="4535"/>
    <cellStyle name="Comma 3 2 10 8 2" xfId="8205"/>
    <cellStyle name="Comma 3 2 10 8 2 2" xfId="15712"/>
    <cellStyle name="Comma 3 2 10 8 3" xfId="9120"/>
    <cellStyle name="Comma 3 2 10 8 3 2" xfId="16598"/>
    <cellStyle name="Comma 3 2 10 8 4" xfId="12098"/>
    <cellStyle name="Comma 3 2 10 8 5" xfId="16978"/>
    <cellStyle name="Comma 3 2 10 9" xfId="4962"/>
    <cellStyle name="Comma 3 2 10 9 2" xfId="8628"/>
    <cellStyle name="Comma 3 2 10 9 2 2" xfId="16135"/>
    <cellStyle name="Comma 3 2 10 9 3" xfId="12520"/>
    <cellStyle name="Comma 3 2 11" xfId="1893"/>
    <cellStyle name="Comma 3 2 11 10" xfId="9673"/>
    <cellStyle name="Comma 3 2 11 11" xfId="16979"/>
    <cellStyle name="Comma 3 2 11 2" xfId="2400"/>
    <cellStyle name="Comma 3 2 11 2 2" xfId="3247"/>
    <cellStyle name="Comma 3 2 11 2 2 2" xfId="7029"/>
    <cellStyle name="Comma 3 2 11 2 2 2 2" xfId="14540"/>
    <cellStyle name="Comma 3 2 11 2 2 3" xfId="8974"/>
    <cellStyle name="Comma 3 2 11 2 2 3 2" xfId="16468"/>
    <cellStyle name="Comma 3 2 11 2 2 4" xfId="10940"/>
    <cellStyle name="Comma 3 2 11 2 2 5" xfId="16981"/>
    <cellStyle name="Comma 3 2 11 2 3" xfId="6184"/>
    <cellStyle name="Comma 3 2 11 2 3 2" xfId="13696"/>
    <cellStyle name="Comma 3 2 11 2 4" xfId="5515"/>
    <cellStyle name="Comma 3 2 11 2 4 2" xfId="13043"/>
    <cellStyle name="Comma 3 2 11 2 5" xfId="10096"/>
    <cellStyle name="Comma 3 2 11 2 6" xfId="16980"/>
    <cellStyle name="Comma 3 2 11 3" xfId="2822"/>
    <cellStyle name="Comma 3 2 11 3 2" xfId="6606"/>
    <cellStyle name="Comma 3 2 11 3 2 2" xfId="14118"/>
    <cellStyle name="Comma 3 2 11 3 3" xfId="5209"/>
    <cellStyle name="Comma 3 2 11 3 3 2" xfId="12765"/>
    <cellStyle name="Comma 3 2 11 3 4" xfId="10518"/>
    <cellStyle name="Comma 3 2 11 3 5" xfId="16982"/>
    <cellStyle name="Comma 3 2 11 4" xfId="3753"/>
    <cellStyle name="Comma 3 2 11 4 2" xfId="7463"/>
    <cellStyle name="Comma 3 2 11 4 2 2" xfId="14972"/>
    <cellStyle name="Comma 3 2 11 4 3" xfId="5553"/>
    <cellStyle name="Comma 3 2 11 4 3 2" xfId="13072"/>
    <cellStyle name="Comma 3 2 11 4 4" xfId="11363"/>
    <cellStyle name="Comma 3 2 11 4 5" xfId="16983"/>
    <cellStyle name="Comma 3 2 11 5" xfId="3610"/>
    <cellStyle name="Comma 3 2 11 5 2" xfId="5486"/>
    <cellStyle name="Comma 3 2 11 5 3" xfId="16984"/>
    <cellStyle name="Comma 3 2 11 6" xfId="4222"/>
    <cellStyle name="Comma 3 2 11 6 2" xfId="7892"/>
    <cellStyle name="Comma 3 2 11 6 2 2" xfId="15399"/>
    <cellStyle name="Comma 3 2 11 6 3" xfId="8926"/>
    <cellStyle name="Comma 3 2 11 6 3 2" xfId="16425"/>
    <cellStyle name="Comma 3 2 11 6 4" xfId="11785"/>
    <cellStyle name="Comma 3 2 11 6 5" xfId="16985"/>
    <cellStyle name="Comma 3 2 11 7" xfId="4647"/>
    <cellStyle name="Comma 3 2 11 7 2" xfId="8317"/>
    <cellStyle name="Comma 3 2 11 7 2 2" xfId="15824"/>
    <cellStyle name="Comma 3 2 11 7 3" xfId="9315"/>
    <cellStyle name="Comma 3 2 11 7 3 2" xfId="16761"/>
    <cellStyle name="Comma 3 2 11 7 4" xfId="12210"/>
    <cellStyle name="Comma 3 2 11 7 5" xfId="16986"/>
    <cellStyle name="Comma 3 2 11 8" xfId="5075"/>
    <cellStyle name="Comma 3 2 11 8 2" xfId="8740"/>
    <cellStyle name="Comma 3 2 11 8 2 2" xfId="16247"/>
    <cellStyle name="Comma 3 2 11 8 3" xfId="12632"/>
    <cellStyle name="Comma 3 2 11 9" xfId="5746"/>
    <cellStyle name="Comma 3 2 11 9 2" xfId="13261"/>
    <cellStyle name="Comma 3 2 12" xfId="2185"/>
    <cellStyle name="Comma 3 2 12 2" xfId="3093"/>
    <cellStyle name="Comma 3 2 12 2 2" xfId="6875"/>
    <cellStyle name="Comma 3 2 12 2 2 2" xfId="14386"/>
    <cellStyle name="Comma 3 2 12 2 3" xfId="9342"/>
    <cellStyle name="Comma 3 2 12 2 3 2" xfId="16785"/>
    <cellStyle name="Comma 3 2 12 2 4" xfId="10786"/>
    <cellStyle name="Comma 3 2 12 2 5" xfId="16988"/>
    <cellStyle name="Comma 3 2 12 3" xfId="6019"/>
    <cellStyle name="Comma 3 2 12 3 2" xfId="13533"/>
    <cellStyle name="Comma 3 2 12 4" xfId="8866"/>
    <cellStyle name="Comma 3 2 12 4 2" xfId="16372"/>
    <cellStyle name="Comma 3 2 12 5" xfId="9942"/>
    <cellStyle name="Comma 3 2 12 6" xfId="16987"/>
    <cellStyle name="Comma 3 2 13" xfId="2668"/>
    <cellStyle name="Comma 3 2 13 2" xfId="6452"/>
    <cellStyle name="Comma 3 2 13 2 2" xfId="13964"/>
    <cellStyle name="Comma 3 2 13 3" xfId="5524"/>
    <cellStyle name="Comma 3 2 13 3 2" xfId="13050"/>
    <cellStyle name="Comma 3 2 13 4" xfId="10364"/>
    <cellStyle name="Comma 3 2 13 5" xfId="16989"/>
    <cellStyle name="Comma 3 2 14" xfId="3576"/>
    <cellStyle name="Comma 3 2 14 2" xfId="7305"/>
    <cellStyle name="Comma 3 2 14 2 2" xfId="14814"/>
    <cellStyle name="Comma 3 2 14 3" xfId="5443"/>
    <cellStyle name="Comma 3 2 14 3 2" xfId="12986"/>
    <cellStyle name="Comma 3 2 14 4" xfId="11209"/>
    <cellStyle name="Comma 3 2 14 5" xfId="16990"/>
    <cellStyle name="Comma 3 2 15" xfId="3390"/>
    <cellStyle name="Comma 3 2 15 2" xfId="9321"/>
    <cellStyle name="Comma 3 2 15 3" xfId="16991"/>
    <cellStyle name="Comma 3 2 16" xfId="4068"/>
    <cellStyle name="Comma 3 2 16 2" xfId="7738"/>
    <cellStyle name="Comma 3 2 16 2 2" xfId="15245"/>
    <cellStyle name="Comma 3 2 16 3" xfId="9036"/>
    <cellStyle name="Comma 3 2 16 3 2" xfId="16525"/>
    <cellStyle name="Comma 3 2 16 4" xfId="11631"/>
    <cellStyle name="Comma 3 2 16 5" xfId="16992"/>
    <cellStyle name="Comma 3 2 17" xfId="4493"/>
    <cellStyle name="Comma 3 2 17 2" xfId="8163"/>
    <cellStyle name="Comma 3 2 17 2 2" xfId="15670"/>
    <cellStyle name="Comma 3 2 17 3" xfId="9076"/>
    <cellStyle name="Comma 3 2 17 3 2" xfId="16556"/>
    <cellStyle name="Comma 3 2 17 4" xfId="12056"/>
    <cellStyle name="Comma 3 2 17 5" xfId="16993"/>
    <cellStyle name="Comma 3 2 18" xfId="4920"/>
    <cellStyle name="Comma 3 2 18 2" xfId="8586"/>
    <cellStyle name="Comma 3 2 18 2 2" xfId="16093"/>
    <cellStyle name="Comma 3 2 18 3" xfId="12478"/>
    <cellStyle name="Comma 3 2 19" xfId="5495"/>
    <cellStyle name="Comma 3 2 19 2" xfId="13029"/>
    <cellStyle name="Comma 3 2 2" xfId="1572"/>
    <cellStyle name="Comma 3 2 2 10" xfId="4070"/>
    <cellStyle name="Comma 3 2 2 10 2" xfId="7740"/>
    <cellStyle name="Comma 3 2 2 10 2 2" xfId="15247"/>
    <cellStyle name="Comma 3 2 2 10 3" xfId="8935"/>
    <cellStyle name="Comma 3 2 2 10 3 2" xfId="16433"/>
    <cellStyle name="Comma 3 2 2 10 4" xfId="11633"/>
    <cellStyle name="Comma 3 2 2 10 5" xfId="16995"/>
    <cellStyle name="Comma 3 2 2 11" xfId="4495"/>
    <cellStyle name="Comma 3 2 2 11 2" xfId="8165"/>
    <cellStyle name="Comma 3 2 2 11 2 2" xfId="15672"/>
    <cellStyle name="Comma 3 2 2 11 3" xfId="8977"/>
    <cellStyle name="Comma 3 2 2 11 3 2" xfId="16471"/>
    <cellStyle name="Comma 3 2 2 11 4" xfId="12058"/>
    <cellStyle name="Comma 3 2 2 11 5" xfId="16996"/>
    <cellStyle name="Comma 3 2 2 12" xfId="4922"/>
    <cellStyle name="Comma 3 2 2 12 2" xfId="8588"/>
    <cellStyle name="Comma 3 2 2 12 2 2" xfId="16095"/>
    <cellStyle name="Comma 3 2 2 12 3" xfId="12480"/>
    <cellStyle name="Comma 3 2 2 13" xfId="5561"/>
    <cellStyle name="Comma 3 2 2 13 2" xfId="13079"/>
    <cellStyle name="Comma 3 2 2 14" xfId="9521"/>
    <cellStyle name="Comma 3 2 2 15" xfId="16994"/>
    <cellStyle name="Comma 3 2 2 2" xfId="1738"/>
    <cellStyle name="Comma 3 2 2 2 10" xfId="5607"/>
    <cellStyle name="Comma 3 2 2 2 10 2" xfId="13122"/>
    <cellStyle name="Comma 3 2 2 2 11" xfId="9535"/>
    <cellStyle name="Comma 3 2 2 2 12" xfId="16997"/>
    <cellStyle name="Comma 3 2 2 2 2" xfId="1894"/>
    <cellStyle name="Comma 3 2 2 2 2 10" xfId="9674"/>
    <cellStyle name="Comma 3 2 2 2 2 11" xfId="16998"/>
    <cellStyle name="Comma 3 2 2 2 2 2" xfId="2401"/>
    <cellStyle name="Comma 3 2 2 2 2 2 2" xfId="3248"/>
    <cellStyle name="Comma 3 2 2 2 2 2 2 2" xfId="7030"/>
    <cellStyle name="Comma 3 2 2 2 2 2 2 2 2" xfId="14541"/>
    <cellStyle name="Comma 3 2 2 2 2 2 2 3" xfId="9133"/>
    <cellStyle name="Comma 3 2 2 2 2 2 2 3 2" xfId="16610"/>
    <cellStyle name="Comma 3 2 2 2 2 2 2 4" xfId="10941"/>
    <cellStyle name="Comma 3 2 2 2 2 2 2 5" xfId="17000"/>
    <cellStyle name="Comma 3 2 2 2 2 2 3" xfId="6185"/>
    <cellStyle name="Comma 3 2 2 2 2 2 3 2" xfId="13697"/>
    <cellStyle name="Comma 3 2 2 2 2 2 4" xfId="9354"/>
    <cellStyle name="Comma 3 2 2 2 2 2 4 2" xfId="16796"/>
    <cellStyle name="Comma 3 2 2 2 2 2 5" xfId="10097"/>
    <cellStyle name="Comma 3 2 2 2 2 2 6" xfId="16999"/>
    <cellStyle name="Comma 3 2 2 2 2 3" xfId="2823"/>
    <cellStyle name="Comma 3 2 2 2 2 3 2" xfId="6607"/>
    <cellStyle name="Comma 3 2 2 2 2 3 2 2" xfId="14119"/>
    <cellStyle name="Comma 3 2 2 2 2 3 3" xfId="9117"/>
    <cellStyle name="Comma 3 2 2 2 2 3 3 2" xfId="16595"/>
    <cellStyle name="Comma 3 2 2 2 2 3 4" xfId="10519"/>
    <cellStyle name="Comma 3 2 2 2 2 3 5" xfId="17001"/>
    <cellStyle name="Comma 3 2 2 2 2 4" xfId="3754"/>
    <cellStyle name="Comma 3 2 2 2 2 4 2" xfId="7464"/>
    <cellStyle name="Comma 3 2 2 2 2 4 2 2" xfId="14973"/>
    <cellStyle name="Comma 3 2 2 2 2 4 3" xfId="9197"/>
    <cellStyle name="Comma 3 2 2 2 2 4 3 2" xfId="16667"/>
    <cellStyle name="Comma 3 2 2 2 2 4 4" xfId="11364"/>
    <cellStyle name="Comma 3 2 2 2 2 4 5" xfId="17002"/>
    <cellStyle name="Comma 3 2 2 2 2 5" xfId="3383"/>
    <cellStyle name="Comma 3 2 2 2 2 5 2" xfId="8957"/>
    <cellStyle name="Comma 3 2 2 2 2 5 3" xfId="17003"/>
    <cellStyle name="Comma 3 2 2 2 2 6" xfId="4223"/>
    <cellStyle name="Comma 3 2 2 2 2 6 2" xfId="7893"/>
    <cellStyle name="Comma 3 2 2 2 2 6 2 2" xfId="15400"/>
    <cellStyle name="Comma 3 2 2 2 2 6 3" xfId="9259"/>
    <cellStyle name="Comma 3 2 2 2 2 6 3 2" xfId="16719"/>
    <cellStyle name="Comma 3 2 2 2 2 6 4" xfId="11786"/>
    <cellStyle name="Comma 3 2 2 2 2 6 5" xfId="17004"/>
    <cellStyle name="Comma 3 2 2 2 2 7" xfId="4648"/>
    <cellStyle name="Comma 3 2 2 2 2 7 2" xfId="8318"/>
    <cellStyle name="Comma 3 2 2 2 2 7 2 2" xfId="15825"/>
    <cellStyle name="Comma 3 2 2 2 2 7 3" xfId="5404"/>
    <cellStyle name="Comma 3 2 2 2 2 7 3 2" xfId="12951"/>
    <cellStyle name="Comma 3 2 2 2 2 7 4" xfId="12211"/>
    <cellStyle name="Comma 3 2 2 2 2 7 5" xfId="17005"/>
    <cellStyle name="Comma 3 2 2 2 2 8" xfId="5076"/>
    <cellStyle name="Comma 3 2 2 2 2 8 2" xfId="8741"/>
    <cellStyle name="Comma 3 2 2 2 2 8 2 2" xfId="16248"/>
    <cellStyle name="Comma 3 2 2 2 2 8 3" xfId="12633"/>
    <cellStyle name="Comma 3 2 2 2 2 9" xfId="5747"/>
    <cellStyle name="Comma 3 2 2 2 2 9 2" xfId="13262"/>
    <cellStyle name="Comma 3 2 2 2 3" xfId="2258"/>
    <cellStyle name="Comma 3 2 2 2 3 2" xfId="3109"/>
    <cellStyle name="Comma 3 2 2 2 3 2 2" xfId="6891"/>
    <cellStyle name="Comma 3 2 2 2 3 2 2 2" xfId="14402"/>
    <cellStyle name="Comma 3 2 2 2 3 2 3" xfId="9335"/>
    <cellStyle name="Comma 3 2 2 2 3 2 3 2" xfId="16778"/>
    <cellStyle name="Comma 3 2 2 2 3 2 4" xfId="10802"/>
    <cellStyle name="Comma 3 2 2 2 3 2 5" xfId="17007"/>
    <cellStyle name="Comma 3 2 2 2 3 3" xfId="6046"/>
    <cellStyle name="Comma 3 2 2 2 3 3 2" xfId="13558"/>
    <cellStyle name="Comma 3 2 2 2 3 4" xfId="9002"/>
    <cellStyle name="Comma 3 2 2 2 3 4 2" xfId="16493"/>
    <cellStyle name="Comma 3 2 2 2 3 5" xfId="9958"/>
    <cellStyle name="Comma 3 2 2 2 3 6" xfId="17006"/>
    <cellStyle name="Comma 3 2 2 2 4" xfId="2684"/>
    <cellStyle name="Comma 3 2 2 2 4 2" xfId="6468"/>
    <cellStyle name="Comma 3 2 2 2 4 2 2" xfId="13980"/>
    <cellStyle name="Comma 3 2 2 2 4 3" xfId="8912"/>
    <cellStyle name="Comma 3 2 2 2 4 3 2" xfId="16415"/>
    <cellStyle name="Comma 3 2 2 2 4 4" xfId="10380"/>
    <cellStyle name="Comma 3 2 2 2 4 5" xfId="17008"/>
    <cellStyle name="Comma 3 2 2 2 5" xfId="3614"/>
    <cellStyle name="Comma 3 2 2 2 5 2" xfId="7324"/>
    <cellStyle name="Comma 3 2 2 2 5 2 2" xfId="14833"/>
    <cellStyle name="Comma 3 2 2 2 5 3" xfId="8976"/>
    <cellStyle name="Comma 3 2 2 2 5 3 2" xfId="16470"/>
    <cellStyle name="Comma 3 2 2 2 5 4" xfId="11225"/>
    <cellStyle name="Comma 3 2 2 2 5 5" xfId="17009"/>
    <cellStyle name="Comma 3 2 2 2 6" xfId="3874"/>
    <cellStyle name="Comma 3 2 2 2 6 2" xfId="9209"/>
    <cellStyle name="Comma 3 2 2 2 6 3" xfId="17010"/>
    <cellStyle name="Comma 3 2 2 2 7" xfId="4084"/>
    <cellStyle name="Comma 3 2 2 2 7 2" xfId="7754"/>
    <cellStyle name="Comma 3 2 2 2 7 2 2" xfId="15261"/>
    <cellStyle name="Comma 3 2 2 2 7 3" xfId="5465"/>
    <cellStyle name="Comma 3 2 2 2 7 3 2" xfId="13003"/>
    <cellStyle name="Comma 3 2 2 2 7 4" xfId="11647"/>
    <cellStyle name="Comma 3 2 2 2 7 5" xfId="17011"/>
    <cellStyle name="Comma 3 2 2 2 8" xfId="4509"/>
    <cellStyle name="Comma 3 2 2 2 8 2" xfId="8179"/>
    <cellStyle name="Comma 3 2 2 2 8 2 2" xfId="15686"/>
    <cellStyle name="Comma 3 2 2 2 8 3" xfId="8891"/>
    <cellStyle name="Comma 3 2 2 2 8 3 2" xfId="16394"/>
    <cellStyle name="Comma 3 2 2 2 8 4" xfId="12072"/>
    <cellStyle name="Comma 3 2 2 2 8 5" xfId="17012"/>
    <cellStyle name="Comma 3 2 2 2 9" xfId="4936"/>
    <cellStyle name="Comma 3 2 2 2 9 2" xfId="8602"/>
    <cellStyle name="Comma 3 2 2 2 9 2 2" xfId="16109"/>
    <cellStyle name="Comma 3 2 2 2 9 3" xfId="12494"/>
    <cellStyle name="Comma 3 2 2 3" xfId="1756"/>
    <cellStyle name="Comma 3 2 2 3 10" xfId="5621"/>
    <cellStyle name="Comma 3 2 2 3 10 2" xfId="13136"/>
    <cellStyle name="Comma 3 2 2 3 11" xfId="9549"/>
    <cellStyle name="Comma 3 2 2 3 12" xfId="17013"/>
    <cellStyle name="Comma 3 2 2 3 2" xfId="1895"/>
    <cellStyle name="Comma 3 2 2 3 2 10" xfId="9675"/>
    <cellStyle name="Comma 3 2 2 3 2 11" xfId="17014"/>
    <cellStyle name="Comma 3 2 2 3 2 2" xfId="2402"/>
    <cellStyle name="Comma 3 2 2 3 2 2 2" xfId="3249"/>
    <cellStyle name="Comma 3 2 2 3 2 2 2 2" xfId="7031"/>
    <cellStyle name="Comma 3 2 2 3 2 2 2 2 2" xfId="14542"/>
    <cellStyle name="Comma 3 2 2 3 2 2 2 3" xfId="8972"/>
    <cellStyle name="Comma 3 2 2 3 2 2 2 3 2" xfId="16466"/>
    <cellStyle name="Comma 3 2 2 3 2 2 2 4" xfId="10942"/>
    <cellStyle name="Comma 3 2 2 3 2 2 2 5" xfId="17016"/>
    <cellStyle name="Comma 3 2 2 3 2 2 3" xfId="6186"/>
    <cellStyle name="Comma 3 2 2 3 2 2 3 2" xfId="13698"/>
    <cellStyle name="Comma 3 2 2 3 2 2 4" xfId="9306"/>
    <cellStyle name="Comma 3 2 2 3 2 2 4 2" xfId="16754"/>
    <cellStyle name="Comma 3 2 2 3 2 2 5" xfId="10098"/>
    <cellStyle name="Comma 3 2 2 3 2 2 6" xfId="17015"/>
    <cellStyle name="Comma 3 2 2 3 2 3" xfId="2824"/>
    <cellStyle name="Comma 3 2 2 3 2 3 2" xfId="6608"/>
    <cellStyle name="Comma 3 2 2 3 2 3 2 2" xfId="14120"/>
    <cellStyle name="Comma 3 2 2 3 2 3 3" xfId="6035"/>
    <cellStyle name="Comma 3 2 2 3 2 3 3 2" xfId="13549"/>
    <cellStyle name="Comma 3 2 2 3 2 3 4" xfId="10520"/>
    <cellStyle name="Comma 3 2 2 3 2 3 5" xfId="17017"/>
    <cellStyle name="Comma 3 2 2 3 2 4" xfId="3755"/>
    <cellStyle name="Comma 3 2 2 3 2 4 2" xfId="7465"/>
    <cellStyle name="Comma 3 2 2 3 2 4 2 2" xfId="14974"/>
    <cellStyle name="Comma 3 2 2 3 2 4 3" xfId="5252"/>
    <cellStyle name="Comma 3 2 2 3 2 4 3 2" xfId="12801"/>
    <cellStyle name="Comma 3 2 2 3 2 4 4" xfId="11365"/>
    <cellStyle name="Comma 3 2 2 3 2 4 5" xfId="17018"/>
    <cellStyle name="Comma 3 2 2 3 2 5" xfId="3608"/>
    <cellStyle name="Comma 3 2 2 3 2 5 2" xfId="9298"/>
    <cellStyle name="Comma 3 2 2 3 2 5 3" xfId="17019"/>
    <cellStyle name="Comma 3 2 2 3 2 6" xfId="4224"/>
    <cellStyle name="Comma 3 2 2 3 2 6 2" xfId="7894"/>
    <cellStyle name="Comma 3 2 2 3 2 6 2 2" xfId="15401"/>
    <cellStyle name="Comma 3 2 2 3 2 6 3" xfId="9346"/>
    <cellStyle name="Comma 3 2 2 3 2 6 3 2" xfId="16788"/>
    <cellStyle name="Comma 3 2 2 3 2 6 4" xfId="11787"/>
    <cellStyle name="Comma 3 2 2 3 2 6 5" xfId="17020"/>
    <cellStyle name="Comma 3 2 2 3 2 7" xfId="4649"/>
    <cellStyle name="Comma 3 2 2 3 2 7 2" xfId="8319"/>
    <cellStyle name="Comma 3 2 2 3 2 7 2 2" xfId="15826"/>
    <cellStyle name="Comma 3 2 2 3 2 7 3" xfId="9171"/>
    <cellStyle name="Comma 3 2 2 3 2 7 3 2" xfId="16645"/>
    <cellStyle name="Comma 3 2 2 3 2 7 4" xfId="12212"/>
    <cellStyle name="Comma 3 2 2 3 2 7 5" xfId="17021"/>
    <cellStyle name="Comma 3 2 2 3 2 8" xfId="5077"/>
    <cellStyle name="Comma 3 2 2 3 2 8 2" xfId="8742"/>
    <cellStyle name="Comma 3 2 2 3 2 8 2 2" xfId="16249"/>
    <cellStyle name="Comma 3 2 2 3 2 8 3" xfId="12634"/>
    <cellStyle name="Comma 3 2 2 3 2 9" xfId="5748"/>
    <cellStyle name="Comma 3 2 2 3 2 9 2" xfId="13263"/>
    <cellStyle name="Comma 3 2 2 3 3" xfId="2274"/>
    <cellStyle name="Comma 3 2 2 3 3 2" xfId="3123"/>
    <cellStyle name="Comma 3 2 2 3 3 2 2" xfId="6905"/>
    <cellStyle name="Comma 3 2 2 3 3 2 2 2" xfId="14416"/>
    <cellStyle name="Comma 3 2 2 3 3 2 3" xfId="9225"/>
    <cellStyle name="Comma 3 2 2 3 3 2 3 2" xfId="16689"/>
    <cellStyle name="Comma 3 2 2 3 3 2 4" xfId="10816"/>
    <cellStyle name="Comma 3 2 2 3 3 2 5" xfId="17023"/>
    <cellStyle name="Comma 3 2 2 3 3 3" xfId="6060"/>
    <cellStyle name="Comma 3 2 2 3 3 3 2" xfId="13572"/>
    <cellStyle name="Comma 3 2 2 3 3 4" xfId="9161"/>
    <cellStyle name="Comma 3 2 2 3 3 4 2" xfId="16635"/>
    <cellStyle name="Comma 3 2 2 3 3 5" xfId="9972"/>
    <cellStyle name="Comma 3 2 2 3 3 6" xfId="17022"/>
    <cellStyle name="Comma 3 2 2 3 4" xfId="2698"/>
    <cellStyle name="Comma 3 2 2 3 4 2" xfId="6482"/>
    <cellStyle name="Comma 3 2 2 3 4 2 2" xfId="13994"/>
    <cellStyle name="Comma 3 2 2 3 4 3" xfId="5437"/>
    <cellStyle name="Comma 3 2 2 3 4 3 2" xfId="12980"/>
    <cellStyle name="Comma 3 2 2 3 4 4" xfId="10394"/>
    <cellStyle name="Comma 3 2 2 3 4 5" xfId="17024"/>
    <cellStyle name="Comma 3 2 2 3 5" xfId="3628"/>
    <cellStyle name="Comma 3 2 2 3 5 2" xfId="7338"/>
    <cellStyle name="Comma 3 2 2 3 5 2 2" xfId="14847"/>
    <cellStyle name="Comma 3 2 2 3 5 3" xfId="9190"/>
    <cellStyle name="Comma 3 2 2 3 5 3 2" xfId="16660"/>
    <cellStyle name="Comma 3 2 2 3 5 4" xfId="11239"/>
    <cellStyle name="Comma 3 2 2 3 5 5" xfId="17025"/>
    <cellStyle name="Comma 3 2 2 3 6" xfId="3537"/>
    <cellStyle name="Comma 3 2 2 3 6 2" xfId="9189"/>
    <cellStyle name="Comma 3 2 2 3 6 3" xfId="17026"/>
    <cellStyle name="Comma 3 2 2 3 7" xfId="4098"/>
    <cellStyle name="Comma 3 2 2 3 7 2" xfId="7768"/>
    <cellStyle name="Comma 3 2 2 3 7 2 2" xfId="15275"/>
    <cellStyle name="Comma 3 2 2 3 7 3" xfId="9136"/>
    <cellStyle name="Comma 3 2 2 3 7 3 2" xfId="16613"/>
    <cellStyle name="Comma 3 2 2 3 7 4" xfId="11661"/>
    <cellStyle name="Comma 3 2 2 3 7 5" xfId="17027"/>
    <cellStyle name="Comma 3 2 2 3 8" xfId="4523"/>
    <cellStyle name="Comma 3 2 2 3 8 2" xfId="8193"/>
    <cellStyle name="Comma 3 2 2 3 8 2 2" xfId="15700"/>
    <cellStyle name="Comma 3 2 2 3 8 3" xfId="9182"/>
    <cellStyle name="Comma 3 2 2 3 8 3 2" xfId="16653"/>
    <cellStyle name="Comma 3 2 2 3 8 4" xfId="12086"/>
    <cellStyle name="Comma 3 2 2 3 8 5" xfId="17028"/>
    <cellStyle name="Comma 3 2 2 3 9" xfId="4950"/>
    <cellStyle name="Comma 3 2 2 3 9 2" xfId="8616"/>
    <cellStyle name="Comma 3 2 2 3 9 2 2" xfId="16123"/>
    <cellStyle name="Comma 3 2 2 3 9 3" xfId="12508"/>
    <cellStyle name="Comma 3 2 2 4" xfId="1774"/>
    <cellStyle name="Comma 3 2 2 4 10" xfId="5635"/>
    <cellStyle name="Comma 3 2 2 4 10 2" xfId="13150"/>
    <cellStyle name="Comma 3 2 2 4 11" xfId="9563"/>
    <cellStyle name="Comma 3 2 2 4 12" xfId="17029"/>
    <cellStyle name="Comma 3 2 2 4 2" xfId="1896"/>
    <cellStyle name="Comma 3 2 2 4 2 10" xfId="9676"/>
    <cellStyle name="Comma 3 2 2 4 2 11" xfId="17030"/>
    <cellStyle name="Comma 3 2 2 4 2 2" xfId="2403"/>
    <cellStyle name="Comma 3 2 2 4 2 2 2" xfId="3250"/>
    <cellStyle name="Comma 3 2 2 4 2 2 2 2" xfId="7032"/>
    <cellStyle name="Comma 3 2 2 4 2 2 2 2 2" xfId="14543"/>
    <cellStyle name="Comma 3 2 2 4 2 2 2 3" xfId="9320"/>
    <cellStyle name="Comma 3 2 2 4 2 2 2 3 2" xfId="16765"/>
    <cellStyle name="Comma 3 2 2 4 2 2 2 4" xfId="10943"/>
    <cellStyle name="Comma 3 2 2 4 2 2 2 5" xfId="17032"/>
    <cellStyle name="Comma 3 2 2 4 2 2 3" xfId="6187"/>
    <cellStyle name="Comma 3 2 2 4 2 2 3 2" xfId="13699"/>
    <cellStyle name="Comma 3 2 2 4 2 2 4" xfId="8904"/>
    <cellStyle name="Comma 3 2 2 4 2 2 4 2" xfId="16407"/>
    <cellStyle name="Comma 3 2 2 4 2 2 5" xfId="10099"/>
    <cellStyle name="Comma 3 2 2 4 2 2 6" xfId="17031"/>
    <cellStyle name="Comma 3 2 2 4 2 3" xfId="2825"/>
    <cellStyle name="Comma 3 2 2 4 2 3 2" xfId="6609"/>
    <cellStyle name="Comma 3 2 2 4 2 3 2 2" xfId="14121"/>
    <cellStyle name="Comma 3 2 2 4 2 3 3" xfId="8978"/>
    <cellStyle name="Comma 3 2 2 4 2 3 3 2" xfId="16472"/>
    <cellStyle name="Comma 3 2 2 4 2 3 4" xfId="10521"/>
    <cellStyle name="Comma 3 2 2 4 2 3 5" xfId="17033"/>
    <cellStyle name="Comma 3 2 2 4 2 4" xfId="3756"/>
    <cellStyle name="Comma 3 2 2 4 2 4 2" xfId="7466"/>
    <cellStyle name="Comma 3 2 2 4 2 4 2 2" xfId="14975"/>
    <cellStyle name="Comma 3 2 2 4 2 4 3" xfId="9256"/>
    <cellStyle name="Comma 3 2 2 4 2 4 3 2" xfId="16716"/>
    <cellStyle name="Comma 3 2 2 4 2 4 4" xfId="11366"/>
    <cellStyle name="Comma 3 2 2 4 2 4 5" xfId="17034"/>
    <cellStyle name="Comma 3 2 2 4 2 5" xfId="3545"/>
    <cellStyle name="Comma 3 2 2 4 2 5 2" xfId="9023"/>
    <cellStyle name="Comma 3 2 2 4 2 5 3" xfId="17035"/>
    <cellStyle name="Comma 3 2 2 4 2 6" xfId="4225"/>
    <cellStyle name="Comma 3 2 2 4 2 6 2" xfId="7895"/>
    <cellStyle name="Comma 3 2 2 4 2 6 2 2" xfId="15402"/>
    <cellStyle name="Comma 3 2 2 4 2 6 3" xfId="5473"/>
    <cellStyle name="Comma 3 2 2 4 2 6 3 2" xfId="13011"/>
    <cellStyle name="Comma 3 2 2 4 2 6 4" xfId="11788"/>
    <cellStyle name="Comma 3 2 2 4 2 6 5" xfId="17036"/>
    <cellStyle name="Comma 3 2 2 4 2 7" xfId="4650"/>
    <cellStyle name="Comma 3 2 2 4 2 7 2" xfId="8320"/>
    <cellStyle name="Comma 3 2 2 4 2 7 2 2" xfId="15827"/>
    <cellStyle name="Comma 3 2 2 4 2 7 3" xfId="8991"/>
    <cellStyle name="Comma 3 2 2 4 2 7 3 2" xfId="16484"/>
    <cellStyle name="Comma 3 2 2 4 2 7 4" xfId="12213"/>
    <cellStyle name="Comma 3 2 2 4 2 7 5" xfId="17037"/>
    <cellStyle name="Comma 3 2 2 4 2 8" xfId="5078"/>
    <cellStyle name="Comma 3 2 2 4 2 8 2" xfId="8743"/>
    <cellStyle name="Comma 3 2 2 4 2 8 2 2" xfId="16250"/>
    <cellStyle name="Comma 3 2 2 4 2 8 3" xfId="12635"/>
    <cellStyle name="Comma 3 2 2 4 2 9" xfId="5749"/>
    <cellStyle name="Comma 3 2 2 4 2 9 2" xfId="13264"/>
    <cellStyle name="Comma 3 2 2 4 3" xfId="2290"/>
    <cellStyle name="Comma 3 2 2 4 3 2" xfId="3137"/>
    <cellStyle name="Comma 3 2 2 4 3 2 2" xfId="6919"/>
    <cellStyle name="Comma 3 2 2 4 3 2 2 2" xfId="14430"/>
    <cellStyle name="Comma 3 2 2 4 3 2 3" xfId="8961"/>
    <cellStyle name="Comma 3 2 2 4 3 2 3 2" xfId="16455"/>
    <cellStyle name="Comma 3 2 2 4 3 2 4" xfId="10830"/>
    <cellStyle name="Comma 3 2 2 4 3 2 5" xfId="17039"/>
    <cellStyle name="Comma 3 2 2 4 3 3" xfId="6074"/>
    <cellStyle name="Comma 3 2 2 4 3 3 2" xfId="13586"/>
    <cellStyle name="Comma 3 2 2 4 3 4" xfId="8869"/>
    <cellStyle name="Comma 3 2 2 4 3 4 2" xfId="16375"/>
    <cellStyle name="Comma 3 2 2 4 3 5" xfId="9986"/>
    <cellStyle name="Comma 3 2 2 4 3 6" xfId="17038"/>
    <cellStyle name="Comma 3 2 2 4 4" xfId="2712"/>
    <cellStyle name="Comma 3 2 2 4 4 2" xfId="6496"/>
    <cellStyle name="Comma 3 2 2 4 4 2 2" xfId="14008"/>
    <cellStyle name="Comma 3 2 2 4 4 3" xfId="8941"/>
    <cellStyle name="Comma 3 2 2 4 4 3 2" xfId="16437"/>
    <cellStyle name="Comma 3 2 2 4 4 4" xfId="10408"/>
    <cellStyle name="Comma 3 2 2 4 4 5" xfId="17040"/>
    <cellStyle name="Comma 3 2 2 4 5" xfId="3642"/>
    <cellStyle name="Comma 3 2 2 4 5 2" xfId="7352"/>
    <cellStyle name="Comma 3 2 2 4 5 2 2" xfId="14861"/>
    <cellStyle name="Comma 3 2 2 4 5 3" xfId="9352"/>
    <cellStyle name="Comma 3 2 2 4 5 3 2" xfId="16794"/>
    <cellStyle name="Comma 3 2 2 4 5 4" xfId="11253"/>
    <cellStyle name="Comma 3 2 2 4 5 5" xfId="17041"/>
    <cellStyle name="Comma 3 2 2 4 6" xfId="3900"/>
    <cellStyle name="Comma 3 2 2 4 6 2" xfId="5521"/>
    <cellStyle name="Comma 3 2 2 4 6 3" xfId="17042"/>
    <cellStyle name="Comma 3 2 2 4 7" xfId="4112"/>
    <cellStyle name="Comma 3 2 2 4 7 2" xfId="7782"/>
    <cellStyle name="Comma 3 2 2 4 7 2 2" xfId="15289"/>
    <cellStyle name="Comma 3 2 2 4 7 3" xfId="9353"/>
    <cellStyle name="Comma 3 2 2 4 7 3 2" xfId="16795"/>
    <cellStyle name="Comma 3 2 2 4 7 4" xfId="11675"/>
    <cellStyle name="Comma 3 2 2 4 7 5" xfId="17043"/>
    <cellStyle name="Comma 3 2 2 4 8" xfId="4537"/>
    <cellStyle name="Comma 3 2 2 4 8 2" xfId="8207"/>
    <cellStyle name="Comma 3 2 2 4 8 2 2" xfId="15714"/>
    <cellStyle name="Comma 3 2 2 4 8 3" xfId="9164"/>
    <cellStyle name="Comma 3 2 2 4 8 3 2" xfId="16638"/>
    <cellStyle name="Comma 3 2 2 4 8 4" xfId="12100"/>
    <cellStyle name="Comma 3 2 2 4 8 5" xfId="17044"/>
    <cellStyle name="Comma 3 2 2 4 9" xfId="4964"/>
    <cellStyle name="Comma 3 2 2 4 9 2" xfId="8630"/>
    <cellStyle name="Comma 3 2 2 4 9 2 2" xfId="16137"/>
    <cellStyle name="Comma 3 2 2 4 9 3" xfId="12522"/>
    <cellStyle name="Comma 3 2 2 5" xfId="1897"/>
    <cellStyle name="Comma 3 2 2 5 10" xfId="9677"/>
    <cellStyle name="Comma 3 2 2 5 11" xfId="17045"/>
    <cellStyle name="Comma 3 2 2 5 2" xfId="2404"/>
    <cellStyle name="Comma 3 2 2 5 2 2" xfId="3251"/>
    <cellStyle name="Comma 3 2 2 5 2 2 2" xfId="7033"/>
    <cellStyle name="Comma 3 2 2 5 2 2 2 2" xfId="14544"/>
    <cellStyle name="Comma 3 2 2 5 2 2 3" xfId="8949"/>
    <cellStyle name="Comma 3 2 2 5 2 2 3 2" xfId="16444"/>
    <cellStyle name="Comma 3 2 2 5 2 2 4" xfId="10944"/>
    <cellStyle name="Comma 3 2 2 5 2 2 5" xfId="17047"/>
    <cellStyle name="Comma 3 2 2 5 2 3" xfId="6188"/>
    <cellStyle name="Comma 3 2 2 5 2 3 2" xfId="13700"/>
    <cellStyle name="Comma 3 2 2 5 2 4" xfId="9068"/>
    <cellStyle name="Comma 3 2 2 5 2 4 2" xfId="16550"/>
    <cellStyle name="Comma 3 2 2 5 2 5" xfId="10100"/>
    <cellStyle name="Comma 3 2 2 5 2 6" xfId="17046"/>
    <cellStyle name="Comma 3 2 2 5 3" xfId="2826"/>
    <cellStyle name="Comma 3 2 2 5 3 2" xfId="6610"/>
    <cellStyle name="Comma 3 2 2 5 3 2 2" xfId="14122"/>
    <cellStyle name="Comma 3 2 2 5 3 3" xfId="5233"/>
    <cellStyle name="Comma 3 2 2 5 3 3 2" xfId="12784"/>
    <cellStyle name="Comma 3 2 2 5 3 4" xfId="10522"/>
    <cellStyle name="Comma 3 2 2 5 3 5" xfId="17048"/>
    <cellStyle name="Comma 3 2 2 5 4" xfId="3757"/>
    <cellStyle name="Comma 3 2 2 5 4 2" xfId="7467"/>
    <cellStyle name="Comma 3 2 2 5 4 2 2" xfId="14976"/>
    <cellStyle name="Comma 3 2 2 5 4 3" xfId="5401"/>
    <cellStyle name="Comma 3 2 2 5 4 3 2" xfId="12948"/>
    <cellStyle name="Comma 3 2 2 5 4 4" xfId="11367"/>
    <cellStyle name="Comma 3 2 2 5 4 5" xfId="17049"/>
    <cellStyle name="Comma 3 2 2 5 5" xfId="3407"/>
    <cellStyle name="Comma 3 2 2 5 5 2" xfId="9279"/>
    <cellStyle name="Comma 3 2 2 5 5 3" xfId="17050"/>
    <cellStyle name="Comma 3 2 2 5 6" xfId="4226"/>
    <cellStyle name="Comma 3 2 2 5 6 2" xfId="7896"/>
    <cellStyle name="Comma 3 2 2 5 6 2 2" xfId="15403"/>
    <cellStyle name="Comma 3 2 2 5 6 3" xfId="5563"/>
    <cellStyle name="Comma 3 2 2 5 6 3 2" xfId="13081"/>
    <cellStyle name="Comma 3 2 2 5 6 4" xfId="11789"/>
    <cellStyle name="Comma 3 2 2 5 6 5" xfId="17051"/>
    <cellStyle name="Comma 3 2 2 5 7" xfId="4651"/>
    <cellStyle name="Comma 3 2 2 5 7 2" xfId="8321"/>
    <cellStyle name="Comma 3 2 2 5 7 2 2" xfId="15828"/>
    <cellStyle name="Comma 3 2 2 5 7 3" xfId="9280"/>
    <cellStyle name="Comma 3 2 2 5 7 3 2" xfId="16737"/>
    <cellStyle name="Comma 3 2 2 5 7 4" xfId="12214"/>
    <cellStyle name="Comma 3 2 2 5 7 5" xfId="17052"/>
    <cellStyle name="Comma 3 2 2 5 8" xfId="5079"/>
    <cellStyle name="Comma 3 2 2 5 8 2" xfId="8744"/>
    <cellStyle name="Comma 3 2 2 5 8 2 2" xfId="16251"/>
    <cellStyle name="Comma 3 2 2 5 8 3" xfId="12636"/>
    <cellStyle name="Comma 3 2 2 5 9" xfId="5750"/>
    <cellStyle name="Comma 3 2 2 5 9 2" xfId="13265"/>
    <cellStyle name="Comma 3 2 2 6" xfId="2187"/>
    <cellStyle name="Comma 3 2 2 6 2" xfId="3095"/>
    <cellStyle name="Comma 3 2 2 6 2 2" xfId="6877"/>
    <cellStyle name="Comma 3 2 2 6 2 2 2" xfId="14388"/>
    <cellStyle name="Comma 3 2 2 6 2 3" xfId="8885"/>
    <cellStyle name="Comma 3 2 2 6 2 3 2" xfId="16388"/>
    <cellStyle name="Comma 3 2 2 6 2 4" xfId="10788"/>
    <cellStyle name="Comma 3 2 2 6 2 5" xfId="17054"/>
    <cellStyle name="Comma 3 2 2 6 3" xfId="6021"/>
    <cellStyle name="Comma 3 2 2 6 3 2" xfId="13535"/>
    <cellStyle name="Comma 3 2 2 6 4" xfId="5222"/>
    <cellStyle name="Comma 3 2 2 6 4 2" xfId="12777"/>
    <cellStyle name="Comma 3 2 2 6 5" xfId="9944"/>
    <cellStyle name="Comma 3 2 2 6 6" xfId="17053"/>
    <cellStyle name="Comma 3 2 2 7" xfId="2670"/>
    <cellStyle name="Comma 3 2 2 7 2" xfId="6454"/>
    <cellStyle name="Comma 3 2 2 7 2 2" xfId="13966"/>
    <cellStyle name="Comma 3 2 2 7 3" xfId="9115"/>
    <cellStyle name="Comma 3 2 2 7 3 2" xfId="16593"/>
    <cellStyle name="Comma 3 2 2 7 4" xfId="10366"/>
    <cellStyle name="Comma 3 2 2 7 5" xfId="17055"/>
    <cellStyle name="Comma 3 2 2 8" xfId="3597"/>
    <cellStyle name="Comma 3 2 2 8 2" xfId="7310"/>
    <cellStyle name="Comma 3 2 2 8 2 2" xfId="14819"/>
    <cellStyle name="Comma 3 2 2 8 3" xfId="9360"/>
    <cellStyle name="Comma 3 2 2 8 3 2" xfId="16802"/>
    <cellStyle name="Comma 3 2 2 8 4" xfId="11211"/>
    <cellStyle name="Comma 3 2 2 8 5" xfId="17056"/>
    <cellStyle name="Comma 3 2 2 9" xfId="3404"/>
    <cellStyle name="Comma 3 2 2 9 2" xfId="5445"/>
    <cellStyle name="Comma 3 2 2 9 3" xfId="17057"/>
    <cellStyle name="Comma 3 2 20" xfId="9519"/>
    <cellStyle name="Comma 3 2 21" xfId="16962"/>
    <cellStyle name="Comma 3 2 3" xfId="1609"/>
    <cellStyle name="Comma 3 2 3 10" xfId="4072"/>
    <cellStyle name="Comma 3 2 3 10 2" xfId="7742"/>
    <cellStyle name="Comma 3 2 3 10 2 2" xfId="15249"/>
    <cellStyle name="Comma 3 2 3 10 3" xfId="5400"/>
    <cellStyle name="Comma 3 2 3 10 3 2" xfId="12947"/>
    <cellStyle name="Comma 3 2 3 10 4" xfId="11635"/>
    <cellStyle name="Comma 3 2 3 10 5" xfId="17059"/>
    <cellStyle name="Comma 3 2 3 11" xfId="4497"/>
    <cellStyle name="Comma 3 2 3 11 2" xfId="8167"/>
    <cellStyle name="Comma 3 2 3 11 2 2" xfId="15674"/>
    <cellStyle name="Comma 3 2 3 11 3" xfId="8911"/>
    <cellStyle name="Comma 3 2 3 11 3 2" xfId="16414"/>
    <cellStyle name="Comma 3 2 3 11 4" xfId="12060"/>
    <cellStyle name="Comma 3 2 3 11 5" xfId="17060"/>
    <cellStyle name="Comma 3 2 3 12" xfId="4924"/>
    <cellStyle name="Comma 3 2 3 12 2" xfId="8590"/>
    <cellStyle name="Comma 3 2 3 12 2 2" xfId="16097"/>
    <cellStyle name="Comma 3 2 3 12 3" xfId="12482"/>
    <cellStyle name="Comma 3 2 3 13" xfId="5570"/>
    <cellStyle name="Comma 3 2 3 13 2" xfId="13087"/>
    <cellStyle name="Comma 3 2 3 14" xfId="9523"/>
    <cellStyle name="Comma 3 2 3 15" xfId="17058"/>
    <cellStyle name="Comma 3 2 3 2" xfId="1740"/>
    <cellStyle name="Comma 3 2 3 2 10" xfId="5609"/>
    <cellStyle name="Comma 3 2 3 2 10 2" xfId="13124"/>
    <cellStyle name="Comma 3 2 3 2 11" xfId="9537"/>
    <cellStyle name="Comma 3 2 3 2 12" xfId="17061"/>
    <cellStyle name="Comma 3 2 3 2 2" xfId="1898"/>
    <cellStyle name="Comma 3 2 3 2 2 10" xfId="9678"/>
    <cellStyle name="Comma 3 2 3 2 2 11" xfId="17062"/>
    <cellStyle name="Comma 3 2 3 2 2 2" xfId="2405"/>
    <cellStyle name="Comma 3 2 3 2 2 2 2" xfId="3252"/>
    <cellStyle name="Comma 3 2 3 2 2 2 2 2" xfId="7034"/>
    <cellStyle name="Comma 3 2 3 2 2 2 2 2 2" xfId="14545"/>
    <cellStyle name="Comma 3 2 3 2 2 2 2 3" xfId="5550"/>
    <cellStyle name="Comma 3 2 3 2 2 2 2 3 2" xfId="13069"/>
    <cellStyle name="Comma 3 2 3 2 2 2 2 4" xfId="10945"/>
    <cellStyle name="Comma 3 2 3 2 2 2 2 5" xfId="17064"/>
    <cellStyle name="Comma 3 2 3 2 2 2 3" xfId="6189"/>
    <cellStyle name="Comma 3 2 3 2 2 2 3 2" xfId="13701"/>
    <cellStyle name="Comma 3 2 3 2 2 2 4" xfId="5579"/>
    <cellStyle name="Comma 3 2 3 2 2 2 4 2" xfId="13096"/>
    <cellStyle name="Comma 3 2 3 2 2 2 5" xfId="10101"/>
    <cellStyle name="Comma 3 2 3 2 2 2 6" xfId="17063"/>
    <cellStyle name="Comma 3 2 3 2 2 3" xfId="2827"/>
    <cellStyle name="Comma 3 2 3 2 2 3 2" xfId="6611"/>
    <cellStyle name="Comma 3 2 3 2 2 3 2 2" xfId="14123"/>
    <cellStyle name="Comma 3 2 3 2 2 3 3" xfId="5506"/>
    <cellStyle name="Comma 3 2 3 2 2 3 3 2" xfId="13036"/>
    <cellStyle name="Comma 3 2 3 2 2 3 4" xfId="10523"/>
    <cellStyle name="Comma 3 2 3 2 2 3 5" xfId="17065"/>
    <cellStyle name="Comma 3 2 3 2 2 4" xfId="3758"/>
    <cellStyle name="Comma 3 2 3 2 2 4 2" xfId="7468"/>
    <cellStyle name="Comma 3 2 3 2 2 4 2 2" xfId="14977"/>
    <cellStyle name="Comma 3 2 3 2 2 4 3" xfId="7307"/>
    <cellStyle name="Comma 3 2 3 2 2 4 3 2" xfId="14816"/>
    <cellStyle name="Comma 3 2 3 2 2 4 4" xfId="11368"/>
    <cellStyle name="Comma 3 2 3 2 2 4 5" xfId="17066"/>
    <cellStyle name="Comma 3 2 3 2 2 5" xfId="3578"/>
    <cellStyle name="Comma 3 2 3 2 2 5 2" xfId="9044"/>
    <cellStyle name="Comma 3 2 3 2 2 5 3" xfId="17067"/>
    <cellStyle name="Comma 3 2 3 2 2 6" xfId="4227"/>
    <cellStyle name="Comma 3 2 3 2 2 6 2" xfId="7897"/>
    <cellStyle name="Comma 3 2 3 2 2 6 2 2" xfId="15404"/>
    <cellStyle name="Comma 3 2 3 2 2 6 3" xfId="5441"/>
    <cellStyle name="Comma 3 2 3 2 2 6 3 2" xfId="12984"/>
    <cellStyle name="Comma 3 2 3 2 2 6 4" xfId="11790"/>
    <cellStyle name="Comma 3 2 3 2 2 6 5" xfId="17068"/>
    <cellStyle name="Comma 3 2 3 2 2 7" xfId="4652"/>
    <cellStyle name="Comma 3 2 3 2 2 7 2" xfId="8322"/>
    <cellStyle name="Comma 3 2 3 2 2 7 2 2" xfId="15829"/>
    <cellStyle name="Comma 3 2 3 2 2 7 3" xfId="8887"/>
    <cellStyle name="Comma 3 2 3 2 2 7 3 2" xfId="16390"/>
    <cellStyle name="Comma 3 2 3 2 2 7 4" xfId="12215"/>
    <cellStyle name="Comma 3 2 3 2 2 7 5" xfId="17069"/>
    <cellStyle name="Comma 3 2 3 2 2 8" xfId="5080"/>
    <cellStyle name="Comma 3 2 3 2 2 8 2" xfId="8745"/>
    <cellStyle name="Comma 3 2 3 2 2 8 2 2" xfId="16252"/>
    <cellStyle name="Comma 3 2 3 2 2 8 3" xfId="12637"/>
    <cellStyle name="Comma 3 2 3 2 2 9" xfId="5751"/>
    <cellStyle name="Comma 3 2 3 2 2 9 2" xfId="13266"/>
    <cellStyle name="Comma 3 2 3 2 3" xfId="2260"/>
    <cellStyle name="Comma 3 2 3 2 3 2" xfId="3111"/>
    <cellStyle name="Comma 3 2 3 2 3 2 2" xfId="6893"/>
    <cellStyle name="Comma 3 2 3 2 3 2 2 2" xfId="14404"/>
    <cellStyle name="Comma 3 2 3 2 3 2 3" xfId="5490"/>
    <cellStyle name="Comma 3 2 3 2 3 2 3 2" xfId="13025"/>
    <cellStyle name="Comma 3 2 3 2 3 2 4" xfId="10804"/>
    <cellStyle name="Comma 3 2 3 2 3 2 5" xfId="17071"/>
    <cellStyle name="Comma 3 2 3 2 3 3" xfId="6048"/>
    <cellStyle name="Comma 3 2 3 2 3 3 2" xfId="13560"/>
    <cellStyle name="Comma 3 2 3 2 3 4" xfId="8923"/>
    <cellStyle name="Comma 3 2 3 2 3 4 2" xfId="16422"/>
    <cellStyle name="Comma 3 2 3 2 3 5" xfId="9960"/>
    <cellStyle name="Comma 3 2 3 2 3 6" xfId="17070"/>
    <cellStyle name="Comma 3 2 3 2 4" xfId="2686"/>
    <cellStyle name="Comma 3 2 3 2 4 2" xfId="6470"/>
    <cellStyle name="Comma 3 2 3 2 4 2 2" xfId="13982"/>
    <cellStyle name="Comma 3 2 3 2 4 3" xfId="9013"/>
    <cellStyle name="Comma 3 2 3 2 4 3 2" xfId="16504"/>
    <cellStyle name="Comma 3 2 3 2 4 4" xfId="10382"/>
    <cellStyle name="Comma 3 2 3 2 4 5" xfId="17072"/>
    <cellStyle name="Comma 3 2 3 2 5" xfId="3616"/>
    <cellStyle name="Comma 3 2 3 2 5 2" xfId="7326"/>
    <cellStyle name="Comma 3 2 3 2 5 2 2" xfId="14835"/>
    <cellStyle name="Comma 3 2 3 2 5 3" xfId="7587"/>
    <cellStyle name="Comma 3 2 3 2 5 3 2" xfId="15095"/>
    <cellStyle name="Comma 3 2 3 2 5 4" xfId="11227"/>
    <cellStyle name="Comma 3 2 3 2 5 5" xfId="17073"/>
    <cellStyle name="Comma 3 2 3 2 6" xfId="3890"/>
    <cellStyle name="Comma 3 2 3 2 6 2" xfId="9304"/>
    <cellStyle name="Comma 3 2 3 2 6 3" xfId="17074"/>
    <cellStyle name="Comma 3 2 3 2 7" xfId="4086"/>
    <cellStyle name="Comma 3 2 3 2 7 2" xfId="7756"/>
    <cellStyle name="Comma 3 2 3 2 7 2 2" xfId="15263"/>
    <cellStyle name="Comma 3 2 3 2 7 3" xfId="9021"/>
    <cellStyle name="Comma 3 2 3 2 7 3 2" xfId="16512"/>
    <cellStyle name="Comma 3 2 3 2 7 4" xfId="11649"/>
    <cellStyle name="Comma 3 2 3 2 7 5" xfId="17075"/>
    <cellStyle name="Comma 3 2 3 2 8" xfId="4511"/>
    <cellStyle name="Comma 3 2 3 2 8 2" xfId="8181"/>
    <cellStyle name="Comma 3 2 3 2 8 2 2" xfId="15688"/>
    <cellStyle name="Comma 3 2 3 2 8 3" xfId="9051"/>
    <cellStyle name="Comma 3 2 3 2 8 3 2" xfId="16537"/>
    <cellStyle name="Comma 3 2 3 2 8 4" xfId="12074"/>
    <cellStyle name="Comma 3 2 3 2 8 5" xfId="17076"/>
    <cellStyle name="Comma 3 2 3 2 9" xfId="4938"/>
    <cellStyle name="Comma 3 2 3 2 9 2" xfId="8604"/>
    <cellStyle name="Comma 3 2 3 2 9 2 2" xfId="16111"/>
    <cellStyle name="Comma 3 2 3 2 9 3" xfId="12496"/>
    <cellStyle name="Comma 3 2 3 3" xfId="1758"/>
    <cellStyle name="Comma 3 2 3 3 10" xfId="5623"/>
    <cellStyle name="Comma 3 2 3 3 10 2" xfId="13138"/>
    <cellStyle name="Comma 3 2 3 3 11" xfId="9551"/>
    <cellStyle name="Comma 3 2 3 3 12" xfId="17077"/>
    <cellStyle name="Comma 3 2 3 3 2" xfId="1899"/>
    <cellStyle name="Comma 3 2 3 3 2 10" xfId="9679"/>
    <cellStyle name="Comma 3 2 3 3 2 11" xfId="17078"/>
    <cellStyle name="Comma 3 2 3 3 2 2" xfId="2406"/>
    <cellStyle name="Comma 3 2 3 3 2 2 2" xfId="3253"/>
    <cellStyle name="Comma 3 2 3 3 2 2 2 2" xfId="7035"/>
    <cellStyle name="Comma 3 2 3 3 2 2 2 2 2" xfId="14546"/>
    <cellStyle name="Comma 3 2 3 3 2 2 2 3" xfId="9059"/>
    <cellStyle name="Comma 3 2 3 3 2 2 2 3 2" xfId="16544"/>
    <cellStyle name="Comma 3 2 3 3 2 2 2 4" xfId="10946"/>
    <cellStyle name="Comma 3 2 3 3 2 2 2 5" xfId="17080"/>
    <cellStyle name="Comma 3 2 3 3 2 2 3" xfId="6190"/>
    <cellStyle name="Comma 3 2 3 3 2 2 3 2" xfId="13702"/>
    <cellStyle name="Comma 3 2 3 3 2 2 4" xfId="5540"/>
    <cellStyle name="Comma 3 2 3 3 2 2 4 2" xfId="13063"/>
    <cellStyle name="Comma 3 2 3 3 2 2 5" xfId="10102"/>
    <cellStyle name="Comma 3 2 3 3 2 2 6" xfId="17079"/>
    <cellStyle name="Comma 3 2 3 3 2 3" xfId="2828"/>
    <cellStyle name="Comma 3 2 3 3 2 3 2" xfId="6612"/>
    <cellStyle name="Comma 3 2 3 3 2 3 2 2" xfId="14124"/>
    <cellStyle name="Comma 3 2 3 3 2 3 3" xfId="8936"/>
    <cellStyle name="Comma 3 2 3 3 2 3 3 2" xfId="16434"/>
    <cellStyle name="Comma 3 2 3 3 2 3 4" xfId="10524"/>
    <cellStyle name="Comma 3 2 3 3 2 3 5" xfId="17081"/>
    <cellStyle name="Comma 3 2 3 3 2 4" xfId="3759"/>
    <cellStyle name="Comma 3 2 3 3 2 4 2" xfId="7469"/>
    <cellStyle name="Comma 3 2 3 3 2 4 2 2" xfId="14978"/>
    <cellStyle name="Comma 3 2 3 3 2 4 3" xfId="9003"/>
    <cellStyle name="Comma 3 2 3 3 2 4 3 2" xfId="16494"/>
    <cellStyle name="Comma 3 2 3 3 2 4 4" xfId="11369"/>
    <cellStyle name="Comma 3 2 3 3 2 4 5" xfId="17082"/>
    <cellStyle name="Comma 3 2 3 3 2 5" xfId="3564"/>
    <cellStyle name="Comma 3 2 3 3 2 5 2" xfId="5544"/>
    <cellStyle name="Comma 3 2 3 3 2 5 3" xfId="17083"/>
    <cellStyle name="Comma 3 2 3 3 2 6" xfId="4228"/>
    <cellStyle name="Comma 3 2 3 3 2 6 2" xfId="7898"/>
    <cellStyle name="Comma 3 2 3 3 2 6 2 2" xfId="15405"/>
    <cellStyle name="Comma 3 2 3 3 2 6 3" xfId="9305"/>
    <cellStyle name="Comma 3 2 3 3 2 6 3 2" xfId="16753"/>
    <cellStyle name="Comma 3 2 3 3 2 6 4" xfId="11791"/>
    <cellStyle name="Comma 3 2 3 3 2 6 5" xfId="17084"/>
    <cellStyle name="Comma 3 2 3 3 2 7" xfId="4653"/>
    <cellStyle name="Comma 3 2 3 3 2 7 2" xfId="8323"/>
    <cellStyle name="Comma 3 2 3 3 2 7 2 2" xfId="15830"/>
    <cellStyle name="Comma 3 2 3 3 2 7 3" xfId="9107"/>
    <cellStyle name="Comma 3 2 3 3 2 7 3 2" xfId="16585"/>
    <cellStyle name="Comma 3 2 3 3 2 7 4" xfId="12216"/>
    <cellStyle name="Comma 3 2 3 3 2 7 5" xfId="17085"/>
    <cellStyle name="Comma 3 2 3 3 2 8" xfId="5081"/>
    <cellStyle name="Comma 3 2 3 3 2 8 2" xfId="8746"/>
    <cellStyle name="Comma 3 2 3 3 2 8 2 2" xfId="16253"/>
    <cellStyle name="Comma 3 2 3 3 2 8 3" xfId="12638"/>
    <cellStyle name="Comma 3 2 3 3 2 9" xfId="5752"/>
    <cellStyle name="Comma 3 2 3 3 2 9 2" xfId="13267"/>
    <cellStyle name="Comma 3 2 3 3 3" xfId="2276"/>
    <cellStyle name="Comma 3 2 3 3 3 2" xfId="3125"/>
    <cellStyle name="Comma 3 2 3 3 3 2 2" xfId="6907"/>
    <cellStyle name="Comma 3 2 3 3 3 2 2 2" xfId="14418"/>
    <cellStyle name="Comma 3 2 3 3 3 2 3" xfId="9104"/>
    <cellStyle name="Comma 3 2 3 3 3 2 3 2" xfId="16582"/>
    <cellStyle name="Comma 3 2 3 3 3 2 4" xfId="10818"/>
    <cellStyle name="Comma 3 2 3 3 3 2 5" xfId="17087"/>
    <cellStyle name="Comma 3 2 3 3 3 3" xfId="6062"/>
    <cellStyle name="Comma 3 2 3 3 3 3 2" xfId="13574"/>
    <cellStyle name="Comma 3 2 3 3 3 4" xfId="9075"/>
    <cellStyle name="Comma 3 2 3 3 3 4 2" xfId="16555"/>
    <cellStyle name="Comma 3 2 3 3 3 5" xfId="9974"/>
    <cellStyle name="Comma 3 2 3 3 3 6" xfId="17086"/>
    <cellStyle name="Comma 3 2 3 3 4" xfId="2700"/>
    <cellStyle name="Comma 3 2 3 3 4 2" xfId="6484"/>
    <cellStyle name="Comma 3 2 3 3 4 2 2" xfId="13996"/>
    <cellStyle name="Comma 3 2 3 3 4 3" xfId="5218"/>
    <cellStyle name="Comma 3 2 3 3 4 3 2" xfId="12774"/>
    <cellStyle name="Comma 3 2 3 3 4 4" xfId="10396"/>
    <cellStyle name="Comma 3 2 3 3 4 5" xfId="17088"/>
    <cellStyle name="Comma 3 2 3 3 5" xfId="3630"/>
    <cellStyle name="Comma 3 2 3 3 5 2" xfId="7340"/>
    <cellStyle name="Comma 3 2 3 3 5 2 2" xfId="14849"/>
    <cellStyle name="Comma 3 2 3 3 5 3" xfId="5533"/>
    <cellStyle name="Comma 3 2 3 3 5 3 2" xfId="13058"/>
    <cellStyle name="Comma 3 2 3 3 5 4" xfId="11241"/>
    <cellStyle name="Comma 3 2 3 3 5 5" xfId="17089"/>
    <cellStyle name="Comma 3 2 3 3 6" xfId="3897"/>
    <cellStyle name="Comma 3 2 3 3 6 2" xfId="9285"/>
    <cellStyle name="Comma 3 2 3 3 6 3" xfId="17090"/>
    <cellStyle name="Comma 3 2 3 3 7" xfId="4100"/>
    <cellStyle name="Comma 3 2 3 3 7 2" xfId="7770"/>
    <cellStyle name="Comma 3 2 3 3 7 2 2" xfId="15277"/>
    <cellStyle name="Comma 3 2 3 3 7 3" xfId="9250"/>
    <cellStyle name="Comma 3 2 3 3 7 3 2" xfId="16711"/>
    <cellStyle name="Comma 3 2 3 3 7 4" xfId="11663"/>
    <cellStyle name="Comma 3 2 3 3 7 5" xfId="17091"/>
    <cellStyle name="Comma 3 2 3 3 8" xfId="4525"/>
    <cellStyle name="Comma 3 2 3 3 8 2" xfId="8195"/>
    <cellStyle name="Comma 3 2 3 3 8 2 2" xfId="15702"/>
    <cellStyle name="Comma 3 2 3 3 8 3" xfId="9180"/>
    <cellStyle name="Comma 3 2 3 3 8 3 2" xfId="16651"/>
    <cellStyle name="Comma 3 2 3 3 8 4" xfId="12088"/>
    <cellStyle name="Comma 3 2 3 3 8 5" xfId="17092"/>
    <cellStyle name="Comma 3 2 3 3 9" xfId="4952"/>
    <cellStyle name="Comma 3 2 3 3 9 2" xfId="8618"/>
    <cellStyle name="Comma 3 2 3 3 9 2 2" xfId="16125"/>
    <cellStyle name="Comma 3 2 3 3 9 3" xfId="12510"/>
    <cellStyle name="Comma 3 2 3 4" xfId="1776"/>
    <cellStyle name="Comma 3 2 3 4 10" xfId="5637"/>
    <cellStyle name="Comma 3 2 3 4 10 2" xfId="13152"/>
    <cellStyle name="Comma 3 2 3 4 11" xfId="9565"/>
    <cellStyle name="Comma 3 2 3 4 12" xfId="17093"/>
    <cellStyle name="Comma 3 2 3 4 2" xfId="1900"/>
    <cellStyle name="Comma 3 2 3 4 2 10" xfId="9680"/>
    <cellStyle name="Comma 3 2 3 4 2 11" xfId="17094"/>
    <cellStyle name="Comma 3 2 3 4 2 2" xfId="2407"/>
    <cellStyle name="Comma 3 2 3 4 2 2 2" xfId="3254"/>
    <cellStyle name="Comma 3 2 3 4 2 2 2 2" xfId="7036"/>
    <cellStyle name="Comma 3 2 3 4 2 2 2 2 2" xfId="14547"/>
    <cellStyle name="Comma 3 2 3 4 2 2 2 3" xfId="9237"/>
    <cellStyle name="Comma 3 2 3 4 2 2 2 3 2" xfId="16699"/>
    <cellStyle name="Comma 3 2 3 4 2 2 2 4" xfId="10947"/>
    <cellStyle name="Comma 3 2 3 4 2 2 2 5" xfId="17096"/>
    <cellStyle name="Comma 3 2 3 4 2 2 3" xfId="6191"/>
    <cellStyle name="Comma 3 2 3 4 2 2 3 2" xfId="13703"/>
    <cellStyle name="Comma 3 2 3 4 2 2 4" xfId="9345"/>
    <cellStyle name="Comma 3 2 3 4 2 2 4 2" xfId="16787"/>
    <cellStyle name="Comma 3 2 3 4 2 2 5" xfId="10103"/>
    <cellStyle name="Comma 3 2 3 4 2 2 6" xfId="17095"/>
    <cellStyle name="Comma 3 2 3 4 2 3" xfId="2829"/>
    <cellStyle name="Comma 3 2 3 4 2 3 2" xfId="6613"/>
    <cellStyle name="Comma 3 2 3 4 2 3 2 2" xfId="14125"/>
    <cellStyle name="Comma 3 2 3 4 2 3 3" xfId="5476"/>
    <cellStyle name="Comma 3 2 3 4 2 3 3 2" xfId="13014"/>
    <cellStyle name="Comma 3 2 3 4 2 3 4" xfId="10525"/>
    <cellStyle name="Comma 3 2 3 4 2 3 5" xfId="17097"/>
    <cellStyle name="Comma 3 2 3 4 2 4" xfId="3760"/>
    <cellStyle name="Comma 3 2 3 4 2 4 2" xfId="7470"/>
    <cellStyle name="Comma 3 2 3 4 2 4 2 2" xfId="14979"/>
    <cellStyle name="Comma 3 2 3 4 2 4 3" xfId="9348"/>
    <cellStyle name="Comma 3 2 3 4 2 4 3 2" xfId="16790"/>
    <cellStyle name="Comma 3 2 3 4 2 4 4" xfId="11370"/>
    <cellStyle name="Comma 3 2 3 4 2 4 5" xfId="17098"/>
    <cellStyle name="Comma 3 2 3 4 2 5" xfId="3592"/>
    <cellStyle name="Comma 3 2 3 4 2 5 2" xfId="8994"/>
    <cellStyle name="Comma 3 2 3 4 2 5 3" xfId="17099"/>
    <cellStyle name="Comma 3 2 3 4 2 6" xfId="4229"/>
    <cellStyle name="Comma 3 2 3 4 2 6 2" xfId="7899"/>
    <cellStyle name="Comma 3 2 3 4 2 6 2 2" xfId="15406"/>
    <cellStyle name="Comma 3 2 3 4 2 6 3" xfId="8906"/>
    <cellStyle name="Comma 3 2 3 4 2 6 3 2" xfId="16409"/>
    <cellStyle name="Comma 3 2 3 4 2 6 4" xfId="11792"/>
    <cellStyle name="Comma 3 2 3 4 2 6 5" xfId="17100"/>
    <cellStyle name="Comma 3 2 3 4 2 7" xfId="4654"/>
    <cellStyle name="Comma 3 2 3 4 2 7 2" xfId="8324"/>
    <cellStyle name="Comma 3 2 3 4 2 7 2 2" xfId="15831"/>
    <cellStyle name="Comma 3 2 3 4 2 7 3" xfId="9135"/>
    <cellStyle name="Comma 3 2 3 4 2 7 3 2" xfId="16612"/>
    <cellStyle name="Comma 3 2 3 4 2 7 4" xfId="12217"/>
    <cellStyle name="Comma 3 2 3 4 2 7 5" xfId="17101"/>
    <cellStyle name="Comma 3 2 3 4 2 8" xfId="5082"/>
    <cellStyle name="Comma 3 2 3 4 2 8 2" xfId="8747"/>
    <cellStyle name="Comma 3 2 3 4 2 8 2 2" xfId="16254"/>
    <cellStyle name="Comma 3 2 3 4 2 8 3" xfId="12639"/>
    <cellStyle name="Comma 3 2 3 4 2 9" xfId="5753"/>
    <cellStyle name="Comma 3 2 3 4 2 9 2" xfId="13268"/>
    <cellStyle name="Comma 3 2 3 4 3" xfId="2292"/>
    <cellStyle name="Comma 3 2 3 4 3 2" xfId="3139"/>
    <cellStyle name="Comma 3 2 3 4 3 2 2" xfId="6921"/>
    <cellStyle name="Comma 3 2 3 4 3 2 2 2" xfId="14432"/>
    <cellStyle name="Comma 3 2 3 4 3 2 3" xfId="7303"/>
    <cellStyle name="Comma 3 2 3 4 3 2 3 2" xfId="14812"/>
    <cellStyle name="Comma 3 2 3 4 3 2 4" xfId="10832"/>
    <cellStyle name="Comma 3 2 3 4 3 2 5" xfId="17103"/>
    <cellStyle name="Comma 3 2 3 4 3 3" xfId="6076"/>
    <cellStyle name="Comma 3 2 3 4 3 3 2" xfId="13588"/>
    <cellStyle name="Comma 3 2 3 4 3 4" xfId="8890"/>
    <cellStyle name="Comma 3 2 3 4 3 4 2" xfId="16393"/>
    <cellStyle name="Comma 3 2 3 4 3 5" xfId="9988"/>
    <cellStyle name="Comma 3 2 3 4 3 6" xfId="17102"/>
    <cellStyle name="Comma 3 2 3 4 4" xfId="2714"/>
    <cellStyle name="Comma 3 2 3 4 4 2" xfId="6498"/>
    <cellStyle name="Comma 3 2 3 4 4 2 2" xfId="14010"/>
    <cellStyle name="Comma 3 2 3 4 4 3" xfId="9283"/>
    <cellStyle name="Comma 3 2 3 4 4 3 2" xfId="16740"/>
    <cellStyle name="Comma 3 2 3 4 4 4" xfId="10410"/>
    <cellStyle name="Comma 3 2 3 4 4 5" xfId="17104"/>
    <cellStyle name="Comma 3 2 3 4 5" xfId="3644"/>
    <cellStyle name="Comma 3 2 3 4 5 2" xfId="7354"/>
    <cellStyle name="Comma 3 2 3 4 5 2 2" xfId="14863"/>
    <cellStyle name="Comma 3 2 3 4 5 3" xfId="9100"/>
    <cellStyle name="Comma 3 2 3 4 5 3 2" xfId="16578"/>
    <cellStyle name="Comma 3 2 3 4 5 4" xfId="11255"/>
    <cellStyle name="Comma 3 2 3 4 5 5" xfId="17105"/>
    <cellStyle name="Comma 3 2 3 4 6" xfId="3536"/>
    <cellStyle name="Comma 3 2 3 4 6 2" xfId="5226"/>
    <cellStyle name="Comma 3 2 3 4 6 3" xfId="17106"/>
    <cellStyle name="Comma 3 2 3 4 7" xfId="4114"/>
    <cellStyle name="Comma 3 2 3 4 7 2" xfId="7784"/>
    <cellStyle name="Comma 3 2 3 4 7 2 2" xfId="15291"/>
    <cellStyle name="Comma 3 2 3 4 7 3" xfId="9236"/>
    <cellStyle name="Comma 3 2 3 4 7 3 2" xfId="16698"/>
    <cellStyle name="Comma 3 2 3 4 7 4" xfId="11677"/>
    <cellStyle name="Comma 3 2 3 4 7 5" xfId="17107"/>
    <cellStyle name="Comma 3 2 3 4 8" xfId="4539"/>
    <cellStyle name="Comma 3 2 3 4 8 2" xfId="8209"/>
    <cellStyle name="Comma 3 2 3 4 8 2 2" xfId="15716"/>
    <cellStyle name="Comma 3 2 3 4 8 3" xfId="5494"/>
    <cellStyle name="Comma 3 2 3 4 8 3 2" xfId="13028"/>
    <cellStyle name="Comma 3 2 3 4 8 4" xfId="12102"/>
    <cellStyle name="Comma 3 2 3 4 8 5" xfId="17108"/>
    <cellStyle name="Comma 3 2 3 4 9" xfId="4966"/>
    <cellStyle name="Comma 3 2 3 4 9 2" xfId="8632"/>
    <cellStyle name="Comma 3 2 3 4 9 2 2" xfId="16139"/>
    <cellStyle name="Comma 3 2 3 4 9 3" xfId="12524"/>
    <cellStyle name="Comma 3 2 3 5" xfId="1901"/>
    <cellStyle name="Comma 3 2 3 5 10" xfId="9681"/>
    <cellStyle name="Comma 3 2 3 5 11" xfId="17109"/>
    <cellStyle name="Comma 3 2 3 5 2" xfId="2408"/>
    <cellStyle name="Comma 3 2 3 5 2 2" xfId="3255"/>
    <cellStyle name="Comma 3 2 3 5 2 2 2" xfId="7037"/>
    <cellStyle name="Comma 3 2 3 5 2 2 2 2" xfId="14548"/>
    <cellStyle name="Comma 3 2 3 5 2 2 3" xfId="9240"/>
    <cellStyle name="Comma 3 2 3 5 2 2 3 2" xfId="16702"/>
    <cellStyle name="Comma 3 2 3 5 2 2 4" xfId="10948"/>
    <cellStyle name="Comma 3 2 3 5 2 2 5" xfId="17111"/>
    <cellStyle name="Comma 3 2 3 5 2 3" xfId="6192"/>
    <cellStyle name="Comma 3 2 3 5 2 3 2" xfId="13704"/>
    <cellStyle name="Comma 3 2 3 5 2 4" xfId="9102"/>
    <cellStyle name="Comma 3 2 3 5 2 4 2" xfId="16580"/>
    <cellStyle name="Comma 3 2 3 5 2 5" xfId="10104"/>
    <cellStyle name="Comma 3 2 3 5 2 6" xfId="17110"/>
    <cellStyle name="Comma 3 2 3 5 3" xfId="2830"/>
    <cellStyle name="Comma 3 2 3 5 3 2" xfId="6614"/>
    <cellStyle name="Comma 3 2 3 5 3 2 2" xfId="14126"/>
    <cellStyle name="Comma 3 2 3 5 3 3" xfId="8946"/>
    <cellStyle name="Comma 3 2 3 5 3 3 2" xfId="16441"/>
    <cellStyle name="Comma 3 2 3 5 3 4" xfId="10526"/>
    <cellStyle name="Comma 3 2 3 5 3 5" xfId="17112"/>
    <cellStyle name="Comma 3 2 3 5 4" xfId="3761"/>
    <cellStyle name="Comma 3 2 3 5 4 2" xfId="7471"/>
    <cellStyle name="Comma 3 2 3 5 4 2 2" xfId="14980"/>
    <cellStyle name="Comma 3 2 3 5 4 3" xfId="9270"/>
    <cellStyle name="Comma 3 2 3 5 4 3 2" xfId="16729"/>
    <cellStyle name="Comma 3 2 3 5 4 4" xfId="11371"/>
    <cellStyle name="Comma 3 2 3 5 4 5" xfId="17113"/>
    <cellStyle name="Comma 3 2 3 5 5" xfId="3570"/>
    <cellStyle name="Comma 3 2 3 5 5 2" xfId="5872"/>
    <cellStyle name="Comma 3 2 3 5 5 3" xfId="17114"/>
    <cellStyle name="Comma 3 2 3 5 6" xfId="4230"/>
    <cellStyle name="Comma 3 2 3 5 6 2" xfId="7900"/>
    <cellStyle name="Comma 3 2 3 5 6 2 2" xfId="15407"/>
    <cellStyle name="Comma 3 2 3 5 6 3" xfId="8981"/>
    <cellStyle name="Comma 3 2 3 5 6 3 2" xfId="16475"/>
    <cellStyle name="Comma 3 2 3 5 6 4" xfId="11793"/>
    <cellStyle name="Comma 3 2 3 5 6 5" xfId="17115"/>
    <cellStyle name="Comma 3 2 3 5 7" xfId="4655"/>
    <cellStyle name="Comma 3 2 3 5 7 2" xfId="8325"/>
    <cellStyle name="Comma 3 2 3 5 7 2 2" xfId="15832"/>
    <cellStyle name="Comma 3 2 3 5 7 3" xfId="5867"/>
    <cellStyle name="Comma 3 2 3 5 7 3 2" xfId="13382"/>
    <cellStyle name="Comma 3 2 3 5 7 4" xfId="12218"/>
    <cellStyle name="Comma 3 2 3 5 7 5" xfId="17116"/>
    <cellStyle name="Comma 3 2 3 5 8" xfId="5083"/>
    <cellStyle name="Comma 3 2 3 5 8 2" xfId="8748"/>
    <cellStyle name="Comma 3 2 3 5 8 2 2" xfId="16255"/>
    <cellStyle name="Comma 3 2 3 5 8 3" xfId="12640"/>
    <cellStyle name="Comma 3 2 3 5 9" xfId="5754"/>
    <cellStyle name="Comma 3 2 3 5 9 2" xfId="13269"/>
    <cellStyle name="Comma 3 2 3 6" xfId="2189"/>
    <cellStyle name="Comma 3 2 3 6 2" xfId="3097"/>
    <cellStyle name="Comma 3 2 3 6 2 2" xfId="6879"/>
    <cellStyle name="Comma 3 2 3 6 2 2 2" xfId="14390"/>
    <cellStyle name="Comma 3 2 3 6 2 3" xfId="5254"/>
    <cellStyle name="Comma 3 2 3 6 2 3 2" xfId="12803"/>
    <cellStyle name="Comma 3 2 3 6 2 4" xfId="10790"/>
    <cellStyle name="Comma 3 2 3 6 2 5" xfId="17118"/>
    <cellStyle name="Comma 3 2 3 6 3" xfId="6023"/>
    <cellStyle name="Comma 3 2 3 6 3 2" xfId="13537"/>
    <cellStyle name="Comma 3 2 3 6 4" xfId="8971"/>
    <cellStyle name="Comma 3 2 3 6 4 2" xfId="16465"/>
    <cellStyle name="Comma 3 2 3 6 5" xfId="9946"/>
    <cellStyle name="Comma 3 2 3 6 6" xfId="17117"/>
    <cellStyle name="Comma 3 2 3 7" xfId="2672"/>
    <cellStyle name="Comma 3 2 3 7 2" xfId="6456"/>
    <cellStyle name="Comma 3 2 3 7 2 2" xfId="13968"/>
    <cellStyle name="Comma 3 2 3 7 3" xfId="8998"/>
    <cellStyle name="Comma 3 2 3 7 3 2" xfId="16490"/>
    <cellStyle name="Comma 3 2 3 7 4" xfId="10368"/>
    <cellStyle name="Comma 3 2 3 7 5" xfId="17119"/>
    <cellStyle name="Comma 3 2 3 8" xfId="3599"/>
    <cellStyle name="Comma 3 2 3 8 2" xfId="7312"/>
    <cellStyle name="Comma 3 2 3 8 2 2" xfId="14821"/>
    <cellStyle name="Comma 3 2 3 8 3" xfId="5489"/>
    <cellStyle name="Comma 3 2 3 8 3 2" xfId="13024"/>
    <cellStyle name="Comma 3 2 3 8 4" xfId="11213"/>
    <cellStyle name="Comma 3 2 3 8 5" xfId="17120"/>
    <cellStyle name="Comma 3 2 3 9" xfId="3567"/>
    <cellStyle name="Comma 3 2 3 9 2" xfId="5501"/>
    <cellStyle name="Comma 3 2 3 9 3" xfId="17121"/>
    <cellStyle name="Comma 3 2 4" xfId="1611"/>
    <cellStyle name="Comma 3 2 4 10" xfId="4074"/>
    <cellStyle name="Comma 3 2 4 10 2" xfId="7744"/>
    <cellStyle name="Comma 3 2 4 10 2 2" xfId="15251"/>
    <cellStyle name="Comma 3 2 4 10 3" xfId="9055"/>
    <cellStyle name="Comma 3 2 4 10 3 2" xfId="16540"/>
    <cellStyle name="Comma 3 2 4 10 4" xfId="11637"/>
    <cellStyle name="Comma 3 2 4 10 5" xfId="17123"/>
    <cellStyle name="Comma 3 2 4 11" xfId="4499"/>
    <cellStyle name="Comma 3 2 4 11 2" xfId="8169"/>
    <cellStyle name="Comma 3 2 4 11 2 2" xfId="15676"/>
    <cellStyle name="Comma 3 2 4 11 3" xfId="8997"/>
    <cellStyle name="Comma 3 2 4 11 3 2" xfId="16489"/>
    <cellStyle name="Comma 3 2 4 11 4" xfId="12062"/>
    <cellStyle name="Comma 3 2 4 11 5" xfId="17124"/>
    <cellStyle name="Comma 3 2 4 12" xfId="4926"/>
    <cellStyle name="Comma 3 2 4 12 2" xfId="8592"/>
    <cellStyle name="Comma 3 2 4 12 2 2" xfId="16099"/>
    <cellStyle name="Comma 3 2 4 12 3" xfId="12484"/>
    <cellStyle name="Comma 3 2 4 13" xfId="5572"/>
    <cellStyle name="Comma 3 2 4 13 2" xfId="13089"/>
    <cellStyle name="Comma 3 2 4 14" xfId="9525"/>
    <cellStyle name="Comma 3 2 4 15" xfId="17122"/>
    <cellStyle name="Comma 3 2 4 2" xfId="1742"/>
    <cellStyle name="Comma 3 2 4 2 10" xfId="5611"/>
    <cellStyle name="Comma 3 2 4 2 10 2" xfId="13126"/>
    <cellStyle name="Comma 3 2 4 2 11" xfId="9539"/>
    <cellStyle name="Comma 3 2 4 2 12" xfId="17125"/>
    <cellStyle name="Comma 3 2 4 2 2" xfId="1902"/>
    <cellStyle name="Comma 3 2 4 2 2 10" xfId="9682"/>
    <cellStyle name="Comma 3 2 4 2 2 11" xfId="17126"/>
    <cellStyle name="Comma 3 2 4 2 2 2" xfId="2409"/>
    <cellStyle name="Comma 3 2 4 2 2 2 2" xfId="3256"/>
    <cellStyle name="Comma 3 2 4 2 2 2 2 2" xfId="7038"/>
    <cellStyle name="Comma 3 2 4 2 2 2 2 2 2" xfId="14549"/>
    <cellStyle name="Comma 3 2 4 2 2 2 2 3" xfId="8886"/>
    <cellStyle name="Comma 3 2 4 2 2 2 2 3 2" xfId="16389"/>
    <cellStyle name="Comma 3 2 4 2 2 2 2 4" xfId="10949"/>
    <cellStyle name="Comma 3 2 4 2 2 2 2 5" xfId="17128"/>
    <cellStyle name="Comma 3 2 4 2 2 2 3" xfId="6193"/>
    <cellStyle name="Comma 3 2 4 2 2 2 3 2" xfId="13705"/>
    <cellStyle name="Comma 3 2 4 2 2 2 4" xfId="9201"/>
    <cellStyle name="Comma 3 2 4 2 2 2 4 2" xfId="16671"/>
    <cellStyle name="Comma 3 2 4 2 2 2 5" xfId="10105"/>
    <cellStyle name="Comma 3 2 4 2 2 2 6" xfId="17127"/>
    <cellStyle name="Comma 3 2 4 2 2 3" xfId="2831"/>
    <cellStyle name="Comma 3 2 4 2 2 3 2" xfId="6615"/>
    <cellStyle name="Comma 3 2 4 2 2 3 2 2" xfId="14127"/>
    <cellStyle name="Comma 3 2 4 2 2 3 3" xfId="9081"/>
    <cellStyle name="Comma 3 2 4 2 2 3 3 2" xfId="16561"/>
    <cellStyle name="Comma 3 2 4 2 2 3 4" xfId="10527"/>
    <cellStyle name="Comma 3 2 4 2 2 3 5" xfId="17129"/>
    <cellStyle name="Comma 3 2 4 2 2 4" xfId="3762"/>
    <cellStyle name="Comma 3 2 4 2 2 4 2" xfId="7472"/>
    <cellStyle name="Comma 3 2 4 2 2 4 2 2" xfId="14981"/>
    <cellStyle name="Comma 3 2 4 2 2 4 3" xfId="8980"/>
    <cellStyle name="Comma 3 2 4 2 2 4 3 2" xfId="16474"/>
    <cellStyle name="Comma 3 2 4 2 2 4 4" xfId="11372"/>
    <cellStyle name="Comma 3 2 4 2 2 4 5" xfId="17130"/>
    <cellStyle name="Comma 3 2 4 2 2 5" xfId="3388"/>
    <cellStyle name="Comma 3 2 4 2 2 5 2" xfId="5239"/>
    <cellStyle name="Comma 3 2 4 2 2 5 3" xfId="17131"/>
    <cellStyle name="Comma 3 2 4 2 2 6" xfId="4231"/>
    <cellStyle name="Comma 3 2 4 2 2 6 2" xfId="7901"/>
    <cellStyle name="Comma 3 2 4 2 2 6 2 2" xfId="15408"/>
    <cellStyle name="Comma 3 2 4 2 2 6 3" xfId="5479"/>
    <cellStyle name="Comma 3 2 4 2 2 6 3 2" xfId="13017"/>
    <cellStyle name="Comma 3 2 4 2 2 6 4" xfId="11794"/>
    <cellStyle name="Comma 3 2 4 2 2 6 5" xfId="17132"/>
    <cellStyle name="Comma 3 2 4 2 2 7" xfId="4656"/>
    <cellStyle name="Comma 3 2 4 2 2 7 2" xfId="8326"/>
    <cellStyle name="Comma 3 2 4 2 2 7 2 2" xfId="15833"/>
    <cellStyle name="Comma 3 2 4 2 2 7 3" xfId="5502"/>
    <cellStyle name="Comma 3 2 4 2 2 7 3 2" xfId="13032"/>
    <cellStyle name="Comma 3 2 4 2 2 7 4" xfId="12219"/>
    <cellStyle name="Comma 3 2 4 2 2 7 5" xfId="17133"/>
    <cellStyle name="Comma 3 2 4 2 2 8" xfId="5084"/>
    <cellStyle name="Comma 3 2 4 2 2 8 2" xfId="8749"/>
    <cellStyle name="Comma 3 2 4 2 2 8 2 2" xfId="16256"/>
    <cellStyle name="Comma 3 2 4 2 2 8 3" xfId="12641"/>
    <cellStyle name="Comma 3 2 4 2 2 9" xfId="5755"/>
    <cellStyle name="Comma 3 2 4 2 2 9 2" xfId="13270"/>
    <cellStyle name="Comma 3 2 4 2 3" xfId="2262"/>
    <cellStyle name="Comma 3 2 4 2 3 2" xfId="3113"/>
    <cellStyle name="Comma 3 2 4 2 3 2 2" xfId="6895"/>
    <cellStyle name="Comma 3 2 4 2 3 2 2 2" xfId="14406"/>
    <cellStyle name="Comma 3 2 4 2 3 2 3" xfId="5202"/>
    <cellStyle name="Comma 3 2 4 2 3 2 3 2" xfId="12758"/>
    <cellStyle name="Comma 3 2 4 2 3 2 4" xfId="10806"/>
    <cellStyle name="Comma 3 2 4 2 3 2 5" xfId="17135"/>
    <cellStyle name="Comma 3 2 4 2 3 3" xfId="6050"/>
    <cellStyle name="Comma 3 2 4 2 3 3 2" xfId="13562"/>
    <cellStyle name="Comma 3 2 4 2 3 4" xfId="9146"/>
    <cellStyle name="Comma 3 2 4 2 3 4 2" xfId="16621"/>
    <cellStyle name="Comma 3 2 4 2 3 5" xfId="9962"/>
    <cellStyle name="Comma 3 2 4 2 3 6" xfId="17134"/>
    <cellStyle name="Comma 3 2 4 2 4" xfId="2688"/>
    <cellStyle name="Comma 3 2 4 2 4 2" xfId="6472"/>
    <cellStyle name="Comma 3 2 4 2 4 2 2" xfId="13984"/>
    <cellStyle name="Comma 3 2 4 2 4 3" xfId="8927"/>
    <cellStyle name="Comma 3 2 4 2 4 3 2" xfId="16426"/>
    <cellStyle name="Comma 3 2 4 2 4 4" xfId="10384"/>
    <cellStyle name="Comma 3 2 4 2 4 5" xfId="17136"/>
    <cellStyle name="Comma 3 2 4 2 5" xfId="3618"/>
    <cellStyle name="Comma 3 2 4 2 5 2" xfId="7328"/>
    <cellStyle name="Comma 3 2 4 2 5 2 2" xfId="14837"/>
    <cellStyle name="Comma 3 2 4 2 5 3" xfId="9257"/>
    <cellStyle name="Comma 3 2 4 2 5 3 2" xfId="16717"/>
    <cellStyle name="Comma 3 2 4 2 5 4" xfId="11229"/>
    <cellStyle name="Comma 3 2 4 2 5 5" xfId="17137"/>
    <cellStyle name="Comma 3 2 4 2 6" xfId="3899"/>
    <cellStyle name="Comma 3 2 4 2 6 2" xfId="9175"/>
    <cellStyle name="Comma 3 2 4 2 6 3" xfId="17138"/>
    <cellStyle name="Comma 3 2 4 2 7" xfId="4088"/>
    <cellStyle name="Comma 3 2 4 2 7 2" xfId="7758"/>
    <cellStyle name="Comma 3 2 4 2 7 2 2" xfId="15265"/>
    <cellStyle name="Comma 3 2 4 2 7 3" xfId="5504"/>
    <cellStyle name="Comma 3 2 4 2 7 3 2" xfId="13034"/>
    <cellStyle name="Comma 3 2 4 2 7 4" xfId="11651"/>
    <cellStyle name="Comma 3 2 4 2 7 5" xfId="17139"/>
    <cellStyle name="Comma 3 2 4 2 8" xfId="4513"/>
    <cellStyle name="Comma 3 2 4 2 8 2" xfId="8183"/>
    <cellStyle name="Comma 3 2 4 2 8 2 2" xfId="15690"/>
    <cellStyle name="Comma 3 2 4 2 8 3" xfId="9322"/>
    <cellStyle name="Comma 3 2 4 2 8 3 2" xfId="16766"/>
    <cellStyle name="Comma 3 2 4 2 8 4" xfId="12076"/>
    <cellStyle name="Comma 3 2 4 2 8 5" xfId="17140"/>
    <cellStyle name="Comma 3 2 4 2 9" xfId="4940"/>
    <cellStyle name="Comma 3 2 4 2 9 2" xfId="8606"/>
    <cellStyle name="Comma 3 2 4 2 9 2 2" xfId="16113"/>
    <cellStyle name="Comma 3 2 4 2 9 3" xfId="12498"/>
    <cellStyle name="Comma 3 2 4 3" xfId="1760"/>
    <cellStyle name="Comma 3 2 4 3 10" xfId="5625"/>
    <cellStyle name="Comma 3 2 4 3 10 2" xfId="13140"/>
    <cellStyle name="Comma 3 2 4 3 11" xfId="9553"/>
    <cellStyle name="Comma 3 2 4 3 12" xfId="17141"/>
    <cellStyle name="Comma 3 2 4 3 2" xfId="1903"/>
    <cellStyle name="Comma 3 2 4 3 2 10" xfId="9683"/>
    <cellStyle name="Comma 3 2 4 3 2 11" xfId="17142"/>
    <cellStyle name="Comma 3 2 4 3 2 2" xfId="2410"/>
    <cellStyle name="Comma 3 2 4 3 2 2 2" xfId="3257"/>
    <cellStyle name="Comma 3 2 4 3 2 2 2 2" xfId="7039"/>
    <cellStyle name="Comma 3 2 4 3 2 2 2 2 2" xfId="14550"/>
    <cellStyle name="Comma 3 2 4 3 2 2 2 3" xfId="9159"/>
    <cellStyle name="Comma 3 2 4 3 2 2 2 3 2" xfId="16633"/>
    <cellStyle name="Comma 3 2 4 3 2 2 2 4" xfId="10950"/>
    <cellStyle name="Comma 3 2 4 3 2 2 2 5" xfId="17144"/>
    <cellStyle name="Comma 3 2 4 3 2 2 3" xfId="6194"/>
    <cellStyle name="Comma 3 2 4 3 2 2 3 2" xfId="13706"/>
    <cellStyle name="Comma 3 2 4 3 2 2 4" xfId="5487"/>
    <cellStyle name="Comma 3 2 4 3 2 2 4 2" xfId="13022"/>
    <cellStyle name="Comma 3 2 4 3 2 2 5" xfId="10106"/>
    <cellStyle name="Comma 3 2 4 3 2 2 6" xfId="17143"/>
    <cellStyle name="Comma 3 2 4 3 2 3" xfId="2832"/>
    <cellStyle name="Comma 3 2 4 3 2 3 2" xfId="6616"/>
    <cellStyle name="Comma 3 2 4 3 2 3 2 2" xfId="14128"/>
    <cellStyle name="Comma 3 2 4 3 2 3 3" xfId="5525"/>
    <cellStyle name="Comma 3 2 4 3 2 3 3 2" xfId="13051"/>
    <cellStyle name="Comma 3 2 4 3 2 3 4" xfId="10528"/>
    <cellStyle name="Comma 3 2 4 3 2 3 5" xfId="17145"/>
    <cellStyle name="Comma 3 2 4 3 2 4" xfId="3763"/>
    <cellStyle name="Comma 3 2 4 3 2 4 2" xfId="7473"/>
    <cellStyle name="Comma 3 2 4 3 2 4 2 2" xfId="14982"/>
    <cellStyle name="Comma 3 2 4 3 2 4 3" xfId="9292"/>
    <cellStyle name="Comma 3 2 4 3 2 4 3 2" xfId="16746"/>
    <cellStyle name="Comma 3 2 4 3 2 4 4" xfId="11373"/>
    <cellStyle name="Comma 3 2 4 3 2 4 5" xfId="17146"/>
    <cellStyle name="Comma 3 2 4 3 2 5" xfId="3575"/>
    <cellStyle name="Comma 3 2 4 3 2 5 2" xfId="6728"/>
    <cellStyle name="Comma 3 2 4 3 2 5 3" xfId="17147"/>
    <cellStyle name="Comma 3 2 4 3 2 6" xfId="4232"/>
    <cellStyle name="Comma 3 2 4 3 2 6 2" xfId="7902"/>
    <cellStyle name="Comma 3 2 4 3 2 6 2 2" xfId="15409"/>
    <cellStyle name="Comma 3 2 4 3 2 6 3" xfId="9221"/>
    <cellStyle name="Comma 3 2 4 3 2 6 3 2" xfId="16685"/>
    <cellStyle name="Comma 3 2 4 3 2 6 4" xfId="11795"/>
    <cellStyle name="Comma 3 2 4 3 2 6 5" xfId="17148"/>
    <cellStyle name="Comma 3 2 4 3 2 7" xfId="4657"/>
    <cellStyle name="Comma 3 2 4 3 2 7 2" xfId="8327"/>
    <cellStyle name="Comma 3 2 4 3 2 7 2 2" xfId="15834"/>
    <cellStyle name="Comma 3 2 4 3 2 7 3" xfId="5488"/>
    <cellStyle name="Comma 3 2 4 3 2 7 3 2" xfId="13023"/>
    <cellStyle name="Comma 3 2 4 3 2 7 4" xfId="12220"/>
    <cellStyle name="Comma 3 2 4 3 2 7 5" xfId="17149"/>
    <cellStyle name="Comma 3 2 4 3 2 8" xfId="5085"/>
    <cellStyle name="Comma 3 2 4 3 2 8 2" xfId="8750"/>
    <cellStyle name="Comma 3 2 4 3 2 8 2 2" xfId="16257"/>
    <cellStyle name="Comma 3 2 4 3 2 8 3" xfId="12642"/>
    <cellStyle name="Comma 3 2 4 3 2 9" xfId="5756"/>
    <cellStyle name="Comma 3 2 4 3 2 9 2" xfId="13271"/>
    <cellStyle name="Comma 3 2 4 3 3" xfId="2278"/>
    <cellStyle name="Comma 3 2 4 3 3 2" xfId="3127"/>
    <cellStyle name="Comma 3 2 4 3 3 2 2" xfId="6909"/>
    <cellStyle name="Comma 3 2 4 3 3 2 2 2" xfId="14420"/>
    <cellStyle name="Comma 3 2 4 3 3 2 3" xfId="8917"/>
    <cellStyle name="Comma 3 2 4 3 3 2 3 2" xfId="16418"/>
    <cellStyle name="Comma 3 2 4 3 3 2 4" xfId="10820"/>
    <cellStyle name="Comma 3 2 4 3 3 2 5" xfId="17151"/>
    <cellStyle name="Comma 3 2 4 3 3 3" xfId="6064"/>
    <cellStyle name="Comma 3 2 4 3 3 3 2" xfId="13576"/>
    <cellStyle name="Comma 3 2 4 3 3 4" xfId="9147"/>
    <cellStyle name="Comma 3 2 4 3 3 4 2" xfId="16622"/>
    <cellStyle name="Comma 3 2 4 3 3 5" xfId="9976"/>
    <cellStyle name="Comma 3 2 4 3 3 6" xfId="17150"/>
    <cellStyle name="Comma 3 2 4 3 4" xfId="2702"/>
    <cellStyle name="Comma 3 2 4 3 4 2" xfId="6486"/>
    <cellStyle name="Comma 3 2 4 3 4 2 2" xfId="13998"/>
    <cellStyle name="Comma 3 2 4 3 4 3" xfId="8986"/>
    <cellStyle name="Comma 3 2 4 3 4 3 2" xfId="16479"/>
    <cellStyle name="Comma 3 2 4 3 4 4" xfId="10398"/>
    <cellStyle name="Comma 3 2 4 3 4 5" xfId="17152"/>
    <cellStyle name="Comma 3 2 4 3 5" xfId="3632"/>
    <cellStyle name="Comma 3 2 4 3 5 2" xfId="7342"/>
    <cellStyle name="Comma 3 2 4 3 5 2 2" xfId="14851"/>
    <cellStyle name="Comma 3 2 4 3 5 3" xfId="9242"/>
    <cellStyle name="Comma 3 2 4 3 5 3 2" xfId="16704"/>
    <cellStyle name="Comma 3 2 4 3 5 4" xfId="11243"/>
    <cellStyle name="Comma 3 2 4 3 5 5" xfId="17153"/>
    <cellStyle name="Comma 3 2 4 3 6" xfId="3560"/>
    <cellStyle name="Comma 3 2 4 3 6 2" xfId="5398"/>
    <cellStyle name="Comma 3 2 4 3 6 3" xfId="17154"/>
    <cellStyle name="Comma 3 2 4 3 7" xfId="4102"/>
    <cellStyle name="Comma 3 2 4 3 7 2" xfId="7772"/>
    <cellStyle name="Comma 3 2 4 3 7 2 2" xfId="15279"/>
    <cellStyle name="Comma 3 2 4 3 7 3" xfId="8956"/>
    <cellStyle name="Comma 3 2 4 3 7 3 2" xfId="16451"/>
    <cellStyle name="Comma 3 2 4 3 7 4" xfId="11665"/>
    <cellStyle name="Comma 3 2 4 3 7 5" xfId="17155"/>
    <cellStyle name="Comma 3 2 4 3 8" xfId="4527"/>
    <cellStyle name="Comma 3 2 4 3 8 2" xfId="8197"/>
    <cellStyle name="Comma 3 2 4 3 8 2 2" xfId="15704"/>
    <cellStyle name="Comma 3 2 4 3 8 3" xfId="9184"/>
    <cellStyle name="Comma 3 2 4 3 8 3 2" xfId="16655"/>
    <cellStyle name="Comma 3 2 4 3 8 4" xfId="12090"/>
    <cellStyle name="Comma 3 2 4 3 8 5" xfId="17156"/>
    <cellStyle name="Comma 3 2 4 3 9" xfId="4954"/>
    <cellStyle name="Comma 3 2 4 3 9 2" xfId="8620"/>
    <cellStyle name="Comma 3 2 4 3 9 2 2" xfId="16127"/>
    <cellStyle name="Comma 3 2 4 3 9 3" xfId="12512"/>
    <cellStyle name="Comma 3 2 4 4" xfId="1778"/>
    <cellStyle name="Comma 3 2 4 4 10" xfId="5639"/>
    <cellStyle name="Comma 3 2 4 4 10 2" xfId="13154"/>
    <cellStyle name="Comma 3 2 4 4 11" xfId="9567"/>
    <cellStyle name="Comma 3 2 4 4 12" xfId="17157"/>
    <cellStyle name="Comma 3 2 4 4 2" xfId="1904"/>
    <cellStyle name="Comma 3 2 4 4 2 10" xfId="9684"/>
    <cellStyle name="Comma 3 2 4 4 2 11" xfId="17158"/>
    <cellStyle name="Comma 3 2 4 4 2 2" xfId="2411"/>
    <cellStyle name="Comma 3 2 4 4 2 2 2" xfId="3258"/>
    <cellStyle name="Comma 3 2 4 4 2 2 2 2" xfId="7040"/>
    <cellStyle name="Comma 3 2 4 4 2 2 2 2 2" xfId="14551"/>
    <cellStyle name="Comma 3 2 4 4 2 2 2 3" xfId="9037"/>
    <cellStyle name="Comma 3 2 4 4 2 2 2 3 2" xfId="16526"/>
    <cellStyle name="Comma 3 2 4 4 2 2 2 4" xfId="10951"/>
    <cellStyle name="Comma 3 2 4 4 2 2 2 5" xfId="17160"/>
    <cellStyle name="Comma 3 2 4 4 2 2 3" xfId="6195"/>
    <cellStyle name="Comma 3 2 4 4 2 2 3 2" xfId="13707"/>
    <cellStyle name="Comma 3 2 4 4 2 2 4" xfId="9261"/>
    <cellStyle name="Comma 3 2 4 4 2 2 4 2" xfId="16721"/>
    <cellStyle name="Comma 3 2 4 4 2 2 5" xfId="10107"/>
    <cellStyle name="Comma 3 2 4 4 2 2 6" xfId="17159"/>
    <cellStyle name="Comma 3 2 4 4 2 3" xfId="2833"/>
    <cellStyle name="Comma 3 2 4 4 2 3 2" xfId="6617"/>
    <cellStyle name="Comma 3 2 4 4 2 3 2 2" xfId="14129"/>
    <cellStyle name="Comma 3 2 4 4 2 3 3" xfId="9034"/>
    <cellStyle name="Comma 3 2 4 4 2 3 3 2" xfId="16523"/>
    <cellStyle name="Comma 3 2 4 4 2 3 4" xfId="10529"/>
    <cellStyle name="Comma 3 2 4 4 2 3 5" xfId="17161"/>
    <cellStyle name="Comma 3 2 4 4 2 4" xfId="3764"/>
    <cellStyle name="Comma 3 2 4 4 2 4 2" xfId="7474"/>
    <cellStyle name="Comma 3 2 4 4 2 4 2 2" xfId="14983"/>
    <cellStyle name="Comma 3 2 4 4 2 4 3" xfId="5594"/>
    <cellStyle name="Comma 3 2 4 4 2 4 3 2" xfId="13109"/>
    <cellStyle name="Comma 3 2 4 4 2 4 4" xfId="11374"/>
    <cellStyle name="Comma 3 2 4 4 2 4 5" xfId="17162"/>
    <cellStyle name="Comma 3 2 4 4 2 5" xfId="3911"/>
    <cellStyle name="Comma 3 2 4 4 2 5 2" xfId="9220"/>
    <cellStyle name="Comma 3 2 4 4 2 5 3" xfId="17163"/>
    <cellStyle name="Comma 3 2 4 4 2 6" xfId="4233"/>
    <cellStyle name="Comma 3 2 4 4 2 6 2" xfId="7903"/>
    <cellStyle name="Comma 3 2 4 4 2 6 2 2" xfId="15410"/>
    <cellStyle name="Comma 3 2 4 4 2 6 3" xfId="8932"/>
    <cellStyle name="Comma 3 2 4 4 2 6 3 2" xfId="16430"/>
    <cellStyle name="Comma 3 2 4 4 2 6 4" xfId="11796"/>
    <cellStyle name="Comma 3 2 4 4 2 6 5" xfId="17164"/>
    <cellStyle name="Comma 3 2 4 4 2 7" xfId="4658"/>
    <cellStyle name="Comma 3 2 4 4 2 7 2" xfId="8328"/>
    <cellStyle name="Comma 3 2 4 4 2 7 2 2" xfId="15835"/>
    <cellStyle name="Comma 3 2 4 4 2 7 3" xfId="9097"/>
    <cellStyle name="Comma 3 2 4 4 2 7 3 2" xfId="16575"/>
    <cellStyle name="Comma 3 2 4 4 2 7 4" xfId="12221"/>
    <cellStyle name="Comma 3 2 4 4 2 7 5" xfId="17165"/>
    <cellStyle name="Comma 3 2 4 4 2 8" xfId="5086"/>
    <cellStyle name="Comma 3 2 4 4 2 8 2" xfId="8751"/>
    <cellStyle name="Comma 3 2 4 4 2 8 2 2" xfId="16258"/>
    <cellStyle name="Comma 3 2 4 4 2 8 3" xfId="12643"/>
    <cellStyle name="Comma 3 2 4 4 2 9" xfId="5757"/>
    <cellStyle name="Comma 3 2 4 4 2 9 2" xfId="13272"/>
    <cellStyle name="Comma 3 2 4 4 3" xfId="2294"/>
    <cellStyle name="Comma 3 2 4 4 3 2" xfId="3141"/>
    <cellStyle name="Comma 3 2 4 4 3 2 2" xfId="6923"/>
    <cellStyle name="Comma 3 2 4 4 3 2 2 2" xfId="14434"/>
    <cellStyle name="Comma 3 2 4 4 3 2 3" xfId="8922"/>
    <cellStyle name="Comma 3 2 4 4 3 2 3 2" xfId="16421"/>
    <cellStyle name="Comma 3 2 4 4 3 2 4" xfId="10834"/>
    <cellStyle name="Comma 3 2 4 4 3 2 5" xfId="17167"/>
    <cellStyle name="Comma 3 2 4 4 3 3" xfId="6078"/>
    <cellStyle name="Comma 3 2 4 4 3 3 2" xfId="13590"/>
    <cellStyle name="Comma 3 2 4 4 3 4" xfId="8931"/>
    <cellStyle name="Comma 3 2 4 4 3 4 2" xfId="16429"/>
    <cellStyle name="Comma 3 2 4 4 3 5" xfId="9990"/>
    <cellStyle name="Comma 3 2 4 4 3 6" xfId="17166"/>
    <cellStyle name="Comma 3 2 4 4 4" xfId="2716"/>
    <cellStyle name="Comma 3 2 4 4 4 2" xfId="6500"/>
    <cellStyle name="Comma 3 2 4 4 4 2 2" xfId="14012"/>
    <cellStyle name="Comma 3 2 4 4 4 3" xfId="9230"/>
    <cellStyle name="Comma 3 2 4 4 4 3 2" xfId="16693"/>
    <cellStyle name="Comma 3 2 4 4 4 4" xfId="10412"/>
    <cellStyle name="Comma 3 2 4 4 4 5" xfId="17168"/>
    <cellStyle name="Comma 3 2 4 4 5" xfId="3646"/>
    <cellStyle name="Comma 3 2 4 4 5 2" xfId="7356"/>
    <cellStyle name="Comma 3 2 4 4 5 2 2" xfId="14865"/>
    <cellStyle name="Comma 3 2 4 4 5 3" xfId="9288"/>
    <cellStyle name="Comma 3 2 4 4 5 3 2" xfId="16744"/>
    <cellStyle name="Comma 3 2 4 4 5 4" xfId="11257"/>
    <cellStyle name="Comma 3 2 4 4 5 5" xfId="17169"/>
    <cellStyle name="Comma 3 2 4 4 6" xfId="3881"/>
    <cellStyle name="Comma 3 2 4 4 6 2" xfId="8919"/>
    <cellStyle name="Comma 3 2 4 4 6 3" xfId="17170"/>
    <cellStyle name="Comma 3 2 4 4 7" xfId="4116"/>
    <cellStyle name="Comma 3 2 4 4 7 2" xfId="7786"/>
    <cellStyle name="Comma 3 2 4 4 7 2 2" xfId="15293"/>
    <cellStyle name="Comma 3 2 4 4 7 3" xfId="9121"/>
    <cellStyle name="Comma 3 2 4 4 7 3 2" xfId="16599"/>
    <cellStyle name="Comma 3 2 4 4 7 4" xfId="11679"/>
    <cellStyle name="Comma 3 2 4 4 7 5" xfId="17171"/>
    <cellStyle name="Comma 3 2 4 4 8" xfId="4541"/>
    <cellStyle name="Comma 3 2 4 4 8 2" xfId="8211"/>
    <cellStyle name="Comma 3 2 4 4 8 2 2" xfId="15718"/>
    <cellStyle name="Comma 3 2 4 4 8 3" xfId="5472"/>
    <cellStyle name="Comma 3 2 4 4 8 3 2" xfId="13010"/>
    <cellStyle name="Comma 3 2 4 4 8 4" xfId="12104"/>
    <cellStyle name="Comma 3 2 4 4 8 5" xfId="17172"/>
    <cellStyle name="Comma 3 2 4 4 9" xfId="4968"/>
    <cellStyle name="Comma 3 2 4 4 9 2" xfId="8634"/>
    <cellStyle name="Comma 3 2 4 4 9 2 2" xfId="16141"/>
    <cellStyle name="Comma 3 2 4 4 9 3" xfId="12526"/>
    <cellStyle name="Comma 3 2 4 5" xfId="1905"/>
    <cellStyle name="Comma 3 2 4 5 10" xfId="9685"/>
    <cellStyle name="Comma 3 2 4 5 11" xfId="17173"/>
    <cellStyle name="Comma 3 2 4 5 2" xfId="2412"/>
    <cellStyle name="Comma 3 2 4 5 2 2" xfId="3259"/>
    <cellStyle name="Comma 3 2 4 5 2 2 2" xfId="7041"/>
    <cellStyle name="Comma 3 2 4 5 2 2 2 2" xfId="14552"/>
    <cellStyle name="Comma 3 2 4 5 2 2 3" xfId="5467"/>
    <cellStyle name="Comma 3 2 4 5 2 2 3 2" xfId="13005"/>
    <cellStyle name="Comma 3 2 4 5 2 2 4" xfId="10952"/>
    <cellStyle name="Comma 3 2 4 5 2 2 5" xfId="17175"/>
    <cellStyle name="Comma 3 2 4 5 2 3" xfId="6196"/>
    <cellStyle name="Comma 3 2 4 5 2 3 2" xfId="13708"/>
    <cellStyle name="Comma 3 2 4 5 2 4" xfId="5204"/>
    <cellStyle name="Comma 3 2 4 5 2 4 2" xfId="12760"/>
    <cellStyle name="Comma 3 2 4 5 2 5" xfId="10108"/>
    <cellStyle name="Comma 3 2 4 5 2 6" xfId="17174"/>
    <cellStyle name="Comma 3 2 4 5 3" xfId="2834"/>
    <cellStyle name="Comma 3 2 4 5 3 2" xfId="6618"/>
    <cellStyle name="Comma 3 2 4 5 3 2 2" xfId="14130"/>
    <cellStyle name="Comma 3 2 4 5 3 3" xfId="8880"/>
    <cellStyle name="Comma 3 2 4 5 3 3 2" xfId="16384"/>
    <cellStyle name="Comma 3 2 4 5 3 4" xfId="10530"/>
    <cellStyle name="Comma 3 2 4 5 3 5" xfId="17176"/>
    <cellStyle name="Comma 3 2 4 5 4" xfId="3765"/>
    <cellStyle name="Comma 3 2 4 5 4 2" xfId="7475"/>
    <cellStyle name="Comma 3 2 4 5 4 2 2" xfId="14984"/>
    <cellStyle name="Comma 3 2 4 5 4 3" xfId="5439"/>
    <cellStyle name="Comma 3 2 4 5 4 3 2" xfId="12982"/>
    <cellStyle name="Comma 3 2 4 5 4 4" xfId="11375"/>
    <cellStyle name="Comma 3 2 4 5 4 5" xfId="17177"/>
    <cellStyle name="Comma 3 2 4 5 5" xfId="3903"/>
    <cellStyle name="Comma 3 2 4 5 5 2" xfId="8920"/>
    <cellStyle name="Comma 3 2 4 5 5 3" xfId="17178"/>
    <cellStyle name="Comma 3 2 4 5 6" xfId="4234"/>
    <cellStyle name="Comma 3 2 4 5 6 2" xfId="7904"/>
    <cellStyle name="Comma 3 2 4 5 6 2 2" xfId="15411"/>
    <cellStyle name="Comma 3 2 4 5 6 3" xfId="8963"/>
    <cellStyle name="Comma 3 2 4 5 6 3 2" xfId="16457"/>
    <cellStyle name="Comma 3 2 4 5 6 4" xfId="11797"/>
    <cellStyle name="Comma 3 2 4 5 6 5" xfId="17179"/>
    <cellStyle name="Comma 3 2 4 5 7" xfId="4659"/>
    <cellStyle name="Comma 3 2 4 5 7 2" xfId="8329"/>
    <cellStyle name="Comma 3 2 4 5 7 2 2" xfId="15836"/>
    <cellStyle name="Comma 3 2 4 5 7 3" xfId="9243"/>
    <cellStyle name="Comma 3 2 4 5 7 3 2" xfId="16705"/>
    <cellStyle name="Comma 3 2 4 5 7 4" xfId="12222"/>
    <cellStyle name="Comma 3 2 4 5 7 5" xfId="17180"/>
    <cellStyle name="Comma 3 2 4 5 8" xfId="5087"/>
    <cellStyle name="Comma 3 2 4 5 8 2" xfId="8752"/>
    <cellStyle name="Comma 3 2 4 5 8 2 2" xfId="16259"/>
    <cellStyle name="Comma 3 2 4 5 8 3" xfId="12644"/>
    <cellStyle name="Comma 3 2 4 5 9" xfId="5758"/>
    <cellStyle name="Comma 3 2 4 5 9 2" xfId="13273"/>
    <cellStyle name="Comma 3 2 4 6" xfId="2191"/>
    <cellStyle name="Comma 3 2 4 6 2" xfId="3099"/>
    <cellStyle name="Comma 3 2 4 6 2 2" xfId="6881"/>
    <cellStyle name="Comma 3 2 4 6 2 2 2" xfId="14392"/>
    <cellStyle name="Comma 3 2 4 6 2 3" xfId="8928"/>
    <cellStyle name="Comma 3 2 4 6 2 3 2" xfId="16427"/>
    <cellStyle name="Comma 3 2 4 6 2 4" xfId="10792"/>
    <cellStyle name="Comma 3 2 4 6 2 5" xfId="17182"/>
    <cellStyle name="Comma 3 2 4 6 3" xfId="6025"/>
    <cellStyle name="Comma 3 2 4 6 3 2" xfId="13539"/>
    <cellStyle name="Comma 3 2 4 6 4" xfId="8999"/>
    <cellStyle name="Comma 3 2 4 6 4 2" xfId="16491"/>
    <cellStyle name="Comma 3 2 4 6 5" xfId="9948"/>
    <cellStyle name="Comma 3 2 4 6 6" xfId="17181"/>
    <cellStyle name="Comma 3 2 4 7" xfId="2674"/>
    <cellStyle name="Comma 3 2 4 7 2" xfId="6458"/>
    <cellStyle name="Comma 3 2 4 7 2 2" xfId="13970"/>
    <cellStyle name="Comma 3 2 4 7 3" xfId="8984"/>
    <cellStyle name="Comma 3 2 4 7 3 2" xfId="16477"/>
    <cellStyle name="Comma 3 2 4 7 4" xfId="10370"/>
    <cellStyle name="Comma 3 2 4 7 5" xfId="17183"/>
    <cellStyle name="Comma 3 2 4 8" xfId="3601"/>
    <cellStyle name="Comma 3 2 4 8 2" xfId="7314"/>
    <cellStyle name="Comma 3 2 4 8 2 2" xfId="14823"/>
    <cellStyle name="Comma 3 2 4 8 3" xfId="8947"/>
    <cellStyle name="Comma 3 2 4 8 3 2" xfId="16442"/>
    <cellStyle name="Comma 3 2 4 8 4" xfId="11215"/>
    <cellStyle name="Comma 3 2 4 8 5" xfId="17184"/>
    <cellStyle name="Comma 3 2 4 9" xfId="3378"/>
    <cellStyle name="Comma 3 2 4 9 2" xfId="5510"/>
    <cellStyle name="Comma 3 2 4 9 3" xfId="17185"/>
    <cellStyle name="Comma 3 2 5" xfId="1613"/>
    <cellStyle name="Comma 3 2 5 10" xfId="4076"/>
    <cellStyle name="Comma 3 2 5 10 2" xfId="7746"/>
    <cellStyle name="Comma 3 2 5 10 2 2" xfId="15253"/>
    <cellStyle name="Comma 3 2 5 10 3" xfId="9217"/>
    <cellStyle name="Comma 3 2 5 10 3 2" xfId="16683"/>
    <cellStyle name="Comma 3 2 5 10 4" xfId="11639"/>
    <cellStyle name="Comma 3 2 5 10 5" xfId="17187"/>
    <cellStyle name="Comma 3 2 5 11" xfId="4501"/>
    <cellStyle name="Comma 3 2 5 11 2" xfId="8171"/>
    <cellStyle name="Comma 3 2 5 11 2 2" xfId="15678"/>
    <cellStyle name="Comma 3 2 5 11 3" xfId="8982"/>
    <cellStyle name="Comma 3 2 5 11 3 2" xfId="16476"/>
    <cellStyle name="Comma 3 2 5 11 4" xfId="12064"/>
    <cellStyle name="Comma 3 2 5 11 5" xfId="17188"/>
    <cellStyle name="Comma 3 2 5 12" xfId="4928"/>
    <cellStyle name="Comma 3 2 5 12 2" xfId="8594"/>
    <cellStyle name="Comma 3 2 5 12 2 2" xfId="16101"/>
    <cellStyle name="Comma 3 2 5 12 3" xfId="12486"/>
    <cellStyle name="Comma 3 2 5 13" xfId="5574"/>
    <cellStyle name="Comma 3 2 5 13 2" xfId="13091"/>
    <cellStyle name="Comma 3 2 5 14" xfId="9527"/>
    <cellStyle name="Comma 3 2 5 15" xfId="17186"/>
    <cellStyle name="Comma 3 2 5 2" xfId="1744"/>
    <cellStyle name="Comma 3 2 5 2 10" xfId="5613"/>
    <cellStyle name="Comma 3 2 5 2 10 2" xfId="13128"/>
    <cellStyle name="Comma 3 2 5 2 11" xfId="9541"/>
    <cellStyle name="Comma 3 2 5 2 12" xfId="17189"/>
    <cellStyle name="Comma 3 2 5 2 2" xfId="1906"/>
    <cellStyle name="Comma 3 2 5 2 2 10" xfId="9686"/>
    <cellStyle name="Comma 3 2 5 2 2 11" xfId="17190"/>
    <cellStyle name="Comma 3 2 5 2 2 2" xfId="2413"/>
    <cellStyle name="Comma 3 2 5 2 2 2 2" xfId="3260"/>
    <cellStyle name="Comma 3 2 5 2 2 2 2 2" xfId="7042"/>
    <cellStyle name="Comma 3 2 5 2 2 2 2 2 2" xfId="14553"/>
    <cellStyle name="Comma 3 2 5 2 2 2 2 3" xfId="5869"/>
    <cellStyle name="Comma 3 2 5 2 2 2 2 3 2" xfId="13384"/>
    <cellStyle name="Comma 3 2 5 2 2 2 2 4" xfId="10953"/>
    <cellStyle name="Comma 3 2 5 2 2 2 2 5" xfId="17192"/>
    <cellStyle name="Comma 3 2 5 2 2 2 3" xfId="6197"/>
    <cellStyle name="Comma 3 2 5 2 2 2 3 2" xfId="13709"/>
    <cellStyle name="Comma 3 2 5 2 2 2 4" xfId="5478"/>
    <cellStyle name="Comma 3 2 5 2 2 2 4 2" xfId="13016"/>
    <cellStyle name="Comma 3 2 5 2 2 2 5" xfId="10109"/>
    <cellStyle name="Comma 3 2 5 2 2 2 6" xfId="17191"/>
    <cellStyle name="Comma 3 2 5 2 2 3" xfId="2835"/>
    <cellStyle name="Comma 3 2 5 2 2 3 2" xfId="6619"/>
    <cellStyle name="Comma 3 2 5 2 2 3 2 2" xfId="14131"/>
    <cellStyle name="Comma 3 2 5 2 2 3 3" xfId="9131"/>
    <cellStyle name="Comma 3 2 5 2 2 3 3 2" xfId="16608"/>
    <cellStyle name="Comma 3 2 5 2 2 3 4" xfId="10531"/>
    <cellStyle name="Comma 3 2 5 2 2 3 5" xfId="17193"/>
    <cellStyle name="Comma 3 2 5 2 2 4" xfId="3766"/>
    <cellStyle name="Comma 3 2 5 2 2 4 2" xfId="7476"/>
    <cellStyle name="Comma 3 2 5 2 2 4 2 2" xfId="14985"/>
    <cellStyle name="Comma 3 2 5 2 2 4 3" xfId="9128"/>
    <cellStyle name="Comma 3 2 5 2 2 4 3 2" xfId="16605"/>
    <cellStyle name="Comma 3 2 5 2 2 4 4" xfId="11376"/>
    <cellStyle name="Comma 3 2 5 2 2 4 5" xfId="17194"/>
    <cellStyle name="Comma 3 2 5 2 2 5" xfId="3609"/>
    <cellStyle name="Comma 3 2 5 2 2 5 2" xfId="9074"/>
    <cellStyle name="Comma 3 2 5 2 2 5 3" xfId="17195"/>
    <cellStyle name="Comma 3 2 5 2 2 6" xfId="4235"/>
    <cellStyle name="Comma 3 2 5 2 2 6 2" xfId="7905"/>
    <cellStyle name="Comma 3 2 5 2 2 6 2 2" xfId="15412"/>
    <cellStyle name="Comma 3 2 5 2 2 6 3" xfId="9334"/>
    <cellStyle name="Comma 3 2 5 2 2 6 3 2" xfId="16777"/>
    <cellStyle name="Comma 3 2 5 2 2 6 4" xfId="11798"/>
    <cellStyle name="Comma 3 2 5 2 2 6 5" xfId="17196"/>
    <cellStyle name="Comma 3 2 5 2 2 7" xfId="4660"/>
    <cellStyle name="Comma 3 2 5 2 2 7 2" xfId="8330"/>
    <cellStyle name="Comma 3 2 5 2 2 7 2 2" xfId="15837"/>
    <cellStyle name="Comma 3 2 5 2 2 7 3" xfId="5396"/>
    <cellStyle name="Comma 3 2 5 2 2 7 3 2" xfId="12945"/>
    <cellStyle name="Comma 3 2 5 2 2 7 4" xfId="12223"/>
    <cellStyle name="Comma 3 2 5 2 2 7 5" xfId="17197"/>
    <cellStyle name="Comma 3 2 5 2 2 8" xfId="5088"/>
    <cellStyle name="Comma 3 2 5 2 2 8 2" xfId="8753"/>
    <cellStyle name="Comma 3 2 5 2 2 8 2 2" xfId="16260"/>
    <cellStyle name="Comma 3 2 5 2 2 8 3" xfId="12645"/>
    <cellStyle name="Comma 3 2 5 2 2 9" xfId="5759"/>
    <cellStyle name="Comma 3 2 5 2 2 9 2" xfId="13274"/>
    <cellStyle name="Comma 3 2 5 2 3" xfId="2264"/>
    <cellStyle name="Comma 3 2 5 2 3 2" xfId="3115"/>
    <cellStyle name="Comma 3 2 5 2 3 2 2" xfId="6897"/>
    <cellStyle name="Comma 3 2 5 2 3 2 2 2" xfId="14408"/>
    <cellStyle name="Comma 3 2 5 2 3 2 3" xfId="9183"/>
    <cellStyle name="Comma 3 2 5 2 3 2 3 2" xfId="16654"/>
    <cellStyle name="Comma 3 2 5 2 3 2 4" xfId="10808"/>
    <cellStyle name="Comma 3 2 5 2 3 2 5" xfId="17199"/>
    <cellStyle name="Comma 3 2 5 2 3 3" xfId="6052"/>
    <cellStyle name="Comma 3 2 5 2 3 3 2" xfId="13564"/>
    <cellStyle name="Comma 3 2 5 2 3 4" xfId="8897"/>
    <cellStyle name="Comma 3 2 5 2 3 4 2" xfId="16400"/>
    <cellStyle name="Comma 3 2 5 2 3 5" xfId="9964"/>
    <cellStyle name="Comma 3 2 5 2 3 6" xfId="17198"/>
    <cellStyle name="Comma 3 2 5 2 4" xfId="2690"/>
    <cellStyle name="Comma 3 2 5 2 4 2" xfId="6474"/>
    <cellStyle name="Comma 3 2 5 2 4 2 2" xfId="13986"/>
    <cellStyle name="Comma 3 2 5 2 4 3" xfId="9065"/>
    <cellStyle name="Comma 3 2 5 2 4 3 2" xfId="16547"/>
    <cellStyle name="Comma 3 2 5 2 4 4" xfId="10386"/>
    <cellStyle name="Comma 3 2 5 2 4 5" xfId="17200"/>
    <cellStyle name="Comma 3 2 5 2 5" xfId="3620"/>
    <cellStyle name="Comma 3 2 5 2 5 2" xfId="7330"/>
    <cellStyle name="Comma 3 2 5 2 5 2 2" xfId="14839"/>
    <cellStyle name="Comma 3 2 5 2 5 3" xfId="9006"/>
    <cellStyle name="Comma 3 2 5 2 5 3 2" xfId="16497"/>
    <cellStyle name="Comma 3 2 5 2 5 4" xfId="11231"/>
    <cellStyle name="Comma 3 2 5 2 5 5" xfId="17201"/>
    <cellStyle name="Comma 3 2 5 2 6" xfId="3876"/>
    <cellStyle name="Comma 3 2 5 2 6 2" xfId="5534"/>
    <cellStyle name="Comma 3 2 5 2 6 3" xfId="17202"/>
    <cellStyle name="Comma 3 2 5 2 7" xfId="4090"/>
    <cellStyle name="Comma 3 2 5 2 7 2" xfId="7760"/>
    <cellStyle name="Comma 3 2 5 2 7 2 2" xfId="15267"/>
    <cellStyle name="Comma 3 2 5 2 7 3" xfId="5466"/>
    <cellStyle name="Comma 3 2 5 2 7 3 2" xfId="13004"/>
    <cellStyle name="Comma 3 2 5 2 7 4" xfId="11653"/>
    <cellStyle name="Comma 3 2 5 2 7 5" xfId="17203"/>
    <cellStyle name="Comma 3 2 5 2 8" xfId="4515"/>
    <cellStyle name="Comma 3 2 5 2 8 2" xfId="8185"/>
    <cellStyle name="Comma 3 2 5 2 8 2 2" xfId="15692"/>
    <cellStyle name="Comma 3 2 5 2 8 3" xfId="8924"/>
    <cellStyle name="Comma 3 2 5 2 8 3 2" xfId="16423"/>
    <cellStyle name="Comma 3 2 5 2 8 4" xfId="12078"/>
    <cellStyle name="Comma 3 2 5 2 8 5" xfId="17204"/>
    <cellStyle name="Comma 3 2 5 2 9" xfId="4942"/>
    <cellStyle name="Comma 3 2 5 2 9 2" xfId="8608"/>
    <cellStyle name="Comma 3 2 5 2 9 2 2" xfId="16115"/>
    <cellStyle name="Comma 3 2 5 2 9 3" xfId="12500"/>
    <cellStyle name="Comma 3 2 5 3" xfId="1762"/>
    <cellStyle name="Comma 3 2 5 3 10" xfId="5627"/>
    <cellStyle name="Comma 3 2 5 3 10 2" xfId="13142"/>
    <cellStyle name="Comma 3 2 5 3 11" xfId="9555"/>
    <cellStyle name="Comma 3 2 5 3 12" xfId="17205"/>
    <cellStyle name="Comma 3 2 5 3 2" xfId="1907"/>
    <cellStyle name="Comma 3 2 5 3 2 10" xfId="9687"/>
    <cellStyle name="Comma 3 2 5 3 2 11" xfId="17206"/>
    <cellStyle name="Comma 3 2 5 3 2 2" xfId="2414"/>
    <cellStyle name="Comma 3 2 5 3 2 2 2" xfId="3261"/>
    <cellStyle name="Comma 3 2 5 3 2 2 2 2" xfId="7043"/>
    <cellStyle name="Comma 3 2 5 3 2 2 2 2 2" xfId="14554"/>
    <cellStyle name="Comma 3 2 5 3 2 2 2 3" xfId="8878"/>
    <cellStyle name="Comma 3 2 5 3 2 2 2 3 2" xfId="16382"/>
    <cellStyle name="Comma 3 2 5 3 2 2 2 4" xfId="10954"/>
    <cellStyle name="Comma 3 2 5 3 2 2 2 5" xfId="17208"/>
    <cellStyle name="Comma 3 2 5 3 2 2 3" xfId="6198"/>
    <cellStyle name="Comma 3 2 5 3 2 2 3 2" xfId="13710"/>
    <cellStyle name="Comma 3 2 5 3 2 2 4" xfId="9168"/>
    <cellStyle name="Comma 3 2 5 3 2 2 4 2" xfId="16642"/>
    <cellStyle name="Comma 3 2 5 3 2 2 5" xfId="10110"/>
    <cellStyle name="Comma 3 2 5 3 2 2 6" xfId="17207"/>
    <cellStyle name="Comma 3 2 5 3 2 3" xfId="2836"/>
    <cellStyle name="Comma 3 2 5 3 2 3 2" xfId="6620"/>
    <cellStyle name="Comma 3 2 5 3 2 3 2 2" xfId="14132"/>
    <cellStyle name="Comma 3 2 5 3 2 3 3" xfId="5491"/>
    <cellStyle name="Comma 3 2 5 3 2 3 3 2" xfId="13026"/>
    <cellStyle name="Comma 3 2 5 3 2 3 4" xfId="10532"/>
    <cellStyle name="Comma 3 2 5 3 2 3 5" xfId="17209"/>
    <cellStyle name="Comma 3 2 5 3 2 4" xfId="3767"/>
    <cellStyle name="Comma 3 2 5 3 2 4 2" xfId="7477"/>
    <cellStyle name="Comma 3 2 5 3 2 4 2 2" xfId="14986"/>
    <cellStyle name="Comma 3 2 5 3 2 4 3" xfId="9082"/>
    <cellStyle name="Comma 3 2 5 3 2 4 3 2" xfId="16562"/>
    <cellStyle name="Comma 3 2 5 3 2 4 4" xfId="11377"/>
    <cellStyle name="Comma 3 2 5 3 2 4 5" xfId="17210"/>
    <cellStyle name="Comma 3 2 5 3 2 5" xfId="3579"/>
    <cellStyle name="Comma 3 2 5 3 2 5 2" xfId="5565"/>
    <cellStyle name="Comma 3 2 5 3 2 5 3" xfId="17211"/>
    <cellStyle name="Comma 3 2 5 3 2 6" xfId="4236"/>
    <cellStyle name="Comma 3 2 5 3 2 6 2" xfId="7906"/>
    <cellStyle name="Comma 3 2 5 3 2 6 2 2" xfId="15413"/>
    <cellStyle name="Comma 3 2 5 3 2 6 3" xfId="9170"/>
    <cellStyle name="Comma 3 2 5 3 2 6 3 2" xfId="16644"/>
    <cellStyle name="Comma 3 2 5 3 2 6 4" xfId="11799"/>
    <cellStyle name="Comma 3 2 5 3 2 6 5" xfId="17212"/>
    <cellStyle name="Comma 3 2 5 3 2 7" xfId="4661"/>
    <cellStyle name="Comma 3 2 5 3 2 7 2" xfId="8331"/>
    <cellStyle name="Comma 3 2 5 3 2 7 2 2" xfId="15838"/>
    <cellStyle name="Comma 3 2 5 3 2 7 3" xfId="5526"/>
    <cellStyle name="Comma 3 2 5 3 2 7 3 2" xfId="13052"/>
    <cellStyle name="Comma 3 2 5 3 2 7 4" xfId="12224"/>
    <cellStyle name="Comma 3 2 5 3 2 7 5" xfId="17213"/>
    <cellStyle name="Comma 3 2 5 3 2 8" xfId="5089"/>
    <cellStyle name="Comma 3 2 5 3 2 8 2" xfId="8754"/>
    <cellStyle name="Comma 3 2 5 3 2 8 2 2" xfId="16261"/>
    <cellStyle name="Comma 3 2 5 3 2 8 3" xfId="12646"/>
    <cellStyle name="Comma 3 2 5 3 2 9" xfId="5760"/>
    <cellStyle name="Comma 3 2 5 3 2 9 2" xfId="13275"/>
    <cellStyle name="Comma 3 2 5 3 3" xfId="2280"/>
    <cellStyle name="Comma 3 2 5 3 3 2" xfId="3129"/>
    <cellStyle name="Comma 3 2 5 3 3 2 2" xfId="6911"/>
    <cellStyle name="Comma 3 2 5 3 3 2 2 2" xfId="14422"/>
    <cellStyle name="Comma 3 2 5 3 3 2 3" xfId="9336"/>
    <cellStyle name="Comma 3 2 5 3 3 2 3 2" xfId="16779"/>
    <cellStyle name="Comma 3 2 5 3 3 2 4" xfId="10822"/>
    <cellStyle name="Comma 3 2 5 3 3 2 5" xfId="17215"/>
    <cellStyle name="Comma 3 2 5 3 3 3" xfId="6066"/>
    <cellStyle name="Comma 3 2 5 3 3 3 2" xfId="13578"/>
    <cellStyle name="Comma 3 2 5 3 3 4" xfId="9042"/>
    <cellStyle name="Comma 3 2 5 3 3 4 2" xfId="16531"/>
    <cellStyle name="Comma 3 2 5 3 3 5" xfId="9978"/>
    <cellStyle name="Comma 3 2 5 3 3 6" xfId="17214"/>
    <cellStyle name="Comma 3 2 5 3 4" xfId="2704"/>
    <cellStyle name="Comma 3 2 5 3 4 2" xfId="6488"/>
    <cellStyle name="Comma 3 2 5 3 4 2 2" xfId="14000"/>
    <cellStyle name="Comma 3 2 5 3 4 3" xfId="5235"/>
    <cellStyle name="Comma 3 2 5 3 4 3 2" xfId="12786"/>
    <cellStyle name="Comma 3 2 5 3 4 4" xfId="10400"/>
    <cellStyle name="Comma 3 2 5 3 4 5" xfId="17216"/>
    <cellStyle name="Comma 3 2 5 3 5" xfId="3634"/>
    <cellStyle name="Comma 3 2 5 3 5 2" xfId="7344"/>
    <cellStyle name="Comma 3 2 5 3 5 2 2" xfId="14853"/>
    <cellStyle name="Comma 3 2 5 3 5 3" xfId="5652"/>
    <cellStyle name="Comma 3 2 5 3 5 3 2" xfId="13167"/>
    <cellStyle name="Comma 3 2 5 3 5 4" xfId="11245"/>
    <cellStyle name="Comma 3 2 5 3 5 5" xfId="17217"/>
    <cellStyle name="Comma 3 2 5 3 6" xfId="3558"/>
    <cellStyle name="Comma 3 2 5 3 6 2" xfId="5224"/>
    <cellStyle name="Comma 3 2 5 3 6 3" xfId="17218"/>
    <cellStyle name="Comma 3 2 5 3 7" xfId="4104"/>
    <cellStyle name="Comma 3 2 5 3 7 2" xfId="7774"/>
    <cellStyle name="Comma 3 2 5 3 7 2 2" xfId="15281"/>
    <cellStyle name="Comma 3 2 5 3 7 3" xfId="9163"/>
    <cellStyle name="Comma 3 2 5 3 7 3 2" xfId="16637"/>
    <cellStyle name="Comma 3 2 5 3 7 4" xfId="11667"/>
    <cellStyle name="Comma 3 2 5 3 7 5" xfId="17219"/>
    <cellStyle name="Comma 3 2 5 3 8" xfId="4529"/>
    <cellStyle name="Comma 3 2 5 3 8 2" xfId="8199"/>
    <cellStyle name="Comma 3 2 5 3 8 2 2" xfId="15706"/>
    <cellStyle name="Comma 3 2 5 3 8 3" xfId="9199"/>
    <cellStyle name="Comma 3 2 5 3 8 3 2" xfId="16669"/>
    <cellStyle name="Comma 3 2 5 3 8 4" xfId="12092"/>
    <cellStyle name="Comma 3 2 5 3 8 5" xfId="17220"/>
    <cellStyle name="Comma 3 2 5 3 9" xfId="4956"/>
    <cellStyle name="Comma 3 2 5 3 9 2" xfId="8622"/>
    <cellStyle name="Comma 3 2 5 3 9 2 2" xfId="16129"/>
    <cellStyle name="Comma 3 2 5 3 9 3" xfId="12514"/>
    <cellStyle name="Comma 3 2 5 4" xfId="1780"/>
    <cellStyle name="Comma 3 2 5 4 10" xfId="5641"/>
    <cellStyle name="Comma 3 2 5 4 10 2" xfId="13156"/>
    <cellStyle name="Comma 3 2 5 4 11" xfId="9569"/>
    <cellStyle name="Comma 3 2 5 4 12" xfId="17221"/>
    <cellStyle name="Comma 3 2 5 4 2" xfId="1908"/>
    <cellStyle name="Comma 3 2 5 4 2 10" xfId="9688"/>
    <cellStyle name="Comma 3 2 5 4 2 11" xfId="17222"/>
    <cellStyle name="Comma 3 2 5 4 2 2" xfId="2415"/>
    <cellStyle name="Comma 3 2 5 4 2 2 2" xfId="3262"/>
    <cellStyle name="Comma 3 2 5 4 2 2 2 2" xfId="7044"/>
    <cellStyle name="Comma 3 2 5 4 2 2 2 2 2" xfId="14555"/>
    <cellStyle name="Comma 3 2 5 4 2 2 2 3" xfId="9219"/>
    <cellStyle name="Comma 3 2 5 4 2 2 2 3 2" xfId="16684"/>
    <cellStyle name="Comma 3 2 5 4 2 2 2 4" xfId="10955"/>
    <cellStyle name="Comma 3 2 5 4 2 2 2 5" xfId="17224"/>
    <cellStyle name="Comma 3 2 5 4 2 2 3" xfId="6199"/>
    <cellStyle name="Comma 3 2 5 4 2 2 3 2" xfId="13711"/>
    <cellStyle name="Comma 3 2 5 4 2 2 4" xfId="9156"/>
    <cellStyle name="Comma 3 2 5 4 2 2 4 2" xfId="16630"/>
    <cellStyle name="Comma 3 2 5 4 2 2 5" xfId="10111"/>
    <cellStyle name="Comma 3 2 5 4 2 2 6" xfId="17223"/>
    <cellStyle name="Comma 3 2 5 4 2 3" xfId="2837"/>
    <cellStyle name="Comma 3 2 5 4 2 3 2" xfId="6621"/>
    <cellStyle name="Comma 3 2 5 4 2 3 2 2" xfId="14133"/>
    <cellStyle name="Comma 3 2 5 4 2 3 3" xfId="9050"/>
    <cellStyle name="Comma 3 2 5 4 2 3 3 2" xfId="16536"/>
    <cellStyle name="Comma 3 2 5 4 2 3 4" xfId="10533"/>
    <cellStyle name="Comma 3 2 5 4 2 3 5" xfId="17225"/>
    <cellStyle name="Comma 3 2 5 4 2 4" xfId="3768"/>
    <cellStyle name="Comma 3 2 5 4 2 4 2" xfId="7478"/>
    <cellStyle name="Comma 3 2 5 4 2 4 2 2" xfId="14987"/>
    <cellStyle name="Comma 3 2 5 4 2 4 3" xfId="9029"/>
    <cellStyle name="Comma 3 2 5 4 2 4 3 2" xfId="16518"/>
    <cellStyle name="Comma 3 2 5 4 2 4 4" xfId="11378"/>
    <cellStyle name="Comma 3 2 5 4 2 4 5" xfId="17226"/>
    <cellStyle name="Comma 3 2 5 4 2 5" xfId="3584"/>
    <cellStyle name="Comma 3 2 5 4 2 5 2" xfId="9072"/>
    <cellStyle name="Comma 3 2 5 4 2 5 3" xfId="17227"/>
    <cellStyle name="Comma 3 2 5 4 2 6" xfId="4237"/>
    <cellStyle name="Comma 3 2 5 4 2 6 2" xfId="7907"/>
    <cellStyle name="Comma 3 2 5 4 2 6 2 2" xfId="15414"/>
    <cellStyle name="Comma 3 2 5 4 2 6 3" xfId="5545"/>
    <cellStyle name="Comma 3 2 5 4 2 6 3 2" xfId="13065"/>
    <cellStyle name="Comma 3 2 5 4 2 6 4" xfId="11800"/>
    <cellStyle name="Comma 3 2 5 4 2 6 5" xfId="17228"/>
    <cellStyle name="Comma 3 2 5 4 2 7" xfId="4662"/>
    <cellStyle name="Comma 3 2 5 4 2 7 2" xfId="8332"/>
    <cellStyle name="Comma 3 2 5 4 2 7 2 2" xfId="15839"/>
    <cellStyle name="Comma 3 2 5 4 2 7 3" xfId="5241"/>
    <cellStyle name="Comma 3 2 5 4 2 7 3 2" xfId="12791"/>
    <cellStyle name="Comma 3 2 5 4 2 7 4" xfId="12225"/>
    <cellStyle name="Comma 3 2 5 4 2 7 5" xfId="17229"/>
    <cellStyle name="Comma 3 2 5 4 2 8" xfId="5090"/>
    <cellStyle name="Comma 3 2 5 4 2 8 2" xfId="8755"/>
    <cellStyle name="Comma 3 2 5 4 2 8 2 2" xfId="16262"/>
    <cellStyle name="Comma 3 2 5 4 2 8 3" xfId="12647"/>
    <cellStyle name="Comma 3 2 5 4 2 9" xfId="5761"/>
    <cellStyle name="Comma 3 2 5 4 2 9 2" xfId="13276"/>
    <cellStyle name="Comma 3 2 5 4 3" xfId="2296"/>
    <cellStyle name="Comma 3 2 5 4 3 2" xfId="3143"/>
    <cellStyle name="Comma 3 2 5 4 3 2 2" xfId="6925"/>
    <cellStyle name="Comma 3 2 5 4 3 2 2 2" xfId="14436"/>
    <cellStyle name="Comma 3 2 5 4 3 2 3" xfId="9300"/>
    <cellStyle name="Comma 3 2 5 4 3 2 3 2" xfId="16751"/>
    <cellStyle name="Comma 3 2 5 4 3 2 4" xfId="10836"/>
    <cellStyle name="Comma 3 2 5 4 3 2 5" xfId="17231"/>
    <cellStyle name="Comma 3 2 5 4 3 3" xfId="6080"/>
    <cellStyle name="Comma 3 2 5 4 3 3 2" xfId="13592"/>
    <cellStyle name="Comma 3 2 5 4 3 4" xfId="5205"/>
    <cellStyle name="Comma 3 2 5 4 3 4 2" xfId="12761"/>
    <cellStyle name="Comma 3 2 5 4 3 5" xfId="9992"/>
    <cellStyle name="Comma 3 2 5 4 3 6" xfId="17230"/>
    <cellStyle name="Comma 3 2 5 4 4" xfId="2718"/>
    <cellStyle name="Comma 3 2 5 4 4 2" xfId="6502"/>
    <cellStyle name="Comma 3 2 5 4 4 2 2" xfId="14014"/>
    <cellStyle name="Comma 3 2 5 4 4 3" xfId="9287"/>
    <cellStyle name="Comma 3 2 5 4 4 3 2" xfId="16743"/>
    <cellStyle name="Comma 3 2 5 4 4 4" xfId="10414"/>
    <cellStyle name="Comma 3 2 5 4 4 5" xfId="17232"/>
    <cellStyle name="Comma 3 2 5 4 5" xfId="3648"/>
    <cellStyle name="Comma 3 2 5 4 5 2" xfId="7358"/>
    <cellStyle name="Comma 3 2 5 4 5 2 2" xfId="14867"/>
    <cellStyle name="Comma 3 2 5 4 5 3" xfId="5237"/>
    <cellStyle name="Comma 3 2 5 4 5 3 2" xfId="12788"/>
    <cellStyle name="Comma 3 2 5 4 5 4" xfId="11259"/>
    <cellStyle name="Comma 3 2 5 4 5 5" xfId="17233"/>
    <cellStyle name="Comma 3 2 5 4 6" xfId="3894"/>
    <cellStyle name="Comma 3 2 5 4 6 2" xfId="9311"/>
    <cellStyle name="Comma 3 2 5 4 6 3" xfId="17234"/>
    <cellStyle name="Comma 3 2 5 4 7" xfId="4118"/>
    <cellStyle name="Comma 3 2 5 4 7 2" xfId="7788"/>
    <cellStyle name="Comma 3 2 5 4 7 2 2" xfId="15295"/>
    <cellStyle name="Comma 3 2 5 4 7 3" xfId="5556"/>
    <cellStyle name="Comma 3 2 5 4 7 3 2" xfId="13075"/>
    <cellStyle name="Comma 3 2 5 4 7 4" xfId="11681"/>
    <cellStyle name="Comma 3 2 5 4 7 5" xfId="17235"/>
    <cellStyle name="Comma 3 2 5 4 8" xfId="4543"/>
    <cellStyle name="Comma 3 2 5 4 8 2" xfId="8213"/>
    <cellStyle name="Comma 3 2 5 4 8 2 2" xfId="15720"/>
    <cellStyle name="Comma 3 2 5 4 8 3" xfId="9169"/>
    <cellStyle name="Comma 3 2 5 4 8 3 2" xfId="16643"/>
    <cellStyle name="Comma 3 2 5 4 8 4" xfId="12106"/>
    <cellStyle name="Comma 3 2 5 4 8 5" xfId="17236"/>
    <cellStyle name="Comma 3 2 5 4 9" xfId="4970"/>
    <cellStyle name="Comma 3 2 5 4 9 2" xfId="8636"/>
    <cellStyle name="Comma 3 2 5 4 9 2 2" xfId="16143"/>
    <cellStyle name="Comma 3 2 5 4 9 3" xfId="12528"/>
    <cellStyle name="Comma 3 2 5 5" xfId="1909"/>
    <cellStyle name="Comma 3 2 5 5 10" xfId="9689"/>
    <cellStyle name="Comma 3 2 5 5 11" xfId="17237"/>
    <cellStyle name="Comma 3 2 5 5 2" xfId="2416"/>
    <cellStyle name="Comma 3 2 5 5 2 2" xfId="3263"/>
    <cellStyle name="Comma 3 2 5 5 2 2 2" xfId="7045"/>
    <cellStyle name="Comma 3 2 5 5 2 2 2 2" xfId="14556"/>
    <cellStyle name="Comma 3 2 5 5 2 2 3" xfId="8970"/>
    <cellStyle name="Comma 3 2 5 5 2 2 3 2" xfId="16464"/>
    <cellStyle name="Comma 3 2 5 5 2 2 4" xfId="10956"/>
    <cellStyle name="Comma 3 2 5 5 2 2 5" xfId="17239"/>
    <cellStyle name="Comma 3 2 5 5 2 3" xfId="6200"/>
    <cellStyle name="Comma 3 2 5 5 2 3 2" xfId="13712"/>
    <cellStyle name="Comma 3 2 5 5 2 4" xfId="8929"/>
    <cellStyle name="Comma 3 2 5 5 2 4 2" xfId="16428"/>
    <cellStyle name="Comma 3 2 5 5 2 5" xfId="10112"/>
    <cellStyle name="Comma 3 2 5 5 2 6" xfId="17238"/>
    <cellStyle name="Comma 3 2 5 5 3" xfId="2838"/>
    <cellStyle name="Comma 3 2 5 5 3 2" xfId="6622"/>
    <cellStyle name="Comma 3 2 5 5 3 2 2" xfId="14134"/>
    <cellStyle name="Comma 3 2 5 5 3 3" xfId="5543"/>
    <cellStyle name="Comma 3 2 5 5 3 3 2" xfId="13064"/>
    <cellStyle name="Comma 3 2 5 5 3 4" xfId="10534"/>
    <cellStyle name="Comma 3 2 5 5 3 5" xfId="17240"/>
    <cellStyle name="Comma 3 2 5 5 4" xfId="3769"/>
    <cellStyle name="Comma 3 2 5 5 4 2" xfId="7479"/>
    <cellStyle name="Comma 3 2 5 5 4 2 2" xfId="14988"/>
    <cellStyle name="Comma 3 2 5 5 4 3" xfId="9139"/>
    <cellStyle name="Comma 3 2 5 5 4 3 2" xfId="16616"/>
    <cellStyle name="Comma 3 2 5 5 4 4" xfId="11379"/>
    <cellStyle name="Comma 3 2 5 5 4 5" xfId="17241"/>
    <cellStyle name="Comma 3 2 5 5 5" xfId="3569"/>
    <cellStyle name="Comma 3 2 5 5 5 2" xfId="9302"/>
    <cellStyle name="Comma 3 2 5 5 5 3" xfId="17242"/>
    <cellStyle name="Comma 3 2 5 5 6" xfId="4238"/>
    <cellStyle name="Comma 3 2 5 5 6 2" xfId="7908"/>
    <cellStyle name="Comma 3 2 5 5 6 2 2" xfId="15415"/>
    <cellStyle name="Comma 3 2 5 5 6 3" xfId="8871"/>
    <cellStyle name="Comma 3 2 5 5 6 3 2" xfId="16376"/>
    <cellStyle name="Comma 3 2 5 5 6 4" xfId="11801"/>
    <cellStyle name="Comma 3 2 5 5 6 5" xfId="17243"/>
    <cellStyle name="Comma 3 2 5 5 7" xfId="4663"/>
    <cellStyle name="Comma 3 2 5 5 7 2" xfId="8333"/>
    <cellStyle name="Comma 3 2 5 5 7 2 2" xfId="15840"/>
    <cellStyle name="Comma 3 2 5 5 7 3" xfId="5429"/>
    <cellStyle name="Comma 3 2 5 5 7 3 2" xfId="12972"/>
    <cellStyle name="Comma 3 2 5 5 7 4" xfId="12226"/>
    <cellStyle name="Comma 3 2 5 5 7 5" xfId="17244"/>
    <cellStyle name="Comma 3 2 5 5 8" xfId="5091"/>
    <cellStyle name="Comma 3 2 5 5 8 2" xfId="8756"/>
    <cellStyle name="Comma 3 2 5 5 8 2 2" xfId="16263"/>
    <cellStyle name="Comma 3 2 5 5 8 3" xfId="12648"/>
    <cellStyle name="Comma 3 2 5 5 9" xfId="5762"/>
    <cellStyle name="Comma 3 2 5 5 9 2" xfId="13277"/>
    <cellStyle name="Comma 3 2 5 6" xfId="2193"/>
    <cellStyle name="Comma 3 2 5 6 2" xfId="3101"/>
    <cellStyle name="Comma 3 2 5 6 2 2" xfId="6883"/>
    <cellStyle name="Comma 3 2 5 6 2 2 2" xfId="14394"/>
    <cellStyle name="Comma 3 2 5 6 2 3" xfId="8985"/>
    <cellStyle name="Comma 3 2 5 6 2 3 2" xfId="16478"/>
    <cellStyle name="Comma 3 2 5 6 2 4" xfId="10794"/>
    <cellStyle name="Comma 3 2 5 6 2 5" xfId="17246"/>
    <cellStyle name="Comma 3 2 5 6 3" xfId="6027"/>
    <cellStyle name="Comma 3 2 5 6 3 2" xfId="13541"/>
    <cellStyle name="Comma 3 2 5 6 4" xfId="9066"/>
    <cellStyle name="Comma 3 2 5 6 4 2" xfId="16548"/>
    <cellStyle name="Comma 3 2 5 6 5" xfId="9950"/>
    <cellStyle name="Comma 3 2 5 6 6" xfId="17245"/>
    <cellStyle name="Comma 3 2 5 7" xfId="2676"/>
    <cellStyle name="Comma 3 2 5 7 2" xfId="6460"/>
    <cellStyle name="Comma 3 2 5 7 2 2" xfId="13972"/>
    <cellStyle name="Comma 3 2 5 7 3" xfId="8864"/>
    <cellStyle name="Comma 3 2 5 7 3 2" xfId="16370"/>
    <cellStyle name="Comma 3 2 5 7 4" xfId="10372"/>
    <cellStyle name="Comma 3 2 5 7 5" xfId="17247"/>
    <cellStyle name="Comma 3 2 5 8" xfId="3603"/>
    <cellStyle name="Comma 3 2 5 8 2" xfId="7316"/>
    <cellStyle name="Comma 3 2 5 8 2 2" xfId="14825"/>
    <cellStyle name="Comma 3 2 5 8 3" xfId="8990"/>
    <cellStyle name="Comma 3 2 5 8 3 2" xfId="16483"/>
    <cellStyle name="Comma 3 2 5 8 4" xfId="11217"/>
    <cellStyle name="Comma 3 2 5 8 5" xfId="17248"/>
    <cellStyle name="Comma 3 2 5 9" xfId="3659"/>
    <cellStyle name="Comma 3 2 5 9 2" xfId="5514"/>
    <cellStyle name="Comma 3 2 5 9 3" xfId="17249"/>
    <cellStyle name="Comma 3 2 6" xfId="1615"/>
    <cellStyle name="Comma 3 2 6 10" xfId="4078"/>
    <cellStyle name="Comma 3 2 6 10 2" xfId="7748"/>
    <cellStyle name="Comma 3 2 6 10 2 2" xfId="15255"/>
    <cellStyle name="Comma 3 2 6 10 3" xfId="5568"/>
    <cellStyle name="Comma 3 2 6 10 3 2" xfId="13085"/>
    <cellStyle name="Comma 3 2 6 10 4" xfId="11641"/>
    <cellStyle name="Comma 3 2 6 10 5" xfId="17251"/>
    <cellStyle name="Comma 3 2 6 11" xfId="4503"/>
    <cellStyle name="Comma 3 2 6 11 2" xfId="8173"/>
    <cellStyle name="Comma 3 2 6 11 2 2" xfId="15680"/>
    <cellStyle name="Comma 3 2 6 11 3" xfId="9254"/>
    <cellStyle name="Comma 3 2 6 11 3 2" xfId="16714"/>
    <cellStyle name="Comma 3 2 6 11 4" xfId="12066"/>
    <cellStyle name="Comma 3 2 6 11 5" xfId="17252"/>
    <cellStyle name="Comma 3 2 6 12" xfId="4930"/>
    <cellStyle name="Comma 3 2 6 12 2" xfId="8596"/>
    <cellStyle name="Comma 3 2 6 12 2 2" xfId="16103"/>
    <cellStyle name="Comma 3 2 6 12 3" xfId="12488"/>
    <cellStyle name="Comma 3 2 6 13" xfId="5576"/>
    <cellStyle name="Comma 3 2 6 13 2" xfId="13093"/>
    <cellStyle name="Comma 3 2 6 14" xfId="9529"/>
    <cellStyle name="Comma 3 2 6 15" xfId="17250"/>
    <cellStyle name="Comma 3 2 6 2" xfId="1746"/>
    <cellStyle name="Comma 3 2 6 2 10" xfId="5615"/>
    <cellStyle name="Comma 3 2 6 2 10 2" xfId="13130"/>
    <cellStyle name="Comma 3 2 6 2 11" xfId="9543"/>
    <cellStyle name="Comma 3 2 6 2 12" xfId="17253"/>
    <cellStyle name="Comma 3 2 6 2 2" xfId="1910"/>
    <cellStyle name="Comma 3 2 6 2 2 10" xfId="9690"/>
    <cellStyle name="Comma 3 2 6 2 2 11" xfId="17254"/>
    <cellStyle name="Comma 3 2 6 2 2 2" xfId="2417"/>
    <cellStyle name="Comma 3 2 6 2 2 2 2" xfId="3264"/>
    <cellStyle name="Comma 3 2 6 2 2 2 2 2" xfId="7046"/>
    <cellStyle name="Comma 3 2 6 2 2 2 2 2 2" xfId="14557"/>
    <cellStyle name="Comma 3 2 6 2 2 2 2 3" xfId="5242"/>
    <cellStyle name="Comma 3 2 6 2 2 2 2 3 2" xfId="12792"/>
    <cellStyle name="Comma 3 2 6 2 2 2 2 4" xfId="10957"/>
    <cellStyle name="Comma 3 2 6 2 2 2 2 5" xfId="17256"/>
    <cellStyle name="Comma 3 2 6 2 2 2 3" xfId="6201"/>
    <cellStyle name="Comma 3 2 6 2 2 2 3 2" xfId="13713"/>
    <cellStyle name="Comma 3 2 6 2 2 2 4" xfId="9045"/>
    <cellStyle name="Comma 3 2 6 2 2 2 4 2" xfId="16532"/>
    <cellStyle name="Comma 3 2 6 2 2 2 5" xfId="10113"/>
    <cellStyle name="Comma 3 2 6 2 2 2 6" xfId="17255"/>
    <cellStyle name="Comma 3 2 6 2 2 3" xfId="2839"/>
    <cellStyle name="Comma 3 2 6 2 2 3 2" xfId="6623"/>
    <cellStyle name="Comma 3 2 6 2 2 3 2 2" xfId="14135"/>
    <cellStyle name="Comma 3 2 6 2 2 3 3" xfId="9028"/>
    <cellStyle name="Comma 3 2 6 2 2 3 3 2" xfId="16517"/>
    <cellStyle name="Comma 3 2 6 2 2 3 4" xfId="10535"/>
    <cellStyle name="Comma 3 2 6 2 2 3 5" xfId="17257"/>
    <cellStyle name="Comma 3 2 6 2 2 4" xfId="3770"/>
    <cellStyle name="Comma 3 2 6 2 2 4 2" xfId="7480"/>
    <cellStyle name="Comma 3 2 6 2 2 4 2 2" xfId="14989"/>
    <cellStyle name="Comma 3 2 6 2 2 4 3" xfId="5397"/>
    <cellStyle name="Comma 3 2 6 2 2 4 3 2" xfId="12946"/>
    <cellStyle name="Comma 3 2 6 2 2 4 4" xfId="11380"/>
    <cellStyle name="Comma 3 2 6 2 2 4 5" xfId="17258"/>
    <cellStyle name="Comma 3 2 6 2 2 5" xfId="3878"/>
    <cellStyle name="Comma 3 2 6 2 2 5 2" xfId="5536"/>
    <cellStyle name="Comma 3 2 6 2 2 5 3" xfId="17259"/>
    <cellStyle name="Comma 3 2 6 2 2 6" xfId="4239"/>
    <cellStyle name="Comma 3 2 6 2 2 6 2" xfId="7909"/>
    <cellStyle name="Comma 3 2 6 2 2 6 2 2" xfId="15416"/>
    <cellStyle name="Comma 3 2 6 2 2 6 3" xfId="8965"/>
    <cellStyle name="Comma 3 2 6 2 2 6 3 2" xfId="16459"/>
    <cellStyle name="Comma 3 2 6 2 2 6 4" xfId="11802"/>
    <cellStyle name="Comma 3 2 6 2 2 6 5" xfId="17260"/>
    <cellStyle name="Comma 3 2 6 2 2 7" xfId="4664"/>
    <cellStyle name="Comma 3 2 6 2 2 7 2" xfId="8334"/>
    <cellStyle name="Comma 3 2 6 2 2 7 2 2" xfId="15841"/>
    <cellStyle name="Comma 3 2 6 2 2 7 3" xfId="9127"/>
    <cellStyle name="Comma 3 2 6 2 2 7 3 2" xfId="16604"/>
    <cellStyle name="Comma 3 2 6 2 2 7 4" xfId="12227"/>
    <cellStyle name="Comma 3 2 6 2 2 7 5" xfId="17261"/>
    <cellStyle name="Comma 3 2 6 2 2 8" xfId="5092"/>
    <cellStyle name="Comma 3 2 6 2 2 8 2" xfId="8757"/>
    <cellStyle name="Comma 3 2 6 2 2 8 2 2" xfId="16264"/>
    <cellStyle name="Comma 3 2 6 2 2 8 3" xfId="12649"/>
    <cellStyle name="Comma 3 2 6 2 2 9" xfId="5763"/>
    <cellStyle name="Comma 3 2 6 2 2 9 2" xfId="13278"/>
    <cellStyle name="Comma 3 2 6 2 3" xfId="2266"/>
    <cellStyle name="Comma 3 2 6 2 3 2" xfId="3117"/>
    <cellStyle name="Comma 3 2 6 2 3 2 2" xfId="6899"/>
    <cellStyle name="Comma 3 2 6 2 3 2 2 2" xfId="14410"/>
    <cellStyle name="Comma 3 2 6 2 3 2 3" xfId="9262"/>
    <cellStyle name="Comma 3 2 6 2 3 2 3 2" xfId="16722"/>
    <cellStyle name="Comma 3 2 6 2 3 2 4" xfId="10810"/>
    <cellStyle name="Comma 3 2 6 2 3 2 5" xfId="17263"/>
    <cellStyle name="Comma 3 2 6 2 3 3" xfId="6054"/>
    <cellStyle name="Comma 3 2 6 2 3 3 2" xfId="13566"/>
    <cellStyle name="Comma 3 2 6 2 3 4" xfId="5199"/>
    <cellStyle name="Comma 3 2 6 2 3 4 2" xfId="12755"/>
    <cellStyle name="Comma 3 2 6 2 3 5" xfId="9966"/>
    <cellStyle name="Comma 3 2 6 2 3 6" xfId="17262"/>
    <cellStyle name="Comma 3 2 6 2 4" xfId="2692"/>
    <cellStyle name="Comma 3 2 6 2 4 2" xfId="6476"/>
    <cellStyle name="Comma 3 2 6 2 4 2 2" xfId="13988"/>
    <cellStyle name="Comma 3 2 6 2 4 3" xfId="5581"/>
    <cellStyle name="Comma 3 2 6 2 4 3 2" xfId="13097"/>
    <cellStyle name="Comma 3 2 6 2 4 4" xfId="10388"/>
    <cellStyle name="Comma 3 2 6 2 4 5" xfId="17264"/>
    <cellStyle name="Comma 3 2 6 2 5" xfId="3622"/>
    <cellStyle name="Comma 3 2 6 2 5 2" xfId="7332"/>
    <cellStyle name="Comma 3 2 6 2 5 2 2" xfId="14841"/>
    <cellStyle name="Comma 3 2 6 2 5 3" xfId="5451"/>
    <cellStyle name="Comma 3 2 6 2 5 3 2" xfId="12993"/>
    <cellStyle name="Comma 3 2 6 2 5 4" xfId="11233"/>
    <cellStyle name="Comma 3 2 6 2 5 5" xfId="17265"/>
    <cellStyle name="Comma 3 2 6 2 6" xfId="3586"/>
    <cellStyle name="Comma 3 2 6 2 6 2" xfId="9294"/>
    <cellStyle name="Comma 3 2 6 2 6 3" xfId="17266"/>
    <cellStyle name="Comma 3 2 6 2 7" xfId="4092"/>
    <cellStyle name="Comma 3 2 6 2 7 2" xfId="7762"/>
    <cellStyle name="Comma 3 2 6 2 7 2 2" xfId="15269"/>
    <cellStyle name="Comma 3 2 6 2 7 3" xfId="5535"/>
    <cellStyle name="Comma 3 2 6 2 7 3 2" xfId="13059"/>
    <cellStyle name="Comma 3 2 6 2 7 4" xfId="11655"/>
    <cellStyle name="Comma 3 2 6 2 7 5" xfId="17267"/>
    <cellStyle name="Comma 3 2 6 2 8" xfId="4517"/>
    <cellStyle name="Comma 3 2 6 2 8 2" xfId="8187"/>
    <cellStyle name="Comma 3 2 6 2 8 2 2" xfId="15694"/>
    <cellStyle name="Comma 3 2 6 2 8 3" xfId="8888"/>
    <cellStyle name="Comma 3 2 6 2 8 3 2" xfId="16391"/>
    <cellStyle name="Comma 3 2 6 2 8 4" xfId="12080"/>
    <cellStyle name="Comma 3 2 6 2 8 5" xfId="17268"/>
    <cellStyle name="Comma 3 2 6 2 9" xfId="4944"/>
    <cellStyle name="Comma 3 2 6 2 9 2" xfId="8610"/>
    <cellStyle name="Comma 3 2 6 2 9 2 2" xfId="16117"/>
    <cellStyle name="Comma 3 2 6 2 9 3" xfId="12502"/>
    <cellStyle name="Comma 3 2 6 3" xfId="1764"/>
    <cellStyle name="Comma 3 2 6 3 10" xfId="5629"/>
    <cellStyle name="Comma 3 2 6 3 10 2" xfId="13144"/>
    <cellStyle name="Comma 3 2 6 3 11" xfId="9557"/>
    <cellStyle name="Comma 3 2 6 3 12" xfId="17269"/>
    <cellStyle name="Comma 3 2 6 3 2" xfId="1911"/>
    <cellStyle name="Comma 3 2 6 3 2 10" xfId="9691"/>
    <cellStyle name="Comma 3 2 6 3 2 11" xfId="17270"/>
    <cellStyle name="Comma 3 2 6 3 2 2" xfId="2418"/>
    <cellStyle name="Comma 3 2 6 3 2 2 2" xfId="3265"/>
    <cellStyle name="Comma 3 2 6 3 2 2 2 2" xfId="7047"/>
    <cellStyle name="Comma 3 2 6 3 2 2 2 2 2" xfId="14558"/>
    <cellStyle name="Comma 3 2 6 3 2 2 2 3" xfId="9330"/>
    <cellStyle name="Comma 3 2 6 3 2 2 2 3 2" xfId="16774"/>
    <cellStyle name="Comma 3 2 6 3 2 2 2 4" xfId="10958"/>
    <cellStyle name="Comma 3 2 6 3 2 2 2 5" xfId="17272"/>
    <cellStyle name="Comma 3 2 6 3 2 2 3" xfId="6202"/>
    <cellStyle name="Comma 3 2 6 3 2 2 3 2" xfId="13714"/>
    <cellStyle name="Comma 3 2 6 3 2 2 4" xfId="9056"/>
    <cellStyle name="Comma 3 2 6 3 2 2 4 2" xfId="16541"/>
    <cellStyle name="Comma 3 2 6 3 2 2 5" xfId="10114"/>
    <cellStyle name="Comma 3 2 6 3 2 2 6" xfId="17271"/>
    <cellStyle name="Comma 3 2 6 3 2 3" xfId="2840"/>
    <cellStyle name="Comma 3 2 6 3 2 3 2" xfId="6624"/>
    <cellStyle name="Comma 3 2 6 3 2 3 2 2" xfId="14136"/>
    <cellStyle name="Comma 3 2 6 3 2 3 3" xfId="9145"/>
    <cellStyle name="Comma 3 2 6 3 2 3 3 2" xfId="16620"/>
    <cellStyle name="Comma 3 2 6 3 2 3 4" xfId="10536"/>
    <cellStyle name="Comma 3 2 6 3 2 3 5" xfId="17273"/>
    <cellStyle name="Comma 3 2 6 3 2 4" xfId="3771"/>
    <cellStyle name="Comma 3 2 6 3 2 4 2" xfId="7481"/>
    <cellStyle name="Comma 3 2 6 3 2 4 2 2" xfId="14990"/>
    <cellStyle name="Comma 3 2 6 3 2 4 3" xfId="9150"/>
    <cellStyle name="Comma 3 2 6 3 2 4 3 2" xfId="16625"/>
    <cellStyle name="Comma 3 2 6 3 2 4 4" xfId="11381"/>
    <cellStyle name="Comma 3 2 6 3 2 4 5" xfId="17274"/>
    <cellStyle name="Comma 3 2 6 3 2 5" xfId="3590"/>
    <cellStyle name="Comma 3 2 6 3 2 5 2" xfId="9203"/>
    <cellStyle name="Comma 3 2 6 3 2 5 3" xfId="17275"/>
    <cellStyle name="Comma 3 2 6 3 2 6" xfId="4240"/>
    <cellStyle name="Comma 3 2 6 3 2 6 2" xfId="7910"/>
    <cellStyle name="Comma 3 2 6 3 2 6 2 2" xfId="15417"/>
    <cellStyle name="Comma 3 2 6 3 2 6 3" xfId="5496"/>
    <cellStyle name="Comma 3 2 6 3 2 6 3 2" xfId="13030"/>
    <cellStyle name="Comma 3 2 6 3 2 6 4" xfId="11803"/>
    <cellStyle name="Comma 3 2 6 3 2 6 5" xfId="17276"/>
    <cellStyle name="Comma 3 2 6 3 2 7" xfId="4665"/>
    <cellStyle name="Comma 3 2 6 3 2 7 2" xfId="8335"/>
    <cellStyle name="Comma 3 2 6 3 2 7 2 2" xfId="15842"/>
    <cellStyle name="Comma 3 2 6 3 2 7 3" xfId="8934"/>
    <cellStyle name="Comma 3 2 6 3 2 7 3 2" xfId="16432"/>
    <cellStyle name="Comma 3 2 6 3 2 7 4" xfId="12228"/>
    <cellStyle name="Comma 3 2 6 3 2 7 5" xfId="17277"/>
    <cellStyle name="Comma 3 2 6 3 2 8" xfId="5093"/>
    <cellStyle name="Comma 3 2 6 3 2 8 2" xfId="8758"/>
    <cellStyle name="Comma 3 2 6 3 2 8 2 2" xfId="16265"/>
    <cellStyle name="Comma 3 2 6 3 2 8 3" xfId="12650"/>
    <cellStyle name="Comma 3 2 6 3 2 9" xfId="5764"/>
    <cellStyle name="Comma 3 2 6 3 2 9 2" xfId="13279"/>
    <cellStyle name="Comma 3 2 6 3 3" xfId="2282"/>
    <cellStyle name="Comma 3 2 6 3 3 2" xfId="3131"/>
    <cellStyle name="Comma 3 2 6 3 3 2 2" xfId="6913"/>
    <cellStyle name="Comma 3 2 6 3 3 2 2 2" xfId="14424"/>
    <cellStyle name="Comma 3 2 6 3 3 2 3" xfId="9143"/>
    <cellStyle name="Comma 3 2 6 3 3 2 3 2" xfId="16619"/>
    <cellStyle name="Comma 3 2 6 3 3 2 4" xfId="10824"/>
    <cellStyle name="Comma 3 2 6 3 3 2 5" xfId="17279"/>
    <cellStyle name="Comma 3 2 6 3 3 3" xfId="6068"/>
    <cellStyle name="Comma 3 2 6 3 3 3 2" xfId="13580"/>
    <cellStyle name="Comma 3 2 6 3 3 4" xfId="9211"/>
    <cellStyle name="Comma 3 2 6 3 3 4 2" xfId="16678"/>
    <cellStyle name="Comma 3 2 6 3 3 5" xfId="9980"/>
    <cellStyle name="Comma 3 2 6 3 3 6" xfId="17278"/>
    <cellStyle name="Comma 3 2 6 3 4" xfId="2706"/>
    <cellStyle name="Comma 3 2 6 3 4 2" xfId="6490"/>
    <cellStyle name="Comma 3 2 6 3 4 2 2" xfId="14002"/>
    <cellStyle name="Comma 3 2 6 3 4 3" xfId="5255"/>
    <cellStyle name="Comma 3 2 6 3 4 3 2" xfId="12804"/>
    <cellStyle name="Comma 3 2 6 3 4 4" xfId="10402"/>
    <cellStyle name="Comma 3 2 6 3 4 5" xfId="17280"/>
    <cellStyle name="Comma 3 2 6 3 5" xfId="3636"/>
    <cellStyle name="Comma 3 2 6 3 5 2" xfId="7346"/>
    <cellStyle name="Comma 3 2 6 3 5 2 2" xfId="14855"/>
    <cellStyle name="Comma 3 2 6 3 5 3" xfId="5588"/>
    <cellStyle name="Comma 3 2 6 3 5 3 2" xfId="13104"/>
    <cellStyle name="Comma 3 2 6 3 5 4" xfId="11247"/>
    <cellStyle name="Comma 3 2 6 3 5 5" xfId="17281"/>
    <cellStyle name="Comma 3 2 6 3 6" xfId="3893"/>
    <cellStyle name="Comma 3 2 6 3 6 2" xfId="5541"/>
    <cellStyle name="Comma 3 2 6 3 6 3" xfId="17282"/>
    <cellStyle name="Comma 3 2 6 3 7" xfId="4106"/>
    <cellStyle name="Comma 3 2 6 3 7 2" xfId="7776"/>
    <cellStyle name="Comma 3 2 6 3 7 2 2" xfId="15283"/>
    <cellStyle name="Comma 3 2 6 3 7 3" xfId="9327"/>
    <cellStyle name="Comma 3 2 6 3 7 3 2" xfId="16771"/>
    <cellStyle name="Comma 3 2 6 3 7 4" xfId="11669"/>
    <cellStyle name="Comma 3 2 6 3 7 5" xfId="17283"/>
    <cellStyle name="Comma 3 2 6 3 8" xfId="4531"/>
    <cellStyle name="Comma 3 2 6 3 8 2" xfId="8201"/>
    <cellStyle name="Comma 3 2 6 3 8 2 2" xfId="15708"/>
    <cellStyle name="Comma 3 2 6 3 8 3" xfId="5509"/>
    <cellStyle name="Comma 3 2 6 3 8 3 2" xfId="13039"/>
    <cellStyle name="Comma 3 2 6 3 8 4" xfId="12094"/>
    <cellStyle name="Comma 3 2 6 3 8 5" xfId="17284"/>
    <cellStyle name="Comma 3 2 6 3 9" xfId="4958"/>
    <cellStyle name="Comma 3 2 6 3 9 2" xfId="8624"/>
    <cellStyle name="Comma 3 2 6 3 9 2 2" xfId="16131"/>
    <cellStyle name="Comma 3 2 6 3 9 3" xfId="12516"/>
    <cellStyle name="Comma 3 2 6 4" xfId="1782"/>
    <cellStyle name="Comma 3 2 6 4 10" xfId="5643"/>
    <cellStyle name="Comma 3 2 6 4 10 2" xfId="13158"/>
    <cellStyle name="Comma 3 2 6 4 11" xfId="9571"/>
    <cellStyle name="Comma 3 2 6 4 12" xfId="17285"/>
    <cellStyle name="Comma 3 2 6 4 2" xfId="1912"/>
    <cellStyle name="Comma 3 2 6 4 2 10" xfId="9692"/>
    <cellStyle name="Comma 3 2 6 4 2 11" xfId="17286"/>
    <cellStyle name="Comma 3 2 6 4 2 2" xfId="2419"/>
    <cellStyle name="Comma 3 2 6 4 2 2 2" xfId="3266"/>
    <cellStyle name="Comma 3 2 6 4 2 2 2 2" xfId="7048"/>
    <cellStyle name="Comma 3 2 6 4 2 2 2 2 2" xfId="14559"/>
    <cellStyle name="Comma 3 2 6 4 2 2 2 3" xfId="9328"/>
    <cellStyle name="Comma 3 2 6 4 2 2 2 3 2" xfId="16772"/>
    <cellStyle name="Comma 3 2 6 4 2 2 2 4" xfId="10959"/>
    <cellStyle name="Comma 3 2 6 4 2 2 2 5" xfId="17288"/>
    <cellStyle name="Comma 3 2 6 4 2 2 3" xfId="6203"/>
    <cellStyle name="Comma 3 2 6 4 2 2 3 2" xfId="13715"/>
    <cellStyle name="Comma 3 2 6 4 2 2 4" xfId="9088"/>
    <cellStyle name="Comma 3 2 6 4 2 2 4 2" xfId="16568"/>
    <cellStyle name="Comma 3 2 6 4 2 2 5" xfId="10115"/>
    <cellStyle name="Comma 3 2 6 4 2 2 6" xfId="17287"/>
    <cellStyle name="Comma 3 2 6 4 2 3" xfId="2841"/>
    <cellStyle name="Comma 3 2 6 4 2 3 2" xfId="6625"/>
    <cellStyle name="Comma 3 2 6 4 2 3 2 2" xfId="14137"/>
    <cellStyle name="Comma 3 2 6 4 2 3 3" xfId="9191"/>
    <cellStyle name="Comma 3 2 6 4 2 3 3 2" xfId="16661"/>
    <cellStyle name="Comma 3 2 6 4 2 3 4" xfId="10537"/>
    <cellStyle name="Comma 3 2 6 4 2 3 5" xfId="17289"/>
    <cellStyle name="Comma 3 2 6 4 2 4" xfId="3772"/>
    <cellStyle name="Comma 3 2 6 4 2 4 2" xfId="7482"/>
    <cellStyle name="Comma 3 2 6 4 2 4 2 2" xfId="14991"/>
    <cellStyle name="Comma 3 2 6 4 2 4 3" xfId="9295"/>
    <cellStyle name="Comma 3 2 6 4 2 4 3 2" xfId="16748"/>
    <cellStyle name="Comma 3 2 6 4 2 4 4" xfId="11382"/>
    <cellStyle name="Comma 3 2 6 4 2 4 5" xfId="17290"/>
    <cellStyle name="Comma 3 2 6 4 2 5" xfId="3572"/>
    <cellStyle name="Comma 3 2 6 4 2 5 2" xfId="9052"/>
    <cellStyle name="Comma 3 2 6 4 2 5 3" xfId="17291"/>
    <cellStyle name="Comma 3 2 6 4 2 6" xfId="4241"/>
    <cellStyle name="Comma 3 2 6 4 2 6 2" xfId="7911"/>
    <cellStyle name="Comma 3 2 6 4 2 6 2 2" xfId="15418"/>
    <cellStyle name="Comma 3 2 6 4 2 6 3" xfId="9363"/>
    <cellStyle name="Comma 3 2 6 4 2 6 3 2" xfId="16804"/>
    <cellStyle name="Comma 3 2 6 4 2 6 4" xfId="11804"/>
    <cellStyle name="Comma 3 2 6 4 2 6 5" xfId="17292"/>
    <cellStyle name="Comma 3 2 6 4 2 7" xfId="4666"/>
    <cellStyle name="Comma 3 2 6 4 2 7 2" xfId="8336"/>
    <cellStyle name="Comma 3 2 6 4 2 7 2 2" xfId="15843"/>
    <cellStyle name="Comma 3 2 6 4 2 7 3" xfId="9073"/>
    <cellStyle name="Comma 3 2 6 4 2 7 3 2" xfId="16554"/>
    <cellStyle name="Comma 3 2 6 4 2 7 4" xfId="12229"/>
    <cellStyle name="Comma 3 2 6 4 2 7 5" xfId="17293"/>
    <cellStyle name="Comma 3 2 6 4 2 8" xfId="5094"/>
    <cellStyle name="Comma 3 2 6 4 2 8 2" xfId="8759"/>
    <cellStyle name="Comma 3 2 6 4 2 8 2 2" xfId="16266"/>
    <cellStyle name="Comma 3 2 6 4 2 8 3" xfId="12651"/>
    <cellStyle name="Comma 3 2 6 4 2 9" xfId="5765"/>
    <cellStyle name="Comma 3 2 6 4 2 9 2" xfId="13280"/>
    <cellStyle name="Comma 3 2 6 4 3" xfId="2298"/>
    <cellStyle name="Comma 3 2 6 4 3 2" xfId="3145"/>
    <cellStyle name="Comma 3 2 6 4 3 2 2" xfId="6927"/>
    <cellStyle name="Comma 3 2 6 4 3 2 2 2" xfId="14438"/>
    <cellStyle name="Comma 3 2 6 4 3 2 3" xfId="9069"/>
    <cellStyle name="Comma 3 2 6 4 3 2 3 2" xfId="16551"/>
    <cellStyle name="Comma 3 2 6 4 3 2 4" xfId="10838"/>
    <cellStyle name="Comma 3 2 6 4 3 2 5" xfId="17295"/>
    <cellStyle name="Comma 3 2 6 4 3 3" xfId="6082"/>
    <cellStyle name="Comma 3 2 6 4 3 3 2" xfId="13594"/>
    <cellStyle name="Comma 3 2 6 4 3 4" xfId="5522"/>
    <cellStyle name="Comma 3 2 6 4 3 4 2" xfId="13048"/>
    <cellStyle name="Comma 3 2 6 4 3 5" xfId="9994"/>
    <cellStyle name="Comma 3 2 6 4 3 6" xfId="17294"/>
    <cellStyle name="Comma 3 2 6 4 4" xfId="2720"/>
    <cellStyle name="Comma 3 2 6 4 4 2" xfId="6504"/>
    <cellStyle name="Comma 3 2 6 4 4 2 2" xfId="14016"/>
    <cellStyle name="Comma 3 2 6 4 4 3" xfId="9227"/>
    <cellStyle name="Comma 3 2 6 4 4 3 2" xfId="16691"/>
    <cellStyle name="Comma 3 2 6 4 4 4" xfId="10416"/>
    <cellStyle name="Comma 3 2 6 4 4 5" xfId="17296"/>
    <cellStyle name="Comma 3 2 6 4 5" xfId="3650"/>
    <cellStyle name="Comma 3 2 6 4 5 2" xfId="7360"/>
    <cellStyle name="Comma 3 2 6 4 5 2 2" xfId="14869"/>
    <cellStyle name="Comma 3 2 6 4 5 3" xfId="8959"/>
    <cellStyle name="Comma 3 2 6 4 5 3 2" xfId="16453"/>
    <cellStyle name="Comma 3 2 6 4 5 4" xfId="11261"/>
    <cellStyle name="Comma 3 2 6 4 5 5" xfId="17297"/>
    <cellStyle name="Comma 3 2 6 4 6" xfId="3559"/>
    <cellStyle name="Comma 3 2 6 4 6 2" xfId="8983"/>
    <cellStyle name="Comma 3 2 6 4 6 3" xfId="17298"/>
    <cellStyle name="Comma 3 2 6 4 7" xfId="4120"/>
    <cellStyle name="Comma 3 2 6 4 7 2" xfId="7790"/>
    <cellStyle name="Comma 3 2 6 4 7 2 2" xfId="15297"/>
    <cellStyle name="Comma 3 2 6 4 7 3" xfId="9017"/>
    <cellStyle name="Comma 3 2 6 4 7 3 2" xfId="16508"/>
    <cellStyle name="Comma 3 2 6 4 7 4" xfId="11683"/>
    <cellStyle name="Comma 3 2 6 4 7 5" xfId="17299"/>
    <cellStyle name="Comma 3 2 6 4 8" xfId="4545"/>
    <cellStyle name="Comma 3 2 6 4 8 2" xfId="8215"/>
    <cellStyle name="Comma 3 2 6 4 8 2 2" xfId="15722"/>
    <cellStyle name="Comma 3 2 6 4 8 3" xfId="9079"/>
    <cellStyle name="Comma 3 2 6 4 8 3 2" xfId="16559"/>
    <cellStyle name="Comma 3 2 6 4 8 4" xfId="12108"/>
    <cellStyle name="Comma 3 2 6 4 8 5" xfId="17300"/>
    <cellStyle name="Comma 3 2 6 4 9" xfId="4972"/>
    <cellStyle name="Comma 3 2 6 4 9 2" xfId="8638"/>
    <cellStyle name="Comma 3 2 6 4 9 2 2" xfId="16145"/>
    <cellStyle name="Comma 3 2 6 4 9 3" xfId="12530"/>
    <cellStyle name="Comma 3 2 6 5" xfId="1913"/>
    <cellStyle name="Comma 3 2 6 5 10" xfId="9693"/>
    <cellStyle name="Comma 3 2 6 5 11" xfId="17301"/>
    <cellStyle name="Comma 3 2 6 5 2" xfId="2420"/>
    <cellStyle name="Comma 3 2 6 5 2 2" xfId="3267"/>
    <cellStyle name="Comma 3 2 6 5 2 2 2" xfId="7049"/>
    <cellStyle name="Comma 3 2 6 5 2 2 2 2" xfId="14560"/>
    <cellStyle name="Comma 3 2 6 5 2 2 3" xfId="9323"/>
    <cellStyle name="Comma 3 2 6 5 2 2 3 2" xfId="16767"/>
    <cellStyle name="Comma 3 2 6 5 2 2 4" xfId="10960"/>
    <cellStyle name="Comma 3 2 6 5 2 2 5" xfId="17303"/>
    <cellStyle name="Comma 3 2 6 5 2 3" xfId="6204"/>
    <cellStyle name="Comma 3 2 6 5 2 3 2" xfId="13716"/>
    <cellStyle name="Comma 3 2 6 5 2 4" xfId="8992"/>
    <cellStyle name="Comma 3 2 6 5 2 4 2" xfId="16485"/>
    <cellStyle name="Comma 3 2 6 5 2 5" xfId="10116"/>
    <cellStyle name="Comma 3 2 6 5 2 6" xfId="17302"/>
    <cellStyle name="Comma 3 2 6 5 3" xfId="2842"/>
    <cellStyle name="Comma 3 2 6 5 3 2" xfId="6626"/>
    <cellStyle name="Comma 3 2 6 5 3 2 2" xfId="14138"/>
    <cellStyle name="Comma 3 2 6 5 3 3" xfId="5593"/>
    <cellStyle name="Comma 3 2 6 5 3 3 2" xfId="13108"/>
    <cellStyle name="Comma 3 2 6 5 3 4" xfId="10538"/>
    <cellStyle name="Comma 3 2 6 5 3 5" xfId="17304"/>
    <cellStyle name="Comma 3 2 6 5 4" xfId="3773"/>
    <cellStyle name="Comma 3 2 6 5 4 2" xfId="7483"/>
    <cellStyle name="Comma 3 2 6 5 4 2 2" xfId="14992"/>
    <cellStyle name="Comma 3 2 6 5 4 3" xfId="5539"/>
    <cellStyle name="Comma 3 2 6 5 4 3 2" xfId="13062"/>
    <cellStyle name="Comma 3 2 6 5 4 4" xfId="11383"/>
    <cellStyle name="Comma 3 2 6 5 4 5" xfId="17305"/>
    <cellStyle name="Comma 3 2 6 5 5" xfId="3879"/>
    <cellStyle name="Comma 3 2 6 5 5 2" xfId="9124"/>
    <cellStyle name="Comma 3 2 6 5 5 3" xfId="17306"/>
    <cellStyle name="Comma 3 2 6 5 6" xfId="4242"/>
    <cellStyle name="Comma 3 2 6 5 6 2" xfId="7912"/>
    <cellStyle name="Comma 3 2 6 5 6 2 2" xfId="15419"/>
    <cellStyle name="Comma 3 2 6 5 6 3" xfId="8954"/>
    <cellStyle name="Comma 3 2 6 5 6 3 2" xfId="16449"/>
    <cellStyle name="Comma 3 2 6 5 6 4" xfId="11805"/>
    <cellStyle name="Comma 3 2 6 5 6 5" xfId="17307"/>
    <cellStyle name="Comma 3 2 6 5 7" xfId="4667"/>
    <cellStyle name="Comma 3 2 6 5 7 2" xfId="8337"/>
    <cellStyle name="Comma 3 2 6 5 7 2 2" xfId="15844"/>
    <cellStyle name="Comma 3 2 6 5 7 3" xfId="8461"/>
    <cellStyle name="Comma 3 2 6 5 7 3 2" xfId="15968"/>
    <cellStyle name="Comma 3 2 6 5 7 4" xfId="12230"/>
    <cellStyle name="Comma 3 2 6 5 7 5" xfId="17308"/>
    <cellStyle name="Comma 3 2 6 5 8" xfId="5095"/>
    <cellStyle name="Comma 3 2 6 5 8 2" xfId="8760"/>
    <cellStyle name="Comma 3 2 6 5 8 2 2" xfId="16267"/>
    <cellStyle name="Comma 3 2 6 5 8 3" xfId="12652"/>
    <cellStyle name="Comma 3 2 6 5 9" xfId="5766"/>
    <cellStyle name="Comma 3 2 6 5 9 2" xfId="13281"/>
    <cellStyle name="Comma 3 2 6 6" xfId="2195"/>
    <cellStyle name="Comma 3 2 6 6 2" xfId="3103"/>
    <cellStyle name="Comma 3 2 6 6 2 2" xfId="6885"/>
    <cellStyle name="Comma 3 2 6 6 2 2 2" xfId="14396"/>
    <cellStyle name="Comma 3 2 6 6 2 3" xfId="8882"/>
    <cellStyle name="Comma 3 2 6 6 2 3 2" xfId="16386"/>
    <cellStyle name="Comma 3 2 6 6 2 4" xfId="10796"/>
    <cellStyle name="Comma 3 2 6 6 2 5" xfId="17310"/>
    <cellStyle name="Comma 3 2 6 6 3" xfId="6029"/>
    <cellStyle name="Comma 3 2 6 6 3 2" xfId="13543"/>
    <cellStyle name="Comma 3 2 6 6 4" xfId="7308"/>
    <cellStyle name="Comma 3 2 6 6 4 2" xfId="14817"/>
    <cellStyle name="Comma 3 2 6 6 5" xfId="9952"/>
    <cellStyle name="Comma 3 2 6 6 6" xfId="17309"/>
    <cellStyle name="Comma 3 2 6 7" xfId="2678"/>
    <cellStyle name="Comma 3 2 6 7 2" xfId="6462"/>
    <cellStyle name="Comma 3 2 6 7 2 2" xfId="13974"/>
    <cellStyle name="Comma 3 2 6 7 3" xfId="9010"/>
    <cellStyle name="Comma 3 2 6 7 3 2" xfId="16501"/>
    <cellStyle name="Comma 3 2 6 7 4" xfId="10374"/>
    <cellStyle name="Comma 3 2 6 7 5" xfId="17311"/>
    <cellStyle name="Comma 3 2 6 8" xfId="3605"/>
    <cellStyle name="Comma 3 2 6 8 2" xfId="7318"/>
    <cellStyle name="Comma 3 2 6 8 2 2" xfId="14827"/>
    <cellStyle name="Comma 3 2 6 8 3" xfId="5598"/>
    <cellStyle name="Comma 3 2 6 8 3 2" xfId="13113"/>
    <cellStyle name="Comma 3 2 6 8 4" xfId="11219"/>
    <cellStyle name="Comma 3 2 6 8 5" xfId="17312"/>
    <cellStyle name="Comma 3 2 6 9" xfId="3915"/>
    <cellStyle name="Comma 3 2 6 9 2" xfId="9144"/>
    <cellStyle name="Comma 3 2 6 9 3" xfId="17313"/>
    <cellStyle name="Comma 3 2 7" xfId="1617"/>
    <cellStyle name="Comma 3 2 7 10" xfId="4080"/>
    <cellStyle name="Comma 3 2 7 10 2" xfId="7750"/>
    <cellStyle name="Comma 3 2 7 10 2 2" xfId="15257"/>
    <cellStyle name="Comma 3 2 7 10 3" xfId="9282"/>
    <cellStyle name="Comma 3 2 7 10 3 2" xfId="16739"/>
    <cellStyle name="Comma 3 2 7 10 4" xfId="11643"/>
    <cellStyle name="Comma 3 2 7 10 5" xfId="17315"/>
    <cellStyle name="Comma 3 2 7 11" xfId="4505"/>
    <cellStyle name="Comma 3 2 7 11 2" xfId="8175"/>
    <cellStyle name="Comma 3 2 7 11 2 2" xfId="15682"/>
    <cellStyle name="Comma 3 2 7 11 3" xfId="8944"/>
    <cellStyle name="Comma 3 2 7 11 3 2" xfId="16439"/>
    <cellStyle name="Comma 3 2 7 11 4" xfId="12068"/>
    <cellStyle name="Comma 3 2 7 11 5" xfId="17316"/>
    <cellStyle name="Comma 3 2 7 12" xfId="4932"/>
    <cellStyle name="Comma 3 2 7 12 2" xfId="8598"/>
    <cellStyle name="Comma 3 2 7 12 2 2" xfId="16105"/>
    <cellStyle name="Comma 3 2 7 12 3" xfId="12490"/>
    <cellStyle name="Comma 3 2 7 13" xfId="5578"/>
    <cellStyle name="Comma 3 2 7 13 2" xfId="13095"/>
    <cellStyle name="Comma 3 2 7 14" xfId="9531"/>
    <cellStyle name="Comma 3 2 7 15" xfId="17314"/>
    <cellStyle name="Comma 3 2 7 2" xfId="1748"/>
    <cellStyle name="Comma 3 2 7 2 10" xfId="5617"/>
    <cellStyle name="Comma 3 2 7 2 10 2" xfId="13132"/>
    <cellStyle name="Comma 3 2 7 2 11" xfId="9545"/>
    <cellStyle name="Comma 3 2 7 2 12" xfId="17317"/>
    <cellStyle name="Comma 3 2 7 2 2" xfId="1914"/>
    <cellStyle name="Comma 3 2 7 2 2 10" xfId="9694"/>
    <cellStyle name="Comma 3 2 7 2 2 11" xfId="17318"/>
    <cellStyle name="Comma 3 2 7 2 2 2" xfId="2421"/>
    <cellStyle name="Comma 3 2 7 2 2 2 2" xfId="3268"/>
    <cellStyle name="Comma 3 2 7 2 2 2 2 2" xfId="7050"/>
    <cellStyle name="Comma 3 2 7 2 2 2 2 2 2" xfId="14561"/>
    <cellStyle name="Comma 3 2 7 2 2 2 2 3" xfId="9278"/>
    <cellStyle name="Comma 3 2 7 2 2 2 2 3 2" xfId="16736"/>
    <cellStyle name="Comma 3 2 7 2 2 2 2 4" xfId="10961"/>
    <cellStyle name="Comma 3 2 7 2 2 2 2 5" xfId="17320"/>
    <cellStyle name="Comma 3 2 7 2 2 2 3" xfId="6205"/>
    <cellStyle name="Comma 3 2 7 2 2 2 3 2" xfId="13717"/>
    <cellStyle name="Comma 3 2 7 2 2 2 4" xfId="9019"/>
    <cellStyle name="Comma 3 2 7 2 2 2 4 2" xfId="16510"/>
    <cellStyle name="Comma 3 2 7 2 2 2 5" xfId="10117"/>
    <cellStyle name="Comma 3 2 7 2 2 2 6" xfId="17319"/>
    <cellStyle name="Comma 3 2 7 2 2 3" xfId="2843"/>
    <cellStyle name="Comma 3 2 7 2 2 3 2" xfId="6627"/>
    <cellStyle name="Comma 3 2 7 2 2 3 2 2" xfId="14139"/>
    <cellStyle name="Comma 3 2 7 2 2 3 3" xfId="9347"/>
    <cellStyle name="Comma 3 2 7 2 2 3 3 2" xfId="16789"/>
    <cellStyle name="Comma 3 2 7 2 2 3 4" xfId="10539"/>
    <cellStyle name="Comma 3 2 7 2 2 3 5" xfId="17321"/>
    <cellStyle name="Comma 3 2 7 2 2 4" xfId="3774"/>
    <cellStyle name="Comma 3 2 7 2 2 4 2" xfId="7484"/>
    <cellStyle name="Comma 3 2 7 2 2 4 2 2" xfId="14993"/>
    <cellStyle name="Comma 3 2 7 2 2 4 3" xfId="5448"/>
    <cellStyle name="Comma 3 2 7 2 2 4 3 2" xfId="12990"/>
    <cellStyle name="Comma 3 2 7 2 2 4 4" xfId="11384"/>
    <cellStyle name="Comma 3 2 7 2 2 4 5" xfId="17322"/>
    <cellStyle name="Comma 3 2 7 2 2 5" xfId="3580"/>
    <cellStyle name="Comma 3 2 7 2 2 5 2" xfId="9026"/>
    <cellStyle name="Comma 3 2 7 2 2 5 3" xfId="17323"/>
    <cellStyle name="Comma 3 2 7 2 2 6" xfId="4243"/>
    <cellStyle name="Comma 3 2 7 2 2 6 2" xfId="7913"/>
    <cellStyle name="Comma 3 2 7 2 2 6 2 2" xfId="15420"/>
    <cellStyle name="Comma 3 2 7 2 2 6 3" xfId="8895"/>
    <cellStyle name="Comma 3 2 7 2 2 6 3 2" xfId="16398"/>
    <cellStyle name="Comma 3 2 7 2 2 6 4" xfId="11806"/>
    <cellStyle name="Comma 3 2 7 2 2 6 5" xfId="17324"/>
    <cellStyle name="Comma 3 2 7 2 2 7" xfId="4668"/>
    <cellStyle name="Comma 3 2 7 2 2 7 2" xfId="8338"/>
    <cellStyle name="Comma 3 2 7 2 2 7 2 2" xfId="15845"/>
    <cellStyle name="Comma 3 2 7 2 2 7 3" xfId="8909"/>
    <cellStyle name="Comma 3 2 7 2 2 7 3 2" xfId="16412"/>
    <cellStyle name="Comma 3 2 7 2 2 7 4" xfId="12231"/>
    <cellStyle name="Comma 3 2 7 2 2 7 5" xfId="17325"/>
    <cellStyle name="Comma 3 2 7 2 2 8" xfId="5096"/>
    <cellStyle name="Comma 3 2 7 2 2 8 2" xfId="8761"/>
    <cellStyle name="Comma 3 2 7 2 2 8 2 2" xfId="16268"/>
    <cellStyle name="Comma 3 2 7 2 2 8 3" xfId="12653"/>
    <cellStyle name="Comma 3 2 7 2 2 9" xfId="5767"/>
    <cellStyle name="Comma 3 2 7 2 2 9 2" xfId="13282"/>
    <cellStyle name="Comma 3 2 7 2 3" xfId="2268"/>
    <cellStyle name="Comma 3 2 7 2 3 2" xfId="3119"/>
    <cellStyle name="Comma 3 2 7 2 3 2 2" xfId="6901"/>
    <cellStyle name="Comma 3 2 7 2 3 2 2 2" xfId="14412"/>
    <cellStyle name="Comma 3 2 7 2 3 2 3" xfId="6033"/>
    <cellStyle name="Comma 3 2 7 2 3 2 3 2" xfId="13547"/>
    <cellStyle name="Comma 3 2 7 2 3 2 4" xfId="10812"/>
    <cellStyle name="Comma 3 2 7 2 3 2 5" xfId="17327"/>
    <cellStyle name="Comma 3 2 7 2 3 3" xfId="6056"/>
    <cellStyle name="Comma 3 2 7 2 3 3 2" xfId="13568"/>
    <cellStyle name="Comma 3 2 7 2 3 4" xfId="9007"/>
    <cellStyle name="Comma 3 2 7 2 3 4 2" xfId="16498"/>
    <cellStyle name="Comma 3 2 7 2 3 5" xfId="9968"/>
    <cellStyle name="Comma 3 2 7 2 3 6" xfId="17326"/>
    <cellStyle name="Comma 3 2 7 2 4" xfId="2694"/>
    <cellStyle name="Comma 3 2 7 2 4 2" xfId="6478"/>
    <cellStyle name="Comma 3 2 7 2 4 2 2" xfId="13990"/>
    <cellStyle name="Comma 3 2 7 2 4 3" xfId="7300"/>
    <cellStyle name="Comma 3 2 7 2 4 3 2" xfId="14810"/>
    <cellStyle name="Comma 3 2 7 2 4 4" xfId="10390"/>
    <cellStyle name="Comma 3 2 7 2 4 5" xfId="17328"/>
    <cellStyle name="Comma 3 2 7 2 5" xfId="3624"/>
    <cellStyle name="Comma 3 2 7 2 5 2" xfId="7334"/>
    <cellStyle name="Comma 3 2 7 2 5 2 2" xfId="14843"/>
    <cellStyle name="Comma 3 2 7 2 5 3" xfId="9226"/>
    <cellStyle name="Comma 3 2 7 2 5 3 2" xfId="16690"/>
    <cellStyle name="Comma 3 2 7 2 5 4" xfId="11235"/>
    <cellStyle name="Comma 3 2 7 2 5 5" xfId="17329"/>
    <cellStyle name="Comma 3 2 7 2 6" xfId="3557"/>
    <cellStyle name="Comma 3 2 7 2 6 2" xfId="5592"/>
    <cellStyle name="Comma 3 2 7 2 6 3" xfId="17330"/>
    <cellStyle name="Comma 3 2 7 2 7" xfId="4094"/>
    <cellStyle name="Comma 3 2 7 2 7 2" xfId="7764"/>
    <cellStyle name="Comma 3 2 7 2 7 2 2" xfId="15271"/>
    <cellStyle name="Comma 3 2 7 2 7 3" xfId="9222"/>
    <cellStyle name="Comma 3 2 7 2 7 3 2" xfId="16686"/>
    <cellStyle name="Comma 3 2 7 2 7 4" xfId="11657"/>
    <cellStyle name="Comma 3 2 7 2 7 5" xfId="17331"/>
    <cellStyle name="Comma 3 2 7 2 8" xfId="4519"/>
    <cellStyle name="Comma 3 2 7 2 8 2" xfId="8189"/>
    <cellStyle name="Comma 3 2 7 2 8 2 2" xfId="15696"/>
    <cellStyle name="Comma 3 2 7 2 8 3" xfId="5469"/>
    <cellStyle name="Comma 3 2 7 2 8 3 2" xfId="13007"/>
    <cellStyle name="Comma 3 2 7 2 8 4" xfId="12082"/>
    <cellStyle name="Comma 3 2 7 2 8 5" xfId="17332"/>
    <cellStyle name="Comma 3 2 7 2 9" xfId="4946"/>
    <cellStyle name="Comma 3 2 7 2 9 2" xfId="8612"/>
    <cellStyle name="Comma 3 2 7 2 9 2 2" xfId="16119"/>
    <cellStyle name="Comma 3 2 7 2 9 3" xfId="12504"/>
    <cellStyle name="Comma 3 2 7 3" xfId="1766"/>
    <cellStyle name="Comma 3 2 7 3 10" xfId="5631"/>
    <cellStyle name="Comma 3 2 7 3 10 2" xfId="13146"/>
    <cellStyle name="Comma 3 2 7 3 11" xfId="9559"/>
    <cellStyle name="Comma 3 2 7 3 12" xfId="17333"/>
    <cellStyle name="Comma 3 2 7 3 2" xfId="1915"/>
    <cellStyle name="Comma 3 2 7 3 2 10" xfId="9695"/>
    <cellStyle name="Comma 3 2 7 3 2 11" xfId="17334"/>
    <cellStyle name="Comma 3 2 7 3 2 2" xfId="2422"/>
    <cellStyle name="Comma 3 2 7 3 2 2 2" xfId="3269"/>
    <cellStyle name="Comma 3 2 7 3 2 2 2 2" xfId="7051"/>
    <cellStyle name="Comma 3 2 7 3 2 2 2 2 2" xfId="14562"/>
    <cellStyle name="Comma 3 2 7 3 2 2 2 3" xfId="5420"/>
    <cellStyle name="Comma 3 2 7 3 2 2 2 3 2" xfId="12965"/>
    <cellStyle name="Comma 3 2 7 3 2 2 2 4" xfId="10962"/>
    <cellStyle name="Comma 3 2 7 3 2 2 2 5" xfId="17336"/>
    <cellStyle name="Comma 3 2 7 3 2 2 3" xfId="6206"/>
    <cellStyle name="Comma 3 2 7 3 2 2 3 2" xfId="13718"/>
    <cellStyle name="Comma 3 2 7 3 2 2 4" xfId="9041"/>
    <cellStyle name="Comma 3 2 7 3 2 2 4 2" xfId="16530"/>
    <cellStyle name="Comma 3 2 7 3 2 2 5" xfId="10118"/>
    <cellStyle name="Comma 3 2 7 3 2 2 6" xfId="17335"/>
    <cellStyle name="Comma 3 2 7 3 2 3" xfId="2844"/>
    <cellStyle name="Comma 3 2 7 3 2 3 2" xfId="6628"/>
    <cellStyle name="Comma 3 2 7 3 2 3 2 2" xfId="14140"/>
    <cellStyle name="Comma 3 2 7 3 2 3 3" xfId="9000"/>
    <cellStyle name="Comma 3 2 7 3 2 3 3 2" xfId="16492"/>
    <cellStyle name="Comma 3 2 7 3 2 3 4" xfId="10540"/>
    <cellStyle name="Comma 3 2 7 3 2 3 5" xfId="17337"/>
    <cellStyle name="Comma 3 2 7 3 2 4" xfId="3775"/>
    <cellStyle name="Comma 3 2 7 3 2 4 2" xfId="7485"/>
    <cellStyle name="Comma 3 2 7 3 2 4 2 2" xfId="14994"/>
    <cellStyle name="Comma 3 2 7 3 2 4 3" xfId="9140"/>
    <cellStyle name="Comma 3 2 7 3 2 4 3 2" xfId="16617"/>
    <cellStyle name="Comma 3 2 7 3 2 4 4" xfId="11385"/>
    <cellStyle name="Comma 3 2 7 3 2 4 5" xfId="17338"/>
    <cellStyle name="Comma 3 2 7 3 2 5" xfId="3381"/>
    <cellStyle name="Comma 3 2 7 3 2 5 2" xfId="5426"/>
    <cellStyle name="Comma 3 2 7 3 2 5 3" xfId="17339"/>
    <cellStyle name="Comma 3 2 7 3 2 6" xfId="4244"/>
    <cellStyle name="Comma 3 2 7 3 2 6 2" xfId="7914"/>
    <cellStyle name="Comma 3 2 7 3 2 6 2 2" xfId="15421"/>
    <cellStyle name="Comma 3 2 7 3 2 6 3" xfId="5419"/>
    <cellStyle name="Comma 3 2 7 3 2 6 3 2" xfId="12964"/>
    <cellStyle name="Comma 3 2 7 3 2 6 4" xfId="11807"/>
    <cellStyle name="Comma 3 2 7 3 2 6 5" xfId="17340"/>
    <cellStyle name="Comma 3 2 7 3 2 7" xfId="4669"/>
    <cellStyle name="Comma 3 2 7 3 2 7 2" xfId="8339"/>
    <cellStyle name="Comma 3 2 7 3 2 7 2 2" xfId="15846"/>
    <cellStyle name="Comma 3 2 7 3 2 7 3" xfId="8952"/>
    <cellStyle name="Comma 3 2 7 3 2 7 3 2" xfId="16447"/>
    <cellStyle name="Comma 3 2 7 3 2 7 4" xfId="12232"/>
    <cellStyle name="Comma 3 2 7 3 2 7 5" xfId="17341"/>
    <cellStyle name="Comma 3 2 7 3 2 8" xfId="5097"/>
    <cellStyle name="Comma 3 2 7 3 2 8 2" xfId="8762"/>
    <cellStyle name="Comma 3 2 7 3 2 8 2 2" xfId="16269"/>
    <cellStyle name="Comma 3 2 7 3 2 8 3" xfId="12654"/>
    <cellStyle name="Comma 3 2 7 3 2 9" xfId="5768"/>
    <cellStyle name="Comma 3 2 7 3 2 9 2" xfId="13283"/>
    <cellStyle name="Comma 3 2 7 3 3" xfId="2284"/>
    <cellStyle name="Comma 3 2 7 3 3 2" xfId="3133"/>
    <cellStyle name="Comma 3 2 7 3 3 2 2" xfId="6915"/>
    <cellStyle name="Comma 3 2 7 3 3 2 2 2" xfId="14426"/>
    <cellStyle name="Comma 3 2 7 3 3 2 3" xfId="5431"/>
    <cellStyle name="Comma 3 2 7 3 3 2 3 2" xfId="12974"/>
    <cellStyle name="Comma 3 2 7 3 3 2 4" xfId="10826"/>
    <cellStyle name="Comma 3 2 7 3 3 2 5" xfId="17343"/>
    <cellStyle name="Comma 3 2 7 3 3 3" xfId="6070"/>
    <cellStyle name="Comma 3 2 7 3 3 3 2" xfId="13582"/>
    <cellStyle name="Comma 3 2 7 3 3 4" xfId="8908"/>
    <cellStyle name="Comma 3 2 7 3 3 4 2" xfId="16411"/>
    <cellStyle name="Comma 3 2 7 3 3 5" xfId="9982"/>
    <cellStyle name="Comma 3 2 7 3 3 6" xfId="17342"/>
    <cellStyle name="Comma 3 2 7 3 4" xfId="2708"/>
    <cellStyle name="Comma 3 2 7 3 4 2" xfId="6492"/>
    <cellStyle name="Comma 3 2 7 3 4 2 2" xfId="14004"/>
    <cellStyle name="Comma 3 2 7 3 4 3" xfId="9054"/>
    <cellStyle name="Comma 3 2 7 3 4 3 2" xfId="16539"/>
    <cellStyle name="Comma 3 2 7 3 4 4" xfId="10404"/>
    <cellStyle name="Comma 3 2 7 3 4 5" xfId="17344"/>
    <cellStyle name="Comma 3 2 7 3 5" xfId="3638"/>
    <cellStyle name="Comma 3 2 7 3 5 2" xfId="7348"/>
    <cellStyle name="Comma 3 2 7 3 5 2 2" xfId="14857"/>
    <cellStyle name="Comma 3 2 7 3 5 3" xfId="9249"/>
    <cellStyle name="Comma 3 2 7 3 5 3 2" xfId="16710"/>
    <cellStyle name="Comma 3 2 7 3 5 4" xfId="11249"/>
    <cellStyle name="Comma 3 2 7 3 5 5" xfId="17345"/>
    <cellStyle name="Comma 3 2 7 3 6" xfId="3914"/>
    <cellStyle name="Comma 3 2 7 3 6 2" xfId="5463"/>
    <cellStyle name="Comma 3 2 7 3 6 3" xfId="17346"/>
    <cellStyle name="Comma 3 2 7 3 7" xfId="4108"/>
    <cellStyle name="Comma 3 2 7 3 7 2" xfId="7778"/>
    <cellStyle name="Comma 3 2 7 3 7 2 2" xfId="15285"/>
    <cellStyle name="Comma 3 2 7 3 7 3" xfId="9206"/>
    <cellStyle name="Comma 3 2 7 3 7 3 2" xfId="16674"/>
    <cellStyle name="Comma 3 2 7 3 7 4" xfId="11671"/>
    <cellStyle name="Comma 3 2 7 3 7 5" xfId="17347"/>
    <cellStyle name="Comma 3 2 7 3 8" xfId="4533"/>
    <cellStyle name="Comma 3 2 7 3 8 2" xfId="8203"/>
    <cellStyle name="Comma 3 2 7 3 8 2 2" xfId="15710"/>
    <cellStyle name="Comma 3 2 7 3 8 3" xfId="9084"/>
    <cellStyle name="Comma 3 2 7 3 8 3 2" xfId="16564"/>
    <cellStyle name="Comma 3 2 7 3 8 4" xfId="12096"/>
    <cellStyle name="Comma 3 2 7 3 8 5" xfId="17348"/>
    <cellStyle name="Comma 3 2 7 3 9" xfId="4960"/>
    <cellStyle name="Comma 3 2 7 3 9 2" xfId="8626"/>
    <cellStyle name="Comma 3 2 7 3 9 2 2" xfId="16133"/>
    <cellStyle name="Comma 3 2 7 3 9 3" xfId="12518"/>
    <cellStyle name="Comma 3 2 7 4" xfId="1784"/>
    <cellStyle name="Comma 3 2 7 4 10" xfId="5645"/>
    <cellStyle name="Comma 3 2 7 4 10 2" xfId="13160"/>
    <cellStyle name="Comma 3 2 7 4 11" xfId="9573"/>
    <cellStyle name="Comma 3 2 7 4 12" xfId="17349"/>
    <cellStyle name="Comma 3 2 7 4 2" xfId="1916"/>
    <cellStyle name="Comma 3 2 7 4 2 10" xfId="9696"/>
    <cellStyle name="Comma 3 2 7 4 2 11" xfId="17350"/>
    <cellStyle name="Comma 3 2 7 4 2 2" xfId="2423"/>
    <cellStyle name="Comma 3 2 7 4 2 2 2" xfId="3270"/>
    <cellStyle name="Comma 3 2 7 4 2 2 2 2" xfId="7052"/>
    <cellStyle name="Comma 3 2 7 4 2 2 2 2 2" xfId="14563"/>
    <cellStyle name="Comma 3 2 7 4 2 2 2 3" xfId="9319"/>
    <cellStyle name="Comma 3 2 7 4 2 2 2 3 2" xfId="16764"/>
    <cellStyle name="Comma 3 2 7 4 2 2 2 4" xfId="10963"/>
    <cellStyle name="Comma 3 2 7 4 2 2 2 5" xfId="17352"/>
    <cellStyle name="Comma 3 2 7 4 2 2 3" xfId="6207"/>
    <cellStyle name="Comma 3 2 7 4 2 2 3 2" xfId="13719"/>
    <cellStyle name="Comma 3 2 7 4 2 2 4" xfId="9228"/>
    <cellStyle name="Comma 3 2 7 4 2 2 4 2" xfId="16692"/>
    <cellStyle name="Comma 3 2 7 4 2 2 5" xfId="10119"/>
    <cellStyle name="Comma 3 2 7 4 2 2 6" xfId="17351"/>
    <cellStyle name="Comma 3 2 7 4 2 3" xfId="2845"/>
    <cellStyle name="Comma 3 2 7 4 2 3 2" xfId="6629"/>
    <cellStyle name="Comma 3 2 7 4 2 3 2 2" xfId="14141"/>
    <cellStyle name="Comma 3 2 7 4 2 3 3" xfId="5232"/>
    <cellStyle name="Comma 3 2 7 4 2 3 3 2" xfId="12783"/>
    <cellStyle name="Comma 3 2 7 4 2 3 4" xfId="10541"/>
    <cellStyle name="Comma 3 2 7 4 2 3 5" xfId="17353"/>
    <cellStyle name="Comma 3 2 7 4 2 4" xfId="3776"/>
    <cellStyle name="Comma 3 2 7 4 2 4 2" xfId="7486"/>
    <cellStyle name="Comma 3 2 7 4 2 4 2 2" xfId="14995"/>
    <cellStyle name="Comma 3 2 7 4 2 4 3" xfId="9207"/>
    <cellStyle name="Comma 3 2 7 4 2 4 3 2" xfId="16675"/>
    <cellStyle name="Comma 3 2 7 4 2 4 4" xfId="11386"/>
    <cellStyle name="Comma 3 2 7 4 2 4 5" xfId="17354"/>
    <cellStyle name="Comma 3 2 7 4 2 5" xfId="3385"/>
    <cellStyle name="Comma 3 2 7 4 2 5 2" xfId="9361"/>
    <cellStyle name="Comma 3 2 7 4 2 5 3" xfId="17355"/>
    <cellStyle name="Comma 3 2 7 4 2 6" xfId="4245"/>
    <cellStyle name="Comma 3 2 7 4 2 6 2" xfId="7915"/>
    <cellStyle name="Comma 3 2 7 4 2 6 2 2" xfId="15422"/>
    <cellStyle name="Comma 3 2 7 4 2 6 3" xfId="9031"/>
    <cellStyle name="Comma 3 2 7 4 2 6 3 2" xfId="16520"/>
    <cellStyle name="Comma 3 2 7 4 2 6 4" xfId="11808"/>
    <cellStyle name="Comma 3 2 7 4 2 6 5" xfId="17356"/>
    <cellStyle name="Comma 3 2 7 4 2 7" xfId="4670"/>
    <cellStyle name="Comma 3 2 7 4 2 7 2" xfId="8340"/>
    <cellStyle name="Comma 3 2 7 4 2 7 2 2" xfId="15847"/>
    <cellStyle name="Comma 3 2 7 4 2 7 3" xfId="9148"/>
    <cellStyle name="Comma 3 2 7 4 2 7 3 2" xfId="16623"/>
    <cellStyle name="Comma 3 2 7 4 2 7 4" xfId="12233"/>
    <cellStyle name="Comma 3 2 7 4 2 7 5" xfId="17357"/>
    <cellStyle name="Comma 3 2 7 4 2 8" xfId="5098"/>
    <cellStyle name="Comma 3 2 7 4 2 8 2" xfId="8763"/>
    <cellStyle name="Comma 3 2 7 4 2 8 2 2" xfId="16270"/>
    <cellStyle name="Comma 3 2 7 4 2 8 3" xfId="12655"/>
    <cellStyle name="Comma 3 2 7 4 2 9" xfId="5769"/>
    <cellStyle name="Comma 3 2 7 4 2 9 2" xfId="13284"/>
    <cellStyle name="Comma 3 2 7 4 3" xfId="2300"/>
    <cellStyle name="Comma 3 2 7 4 3 2" xfId="3147"/>
    <cellStyle name="Comma 3 2 7 4 3 2 2" xfId="6929"/>
    <cellStyle name="Comma 3 2 7 4 3 2 2 2" xfId="14440"/>
    <cellStyle name="Comma 3 2 7 4 3 2 3" xfId="9020"/>
    <cellStyle name="Comma 3 2 7 4 3 2 3 2" xfId="16511"/>
    <cellStyle name="Comma 3 2 7 4 3 2 4" xfId="10840"/>
    <cellStyle name="Comma 3 2 7 4 3 2 5" xfId="17359"/>
    <cellStyle name="Comma 3 2 7 4 3 3" xfId="6084"/>
    <cellStyle name="Comma 3 2 7 4 3 3 2" xfId="13596"/>
    <cellStyle name="Comma 3 2 7 4 3 4" xfId="5505"/>
    <cellStyle name="Comma 3 2 7 4 3 4 2" xfId="13035"/>
    <cellStyle name="Comma 3 2 7 4 3 5" xfId="9996"/>
    <cellStyle name="Comma 3 2 7 4 3 6" xfId="17358"/>
    <cellStyle name="Comma 3 2 7 4 4" xfId="2722"/>
    <cellStyle name="Comma 3 2 7 4 4 2" xfId="6506"/>
    <cellStyle name="Comma 3 2 7 4 4 2 2" xfId="14018"/>
    <cellStyle name="Comma 3 2 7 4 4 3" xfId="5436"/>
    <cellStyle name="Comma 3 2 7 4 4 3 2" xfId="12979"/>
    <cellStyle name="Comma 3 2 7 4 4 4" xfId="10418"/>
    <cellStyle name="Comma 3 2 7 4 4 5" xfId="17360"/>
    <cellStyle name="Comma 3 2 7 4 5" xfId="3652"/>
    <cellStyle name="Comma 3 2 7 4 5 2" xfId="7362"/>
    <cellStyle name="Comma 3 2 7 4 5 2 2" xfId="14871"/>
    <cellStyle name="Comma 3 2 7 4 5 3" xfId="8953"/>
    <cellStyle name="Comma 3 2 7 4 5 3 2" xfId="16448"/>
    <cellStyle name="Comma 3 2 7 4 5 4" xfId="11263"/>
    <cellStyle name="Comma 3 2 7 4 5 5" xfId="17361"/>
    <cellStyle name="Comma 3 2 7 4 6" xfId="3883"/>
    <cellStyle name="Comma 3 2 7 4 6 2" xfId="9218"/>
    <cellStyle name="Comma 3 2 7 4 6 3" xfId="17362"/>
    <cellStyle name="Comma 3 2 7 4 7" xfId="4122"/>
    <cellStyle name="Comma 3 2 7 4 7 2" xfId="7792"/>
    <cellStyle name="Comma 3 2 7 4 7 2 2" xfId="15299"/>
    <cellStyle name="Comma 3 2 7 4 7 3" xfId="5507"/>
    <cellStyle name="Comma 3 2 7 4 7 3 2" xfId="13037"/>
    <cellStyle name="Comma 3 2 7 4 7 4" xfId="11685"/>
    <cellStyle name="Comma 3 2 7 4 7 5" xfId="17363"/>
    <cellStyle name="Comma 3 2 7 4 8" xfId="4547"/>
    <cellStyle name="Comma 3 2 7 4 8 2" xfId="8217"/>
    <cellStyle name="Comma 3 2 7 4 8 2 2" xfId="15724"/>
    <cellStyle name="Comma 3 2 7 4 8 3" xfId="8902"/>
    <cellStyle name="Comma 3 2 7 4 8 3 2" xfId="16405"/>
    <cellStyle name="Comma 3 2 7 4 8 4" xfId="12110"/>
    <cellStyle name="Comma 3 2 7 4 8 5" xfId="17364"/>
    <cellStyle name="Comma 3 2 7 4 9" xfId="4974"/>
    <cellStyle name="Comma 3 2 7 4 9 2" xfId="8640"/>
    <cellStyle name="Comma 3 2 7 4 9 2 2" xfId="16147"/>
    <cellStyle name="Comma 3 2 7 4 9 3" xfId="12532"/>
    <cellStyle name="Comma 3 2 7 5" xfId="1917"/>
    <cellStyle name="Comma 3 2 7 5 10" xfId="9697"/>
    <cellStyle name="Comma 3 2 7 5 11" xfId="17365"/>
    <cellStyle name="Comma 3 2 7 5 2" xfId="2424"/>
    <cellStyle name="Comma 3 2 7 5 2 2" xfId="3271"/>
    <cellStyle name="Comma 3 2 7 5 2 2 2" xfId="7053"/>
    <cellStyle name="Comma 3 2 7 5 2 2 2 2" xfId="14564"/>
    <cellStyle name="Comma 3 2 7 5 2 2 3" xfId="5590"/>
    <cellStyle name="Comma 3 2 7 5 2 2 3 2" xfId="13106"/>
    <cellStyle name="Comma 3 2 7 5 2 2 4" xfId="10964"/>
    <cellStyle name="Comma 3 2 7 5 2 2 5" xfId="17367"/>
    <cellStyle name="Comma 3 2 7 5 2 3" xfId="6208"/>
    <cellStyle name="Comma 3 2 7 5 2 3 2" xfId="13720"/>
    <cellStyle name="Comma 3 2 7 5 2 4" xfId="5591"/>
    <cellStyle name="Comma 3 2 7 5 2 4 2" xfId="13107"/>
    <cellStyle name="Comma 3 2 7 5 2 5" xfId="10120"/>
    <cellStyle name="Comma 3 2 7 5 2 6" xfId="17366"/>
    <cellStyle name="Comma 3 2 7 5 3" xfId="2846"/>
    <cellStyle name="Comma 3 2 7 5 3 2" xfId="6630"/>
    <cellStyle name="Comma 3 2 7 5 3 2 2" xfId="14142"/>
    <cellStyle name="Comma 3 2 7 5 3 3" xfId="5259"/>
    <cellStyle name="Comma 3 2 7 5 3 3 2" xfId="12808"/>
    <cellStyle name="Comma 3 2 7 5 3 4" xfId="10542"/>
    <cellStyle name="Comma 3 2 7 5 3 5" xfId="17368"/>
    <cellStyle name="Comma 3 2 7 5 4" xfId="3777"/>
    <cellStyle name="Comma 3 2 7 5 4 2" xfId="7487"/>
    <cellStyle name="Comma 3 2 7 5 4 2 2" xfId="14996"/>
    <cellStyle name="Comma 3 2 7 5 4 3" xfId="9296"/>
    <cellStyle name="Comma 3 2 7 5 4 3 2" xfId="16749"/>
    <cellStyle name="Comma 3 2 7 5 4 4" xfId="11387"/>
    <cellStyle name="Comma 3 2 7 5 4 5" xfId="17369"/>
    <cellStyle name="Comma 3 2 7 5 5" xfId="3885"/>
    <cellStyle name="Comma 3 2 7 5 5 2" xfId="9245"/>
    <cellStyle name="Comma 3 2 7 5 5 3" xfId="17370"/>
    <cellStyle name="Comma 3 2 7 5 6" xfId="4246"/>
    <cellStyle name="Comma 3 2 7 5 6 2" xfId="7916"/>
    <cellStyle name="Comma 3 2 7 5 6 2 2" xfId="15423"/>
    <cellStyle name="Comma 3 2 7 5 6 3" xfId="9111"/>
    <cellStyle name="Comma 3 2 7 5 6 3 2" xfId="16589"/>
    <cellStyle name="Comma 3 2 7 5 6 4" xfId="11809"/>
    <cellStyle name="Comma 3 2 7 5 6 5" xfId="17371"/>
    <cellStyle name="Comma 3 2 7 5 7" xfId="4671"/>
    <cellStyle name="Comma 3 2 7 5 7 2" xfId="8341"/>
    <cellStyle name="Comma 3 2 7 5 7 2 2" xfId="15848"/>
    <cellStyle name="Comma 3 2 7 5 7 3" xfId="5471"/>
    <cellStyle name="Comma 3 2 7 5 7 3 2" xfId="13009"/>
    <cellStyle name="Comma 3 2 7 5 7 4" xfId="12234"/>
    <cellStyle name="Comma 3 2 7 5 7 5" xfId="17372"/>
    <cellStyle name="Comma 3 2 7 5 8" xfId="5099"/>
    <cellStyle name="Comma 3 2 7 5 8 2" xfId="8764"/>
    <cellStyle name="Comma 3 2 7 5 8 2 2" xfId="16271"/>
    <cellStyle name="Comma 3 2 7 5 8 3" xfId="12656"/>
    <cellStyle name="Comma 3 2 7 5 9" xfId="5770"/>
    <cellStyle name="Comma 3 2 7 5 9 2" xfId="13285"/>
    <cellStyle name="Comma 3 2 7 6" xfId="2197"/>
    <cellStyle name="Comma 3 2 7 6 2" xfId="3105"/>
    <cellStyle name="Comma 3 2 7 6 2 2" xfId="6887"/>
    <cellStyle name="Comma 3 2 7 6 2 2 2" xfId="14398"/>
    <cellStyle name="Comma 3 2 7 6 2 3" xfId="9181"/>
    <cellStyle name="Comma 3 2 7 6 2 3 2" xfId="16652"/>
    <cellStyle name="Comma 3 2 7 6 2 4" xfId="10798"/>
    <cellStyle name="Comma 3 2 7 6 2 5" xfId="17374"/>
    <cellStyle name="Comma 3 2 7 6 3" xfId="6031"/>
    <cellStyle name="Comma 3 2 7 6 3 2" xfId="13545"/>
    <cellStyle name="Comma 3 2 7 6 4" xfId="9077"/>
    <cellStyle name="Comma 3 2 7 6 4 2" xfId="16557"/>
    <cellStyle name="Comma 3 2 7 6 5" xfId="9954"/>
    <cellStyle name="Comma 3 2 7 6 6" xfId="17373"/>
    <cellStyle name="Comma 3 2 7 7" xfId="2680"/>
    <cellStyle name="Comma 3 2 7 7 2" xfId="6464"/>
    <cellStyle name="Comma 3 2 7 7 2 2" xfId="13976"/>
    <cellStyle name="Comma 3 2 7 7 3" xfId="9106"/>
    <cellStyle name="Comma 3 2 7 7 3 2" xfId="16584"/>
    <cellStyle name="Comma 3 2 7 7 4" xfId="10376"/>
    <cellStyle name="Comma 3 2 7 7 5" xfId="17375"/>
    <cellStyle name="Comma 3 2 7 8" xfId="3607"/>
    <cellStyle name="Comma 3 2 7 8 2" xfId="7320"/>
    <cellStyle name="Comma 3 2 7 8 2 2" xfId="14829"/>
    <cellStyle name="Comma 3 2 7 8 3" xfId="7592"/>
    <cellStyle name="Comma 3 2 7 8 3 2" xfId="15099"/>
    <cellStyle name="Comma 3 2 7 8 4" xfId="11221"/>
    <cellStyle name="Comma 3 2 7 8 5" xfId="17376"/>
    <cellStyle name="Comma 3 2 7 9" xfId="3596"/>
    <cellStyle name="Comma 3 2 7 9 2" xfId="5500"/>
    <cellStyle name="Comma 3 2 7 9 3" xfId="17377"/>
    <cellStyle name="Comma 3 2 8" xfId="1733"/>
    <cellStyle name="Comma 3 2 8 10" xfId="5605"/>
    <cellStyle name="Comma 3 2 8 10 2" xfId="13120"/>
    <cellStyle name="Comma 3 2 8 11" xfId="9533"/>
    <cellStyle name="Comma 3 2 8 12" xfId="17378"/>
    <cellStyle name="Comma 3 2 8 2" xfId="1918"/>
    <cellStyle name="Comma 3 2 8 2 10" xfId="9698"/>
    <cellStyle name="Comma 3 2 8 2 11" xfId="17379"/>
    <cellStyle name="Comma 3 2 8 2 2" xfId="2425"/>
    <cellStyle name="Comma 3 2 8 2 2 2" xfId="3272"/>
    <cellStyle name="Comma 3 2 8 2 2 2 2" xfId="7054"/>
    <cellStyle name="Comma 3 2 8 2 2 2 2 2" xfId="14565"/>
    <cellStyle name="Comma 3 2 8 2 2 2 3" xfId="5537"/>
    <cellStyle name="Comma 3 2 8 2 2 2 3 2" xfId="13060"/>
    <cellStyle name="Comma 3 2 8 2 2 2 4" xfId="10965"/>
    <cellStyle name="Comma 3 2 8 2 2 2 5" xfId="17381"/>
    <cellStyle name="Comma 3 2 8 2 2 3" xfId="6209"/>
    <cellStyle name="Comma 3 2 8 2 2 3 2" xfId="13721"/>
    <cellStyle name="Comma 3 2 8 2 2 4" xfId="5220"/>
    <cellStyle name="Comma 3 2 8 2 2 4 2" xfId="12775"/>
    <cellStyle name="Comma 3 2 8 2 2 5" xfId="10121"/>
    <cellStyle name="Comma 3 2 8 2 2 6" xfId="17380"/>
    <cellStyle name="Comma 3 2 8 2 3" xfId="2847"/>
    <cellStyle name="Comma 3 2 8 2 3 2" xfId="6631"/>
    <cellStyle name="Comma 3 2 8 2 3 2 2" xfId="14143"/>
    <cellStyle name="Comma 3 2 8 2 3 3" xfId="9267"/>
    <cellStyle name="Comma 3 2 8 2 3 3 2" xfId="16726"/>
    <cellStyle name="Comma 3 2 8 2 3 4" xfId="10543"/>
    <cellStyle name="Comma 3 2 8 2 3 5" xfId="17382"/>
    <cellStyle name="Comma 3 2 8 2 4" xfId="3778"/>
    <cellStyle name="Comma 3 2 8 2 4 2" xfId="7488"/>
    <cellStyle name="Comma 3 2 8 2 4 2 2" xfId="14997"/>
    <cellStyle name="Comma 3 2 8 2 4 3" xfId="5458"/>
    <cellStyle name="Comma 3 2 8 2 4 3 2" xfId="12999"/>
    <cellStyle name="Comma 3 2 8 2 4 4" xfId="11388"/>
    <cellStyle name="Comma 3 2 8 2 4 5" xfId="17383"/>
    <cellStyle name="Comma 3 2 8 2 5" xfId="3548"/>
    <cellStyle name="Comma 3 2 8 2 5 2" xfId="9253"/>
    <cellStyle name="Comma 3 2 8 2 5 3" xfId="17384"/>
    <cellStyle name="Comma 3 2 8 2 6" xfId="4247"/>
    <cellStyle name="Comma 3 2 8 2 6 2" xfId="7917"/>
    <cellStyle name="Comma 3 2 8 2 6 2 2" xfId="15424"/>
    <cellStyle name="Comma 3 2 8 2 6 3" xfId="9248"/>
    <cellStyle name="Comma 3 2 8 2 6 3 2" xfId="16709"/>
    <cellStyle name="Comma 3 2 8 2 6 4" xfId="11810"/>
    <cellStyle name="Comma 3 2 8 2 6 5" xfId="17385"/>
    <cellStyle name="Comma 3 2 8 2 7" xfId="4672"/>
    <cellStyle name="Comma 3 2 8 2 7 2" xfId="8342"/>
    <cellStyle name="Comma 3 2 8 2 7 2 2" xfId="15849"/>
    <cellStyle name="Comma 3 2 8 2 7 3" xfId="9040"/>
    <cellStyle name="Comma 3 2 8 2 7 3 2" xfId="16529"/>
    <cellStyle name="Comma 3 2 8 2 7 4" xfId="12235"/>
    <cellStyle name="Comma 3 2 8 2 7 5" xfId="17386"/>
    <cellStyle name="Comma 3 2 8 2 8" xfId="5100"/>
    <cellStyle name="Comma 3 2 8 2 8 2" xfId="8765"/>
    <cellStyle name="Comma 3 2 8 2 8 2 2" xfId="16272"/>
    <cellStyle name="Comma 3 2 8 2 8 3" xfId="12657"/>
    <cellStyle name="Comma 3 2 8 2 9" xfId="5771"/>
    <cellStyle name="Comma 3 2 8 2 9 2" xfId="13286"/>
    <cellStyle name="Comma 3 2 8 3" xfId="2254"/>
    <cellStyle name="Comma 3 2 8 3 2" xfId="3107"/>
    <cellStyle name="Comma 3 2 8 3 2 2" xfId="6889"/>
    <cellStyle name="Comma 3 2 8 3 2 2 2" xfId="14400"/>
    <cellStyle name="Comma 3 2 8 3 2 3" xfId="9358"/>
    <cellStyle name="Comma 3 2 8 3 2 3 2" xfId="16800"/>
    <cellStyle name="Comma 3 2 8 3 2 4" xfId="10800"/>
    <cellStyle name="Comma 3 2 8 3 2 5" xfId="17388"/>
    <cellStyle name="Comma 3 2 8 3 3" xfId="6043"/>
    <cellStyle name="Comma 3 2 8 3 3 2" xfId="13555"/>
    <cellStyle name="Comma 3 2 8 3 4" xfId="9193"/>
    <cellStyle name="Comma 3 2 8 3 4 2" xfId="16663"/>
    <cellStyle name="Comma 3 2 8 3 5" xfId="9956"/>
    <cellStyle name="Comma 3 2 8 3 6" xfId="17387"/>
    <cellStyle name="Comma 3 2 8 4" xfId="2682"/>
    <cellStyle name="Comma 3 2 8 4 2" xfId="6466"/>
    <cellStyle name="Comma 3 2 8 4 2 2" xfId="13978"/>
    <cellStyle name="Comma 3 2 8 4 3" xfId="9070"/>
    <cellStyle name="Comma 3 2 8 4 3 2" xfId="16552"/>
    <cellStyle name="Comma 3 2 8 4 4" xfId="10378"/>
    <cellStyle name="Comma 3 2 8 4 5" xfId="17389"/>
    <cellStyle name="Comma 3 2 8 5" xfId="3612"/>
    <cellStyle name="Comma 3 2 8 5 2" xfId="7322"/>
    <cellStyle name="Comma 3 2 8 5 2 2" xfId="14831"/>
    <cellStyle name="Comma 3 2 8 5 3" xfId="9255"/>
    <cellStyle name="Comma 3 2 8 5 3 2" xfId="16715"/>
    <cellStyle name="Comma 3 2 8 5 4" xfId="11223"/>
    <cellStyle name="Comma 3 2 8 5 5" xfId="17390"/>
    <cellStyle name="Comma 3 2 8 6" xfId="3376"/>
    <cellStyle name="Comma 3 2 8 6 2" xfId="5231"/>
    <cellStyle name="Comma 3 2 8 6 3" xfId="17391"/>
    <cellStyle name="Comma 3 2 8 7" xfId="4082"/>
    <cellStyle name="Comma 3 2 8 7 2" xfId="7752"/>
    <cellStyle name="Comma 3 2 8 7 2 2" xfId="15259"/>
    <cellStyle name="Comma 3 2 8 7 3" xfId="8874"/>
    <cellStyle name="Comma 3 2 8 7 3 2" xfId="16379"/>
    <cellStyle name="Comma 3 2 8 7 4" xfId="11645"/>
    <cellStyle name="Comma 3 2 8 7 5" xfId="17392"/>
    <cellStyle name="Comma 3 2 8 8" xfId="4507"/>
    <cellStyle name="Comma 3 2 8 8 2" xfId="8177"/>
    <cellStyle name="Comma 3 2 8 8 2 2" xfId="15684"/>
    <cellStyle name="Comma 3 2 8 8 3" xfId="9083"/>
    <cellStyle name="Comma 3 2 8 8 3 2" xfId="16563"/>
    <cellStyle name="Comma 3 2 8 8 4" xfId="12070"/>
    <cellStyle name="Comma 3 2 8 8 5" xfId="17393"/>
    <cellStyle name="Comma 3 2 8 9" xfId="4934"/>
    <cellStyle name="Comma 3 2 8 9 2" xfId="8600"/>
    <cellStyle name="Comma 3 2 8 9 2 2" xfId="16107"/>
    <cellStyle name="Comma 3 2 8 9 3" xfId="12492"/>
    <cellStyle name="Comma 3 2 9" xfId="1752"/>
    <cellStyle name="Comma 3 2 9 10" xfId="5619"/>
    <cellStyle name="Comma 3 2 9 10 2" xfId="13134"/>
    <cellStyle name="Comma 3 2 9 11" xfId="9547"/>
    <cellStyle name="Comma 3 2 9 12" xfId="17394"/>
    <cellStyle name="Comma 3 2 9 2" xfId="1919"/>
    <cellStyle name="Comma 3 2 9 2 10" xfId="9699"/>
    <cellStyle name="Comma 3 2 9 2 11" xfId="17395"/>
    <cellStyle name="Comma 3 2 9 2 2" xfId="2426"/>
    <cellStyle name="Comma 3 2 9 2 2 2" xfId="3273"/>
    <cellStyle name="Comma 3 2 9 2 2 2 2" xfId="7055"/>
    <cellStyle name="Comma 3 2 9 2 2 2 2 2" xfId="14566"/>
    <cellStyle name="Comma 3 2 9 2 2 2 3" xfId="9016"/>
    <cellStyle name="Comma 3 2 9 2 2 2 3 2" xfId="16507"/>
    <cellStyle name="Comma 3 2 9 2 2 2 4" xfId="10966"/>
    <cellStyle name="Comma 3 2 9 2 2 2 5" xfId="17397"/>
    <cellStyle name="Comma 3 2 9 2 2 3" xfId="6210"/>
    <cellStyle name="Comma 3 2 9 2 2 3 2" xfId="13722"/>
    <cellStyle name="Comma 3 2 9 2 2 4" xfId="5548"/>
    <cellStyle name="Comma 3 2 9 2 2 4 2" xfId="13067"/>
    <cellStyle name="Comma 3 2 9 2 2 5" xfId="10122"/>
    <cellStyle name="Comma 3 2 9 2 2 6" xfId="17396"/>
    <cellStyle name="Comma 3 2 9 2 3" xfId="2848"/>
    <cellStyle name="Comma 3 2 9 2 3 2" xfId="6632"/>
    <cellStyle name="Comma 3 2 9 2 3 2 2" xfId="14144"/>
    <cellStyle name="Comma 3 2 9 2 3 3" xfId="9085"/>
    <cellStyle name="Comma 3 2 9 2 3 3 2" xfId="16565"/>
    <cellStyle name="Comma 3 2 9 2 3 4" xfId="10544"/>
    <cellStyle name="Comma 3 2 9 2 3 5" xfId="17398"/>
    <cellStyle name="Comma 3 2 9 2 4" xfId="3779"/>
    <cellStyle name="Comma 3 2 9 2 4 2" xfId="7489"/>
    <cellStyle name="Comma 3 2 9 2 4 2 2" xfId="14998"/>
    <cellStyle name="Comma 3 2 9 2 4 3" xfId="5589"/>
    <cellStyle name="Comma 3 2 9 2 4 3 2" xfId="13105"/>
    <cellStyle name="Comma 3 2 9 2 4 4" xfId="11389"/>
    <cellStyle name="Comma 3 2 9 2 4 5" xfId="17399"/>
    <cellStyle name="Comma 3 2 9 2 5" xfId="3554"/>
    <cellStyle name="Comma 3 2 9 2 5 2" xfId="9344"/>
    <cellStyle name="Comma 3 2 9 2 5 3" xfId="17400"/>
    <cellStyle name="Comma 3 2 9 2 6" xfId="4248"/>
    <cellStyle name="Comma 3 2 9 2 6 2" xfId="7918"/>
    <cellStyle name="Comma 3 2 9 2 6 2 2" xfId="15425"/>
    <cellStyle name="Comma 3 2 9 2 6 3" xfId="9113"/>
    <cellStyle name="Comma 3 2 9 2 6 3 2" xfId="16591"/>
    <cellStyle name="Comma 3 2 9 2 6 4" xfId="11811"/>
    <cellStyle name="Comma 3 2 9 2 6 5" xfId="17401"/>
    <cellStyle name="Comma 3 2 9 2 7" xfId="4673"/>
    <cellStyle name="Comma 3 2 9 2 7 2" xfId="8343"/>
    <cellStyle name="Comma 3 2 9 2 7 2 2" xfId="15850"/>
    <cellStyle name="Comma 3 2 9 2 7 3" xfId="5258"/>
    <cellStyle name="Comma 3 2 9 2 7 3 2" xfId="12807"/>
    <cellStyle name="Comma 3 2 9 2 7 4" xfId="12236"/>
    <cellStyle name="Comma 3 2 9 2 7 5" xfId="17402"/>
    <cellStyle name="Comma 3 2 9 2 8" xfId="5101"/>
    <cellStyle name="Comma 3 2 9 2 8 2" xfId="8766"/>
    <cellStyle name="Comma 3 2 9 2 8 2 2" xfId="16273"/>
    <cellStyle name="Comma 3 2 9 2 8 3" xfId="12658"/>
    <cellStyle name="Comma 3 2 9 2 9" xfId="5772"/>
    <cellStyle name="Comma 3 2 9 2 9 2" xfId="13287"/>
    <cellStyle name="Comma 3 2 9 3" xfId="2271"/>
    <cellStyle name="Comma 3 2 9 3 2" xfId="3121"/>
    <cellStyle name="Comma 3 2 9 3 2 2" xfId="6903"/>
    <cellStyle name="Comma 3 2 9 3 2 2 2" xfId="14414"/>
    <cellStyle name="Comma 3 2 9 3 2 3" xfId="6038"/>
    <cellStyle name="Comma 3 2 9 3 2 3 2" xfId="13551"/>
    <cellStyle name="Comma 3 2 9 3 2 4" xfId="10814"/>
    <cellStyle name="Comma 3 2 9 3 2 5" xfId="17404"/>
    <cellStyle name="Comma 3 2 9 3 3" xfId="6058"/>
    <cellStyle name="Comma 3 2 9 3 3 2" xfId="13570"/>
    <cellStyle name="Comma 3 2 9 3 4" xfId="8867"/>
    <cellStyle name="Comma 3 2 9 3 4 2" xfId="16373"/>
    <cellStyle name="Comma 3 2 9 3 5" xfId="9970"/>
    <cellStyle name="Comma 3 2 9 3 6" xfId="17403"/>
    <cellStyle name="Comma 3 2 9 4" xfId="2696"/>
    <cellStyle name="Comma 3 2 9 4 2" xfId="6480"/>
    <cellStyle name="Comma 3 2 9 4 2 2" xfId="13992"/>
    <cellStyle name="Comma 3 2 9 4 3" xfId="5438"/>
    <cellStyle name="Comma 3 2 9 4 3 2" xfId="12981"/>
    <cellStyle name="Comma 3 2 9 4 4" xfId="10392"/>
    <cellStyle name="Comma 3 2 9 4 5" xfId="17405"/>
    <cellStyle name="Comma 3 2 9 5" xfId="3626"/>
    <cellStyle name="Comma 3 2 9 5 2" xfId="7336"/>
    <cellStyle name="Comma 3 2 9 5 2 2" xfId="14845"/>
    <cellStyle name="Comma 3 2 9 5 3" xfId="5217"/>
    <cellStyle name="Comma 3 2 9 5 3 2" xfId="12773"/>
    <cellStyle name="Comma 3 2 9 5 4" xfId="11237"/>
    <cellStyle name="Comma 3 2 9 5 5" xfId="17406"/>
    <cellStyle name="Comma 3 2 9 6" xfId="3916"/>
    <cellStyle name="Comma 3 2 9 6 2" xfId="8915"/>
    <cellStyle name="Comma 3 2 9 6 3" xfId="17407"/>
    <cellStyle name="Comma 3 2 9 7" xfId="4096"/>
    <cellStyle name="Comma 3 2 9 7 2" xfId="7766"/>
    <cellStyle name="Comma 3 2 9 7 2 2" xfId="15273"/>
    <cellStyle name="Comma 3 2 9 7 3" xfId="5583"/>
    <cellStyle name="Comma 3 2 9 7 3 2" xfId="13099"/>
    <cellStyle name="Comma 3 2 9 7 4" xfId="11659"/>
    <cellStyle name="Comma 3 2 9 7 5" xfId="17408"/>
    <cellStyle name="Comma 3 2 9 8" xfId="4521"/>
    <cellStyle name="Comma 3 2 9 8 2" xfId="8191"/>
    <cellStyle name="Comma 3 2 9 8 2 2" xfId="15698"/>
    <cellStyle name="Comma 3 2 9 8 3" xfId="9316"/>
    <cellStyle name="Comma 3 2 9 8 3 2" xfId="16762"/>
    <cellStyle name="Comma 3 2 9 8 4" xfId="12084"/>
    <cellStyle name="Comma 3 2 9 8 5" xfId="17409"/>
    <cellStyle name="Comma 3 2 9 9" xfId="4948"/>
    <cellStyle name="Comma 3 2 9 9 2" xfId="8614"/>
    <cellStyle name="Comma 3 2 9 9 2 2" xfId="16121"/>
    <cellStyle name="Comma 3 2 9 9 3" xfId="12506"/>
    <cellStyle name="Comma 3 3" xfId="1140"/>
    <cellStyle name="Comma 3 3 2" xfId="4919"/>
    <cellStyle name="Comma 3 3 3" xfId="17410"/>
    <cellStyle name="Comma 3 4" xfId="1555"/>
    <cellStyle name="Comma 3 4 10" xfId="4069"/>
    <cellStyle name="Comma 3 4 10 2" xfId="7739"/>
    <cellStyle name="Comma 3 4 10 2 2" xfId="15246"/>
    <cellStyle name="Comma 3 4 10 3" xfId="9108"/>
    <cellStyle name="Comma 3 4 10 3 2" xfId="16586"/>
    <cellStyle name="Comma 3 4 10 4" xfId="11632"/>
    <cellStyle name="Comma 3 4 10 5" xfId="17412"/>
    <cellStyle name="Comma 3 4 11" xfId="4494"/>
    <cellStyle name="Comma 3 4 11 2" xfId="8164"/>
    <cellStyle name="Comma 3 4 11 2 2" xfId="15671"/>
    <cellStyle name="Comma 3 4 11 3" xfId="9005"/>
    <cellStyle name="Comma 3 4 11 3 2" xfId="16496"/>
    <cellStyle name="Comma 3 4 11 4" xfId="12057"/>
    <cellStyle name="Comma 3 4 11 5" xfId="17413"/>
    <cellStyle name="Comma 3 4 12" xfId="4921"/>
    <cellStyle name="Comma 3 4 12 2" xfId="8587"/>
    <cellStyle name="Comma 3 4 12 2 2" xfId="16094"/>
    <cellStyle name="Comma 3 4 12 3" xfId="12479"/>
    <cellStyle name="Comma 3 4 13" xfId="5555"/>
    <cellStyle name="Comma 3 4 13 2" xfId="13074"/>
    <cellStyle name="Comma 3 4 14" xfId="9520"/>
    <cellStyle name="Comma 3 4 15" xfId="17411"/>
    <cellStyle name="Comma 3 4 2" xfId="1737"/>
    <cellStyle name="Comma 3 4 2 10" xfId="5606"/>
    <cellStyle name="Comma 3 4 2 10 2" xfId="13121"/>
    <cellStyle name="Comma 3 4 2 11" xfId="9534"/>
    <cellStyle name="Comma 3 4 2 12" xfId="17414"/>
    <cellStyle name="Comma 3 4 2 2" xfId="1920"/>
    <cellStyle name="Comma 3 4 2 2 10" xfId="9700"/>
    <cellStyle name="Comma 3 4 2 2 11" xfId="17415"/>
    <cellStyle name="Comma 3 4 2 2 2" xfId="2427"/>
    <cellStyle name="Comma 3 4 2 2 2 2" xfId="3274"/>
    <cellStyle name="Comma 3 4 2 2 2 2 2" xfId="7056"/>
    <cellStyle name="Comma 3 4 2 2 2 2 2 2" xfId="14567"/>
    <cellStyle name="Comma 3 4 2 2 2 2 3" xfId="9324"/>
    <cellStyle name="Comma 3 4 2 2 2 2 3 2" xfId="16768"/>
    <cellStyle name="Comma 3 4 2 2 2 2 4" xfId="10967"/>
    <cellStyle name="Comma 3 4 2 2 2 2 5" xfId="17417"/>
    <cellStyle name="Comma 3 4 2 2 2 3" xfId="6211"/>
    <cellStyle name="Comma 3 4 2 2 2 3 2" xfId="13723"/>
    <cellStyle name="Comma 3 4 2 2 2 4" xfId="9101"/>
    <cellStyle name="Comma 3 4 2 2 2 4 2" xfId="16579"/>
    <cellStyle name="Comma 3 4 2 2 2 5" xfId="10123"/>
    <cellStyle name="Comma 3 4 2 2 2 6" xfId="17416"/>
    <cellStyle name="Comma 3 4 2 2 3" xfId="2849"/>
    <cellStyle name="Comma 3 4 2 2 3 2" xfId="6633"/>
    <cellStyle name="Comma 3 4 2 2 3 2 2" xfId="14145"/>
    <cellStyle name="Comma 3 4 2 2 3 3" xfId="9310"/>
    <cellStyle name="Comma 3 4 2 2 3 3 2" xfId="16757"/>
    <cellStyle name="Comma 3 4 2 2 3 4" xfId="10545"/>
    <cellStyle name="Comma 3 4 2 2 3 5" xfId="17418"/>
    <cellStyle name="Comma 3 4 2 2 4" xfId="3780"/>
    <cellStyle name="Comma 3 4 2 2 4 2" xfId="7490"/>
    <cellStyle name="Comma 3 4 2 2 4 2 2" xfId="14999"/>
    <cellStyle name="Comma 3 4 2 2 4 3" xfId="5457"/>
    <cellStyle name="Comma 3 4 2 2 4 3 2" xfId="12998"/>
    <cellStyle name="Comma 3 4 2 2 4 4" xfId="11390"/>
    <cellStyle name="Comma 3 4 2 2 4 5" xfId="17419"/>
    <cellStyle name="Comma 3 4 2 2 5" xfId="3406"/>
    <cellStyle name="Comma 3 4 2 2 5 2" xfId="9001"/>
    <cellStyle name="Comma 3 4 2 2 5 3" xfId="17420"/>
    <cellStyle name="Comma 3 4 2 2 6" xfId="4249"/>
    <cellStyle name="Comma 3 4 2 2 6 2" xfId="7919"/>
    <cellStyle name="Comma 3 4 2 2 6 2 2" xfId="15426"/>
    <cellStyle name="Comma 3 4 2 2 6 3" xfId="5528"/>
    <cellStyle name="Comma 3 4 2 2 6 3 2" xfId="13054"/>
    <cellStyle name="Comma 3 4 2 2 6 4" xfId="11812"/>
    <cellStyle name="Comma 3 4 2 2 6 5" xfId="17421"/>
    <cellStyle name="Comma 3 4 2 2 7" xfId="4674"/>
    <cellStyle name="Comma 3 4 2 2 7 2" xfId="8344"/>
    <cellStyle name="Comma 3 4 2 2 7 2 2" xfId="15851"/>
    <cellStyle name="Comma 3 4 2 2 7 3" xfId="5557"/>
    <cellStyle name="Comma 3 4 2 2 7 3 2" xfId="13076"/>
    <cellStyle name="Comma 3 4 2 2 7 4" xfId="12237"/>
    <cellStyle name="Comma 3 4 2 2 7 5" xfId="17422"/>
    <cellStyle name="Comma 3 4 2 2 8" xfId="5102"/>
    <cellStyle name="Comma 3 4 2 2 8 2" xfId="8767"/>
    <cellStyle name="Comma 3 4 2 2 8 2 2" xfId="16274"/>
    <cellStyle name="Comma 3 4 2 2 8 3" xfId="12659"/>
    <cellStyle name="Comma 3 4 2 2 9" xfId="5773"/>
    <cellStyle name="Comma 3 4 2 2 9 2" xfId="13288"/>
    <cellStyle name="Comma 3 4 2 3" xfId="2257"/>
    <cellStyle name="Comma 3 4 2 3 2" xfId="3108"/>
    <cellStyle name="Comma 3 4 2 3 2 2" xfId="6890"/>
    <cellStyle name="Comma 3 4 2 3 2 2 2" xfId="14401"/>
    <cellStyle name="Comma 3 4 2 3 2 3" xfId="5415"/>
    <cellStyle name="Comma 3 4 2 3 2 3 2" xfId="12961"/>
    <cellStyle name="Comma 3 4 2 3 2 4" xfId="10801"/>
    <cellStyle name="Comma 3 4 2 3 2 5" xfId="17424"/>
    <cellStyle name="Comma 3 4 2 3 3" xfId="6045"/>
    <cellStyle name="Comma 3 4 2 3 3 2" xfId="13557"/>
    <cellStyle name="Comma 3 4 2 3 4" xfId="8889"/>
    <cellStyle name="Comma 3 4 2 3 4 2" xfId="16392"/>
    <cellStyle name="Comma 3 4 2 3 5" xfId="9957"/>
    <cellStyle name="Comma 3 4 2 3 6" xfId="17423"/>
    <cellStyle name="Comma 3 4 2 4" xfId="2683"/>
    <cellStyle name="Comma 3 4 2 4 2" xfId="6467"/>
    <cellStyle name="Comma 3 4 2 4 2 2" xfId="13979"/>
    <cellStyle name="Comma 3 4 2 4 3" xfId="5513"/>
    <cellStyle name="Comma 3 4 2 4 3 2" xfId="13042"/>
    <cellStyle name="Comma 3 4 2 4 4" xfId="10379"/>
    <cellStyle name="Comma 3 4 2 4 5" xfId="17425"/>
    <cellStyle name="Comma 3 4 2 5" xfId="3613"/>
    <cellStyle name="Comma 3 4 2 5 2" xfId="7323"/>
    <cellStyle name="Comma 3 4 2 5 2 2" xfId="14832"/>
    <cellStyle name="Comma 3 4 2 5 3" xfId="9303"/>
    <cellStyle name="Comma 3 4 2 5 3 2" xfId="16752"/>
    <cellStyle name="Comma 3 4 2 5 4" xfId="11224"/>
    <cellStyle name="Comma 3 4 2 5 5" xfId="17426"/>
    <cellStyle name="Comma 3 4 2 6" xfId="3552"/>
    <cellStyle name="Comma 3 4 2 6 2" xfId="8938"/>
    <cellStyle name="Comma 3 4 2 6 3" xfId="17427"/>
    <cellStyle name="Comma 3 4 2 7" xfId="4083"/>
    <cellStyle name="Comma 3 4 2 7 2" xfId="7753"/>
    <cellStyle name="Comma 3 4 2 7 2 2" xfId="15260"/>
    <cellStyle name="Comma 3 4 2 7 3" xfId="9355"/>
    <cellStyle name="Comma 3 4 2 7 3 2" xfId="16797"/>
    <cellStyle name="Comma 3 4 2 7 4" xfId="11646"/>
    <cellStyle name="Comma 3 4 2 7 5" xfId="17428"/>
    <cellStyle name="Comma 3 4 2 8" xfId="4508"/>
    <cellStyle name="Comma 3 4 2 8 2" xfId="8178"/>
    <cellStyle name="Comma 3 4 2 8 2 2" xfId="15685"/>
    <cellStyle name="Comma 3 4 2 8 3" xfId="9205"/>
    <cellStyle name="Comma 3 4 2 8 3 2" xfId="16673"/>
    <cellStyle name="Comma 3 4 2 8 4" xfId="12071"/>
    <cellStyle name="Comma 3 4 2 8 5" xfId="17429"/>
    <cellStyle name="Comma 3 4 2 9" xfId="4935"/>
    <cellStyle name="Comma 3 4 2 9 2" xfId="8601"/>
    <cellStyle name="Comma 3 4 2 9 2 2" xfId="16108"/>
    <cellStyle name="Comma 3 4 2 9 3" xfId="12493"/>
    <cellStyle name="Comma 3 4 3" xfId="1755"/>
    <cellStyle name="Comma 3 4 3 10" xfId="5620"/>
    <cellStyle name="Comma 3 4 3 10 2" xfId="13135"/>
    <cellStyle name="Comma 3 4 3 11" xfId="9548"/>
    <cellStyle name="Comma 3 4 3 12" xfId="17430"/>
    <cellStyle name="Comma 3 4 3 2" xfId="1921"/>
    <cellStyle name="Comma 3 4 3 2 10" xfId="9701"/>
    <cellStyle name="Comma 3 4 3 2 11" xfId="17431"/>
    <cellStyle name="Comma 3 4 3 2 2" xfId="2428"/>
    <cellStyle name="Comma 3 4 3 2 2 2" xfId="3275"/>
    <cellStyle name="Comma 3 4 3 2 2 2 2" xfId="7057"/>
    <cellStyle name="Comma 3 4 3 2 2 2 2 2" xfId="14568"/>
    <cellStyle name="Comma 3 4 3 2 2 2 3" xfId="9364"/>
    <cellStyle name="Comma 3 4 3 2 2 2 3 2" xfId="16805"/>
    <cellStyle name="Comma 3 4 3 2 2 2 4" xfId="10968"/>
    <cellStyle name="Comma 3 4 3 2 2 2 5" xfId="17433"/>
    <cellStyle name="Comma 3 4 3 2 2 3" xfId="6212"/>
    <cellStyle name="Comma 3 4 3 2 2 3 2" xfId="13724"/>
    <cellStyle name="Comma 3 4 3 2 2 4" xfId="5229"/>
    <cellStyle name="Comma 3 4 3 2 2 4 2" xfId="12781"/>
    <cellStyle name="Comma 3 4 3 2 2 5" xfId="10124"/>
    <cellStyle name="Comma 3 4 3 2 2 6" xfId="17432"/>
    <cellStyle name="Comma 3 4 3 2 3" xfId="2850"/>
    <cellStyle name="Comma 3 4 3 2 3 2" xfId="6634"/>
    <cellStyle name="Comma 3 4 3 2 3 2 2" xfId="14146"/>
    <cellStyle name="Comma 3 4 3 2 3 3" xfId="9058"/>
    <cellStyle name="Comma 3 4 3 2 3 3 2" xfId="16543"/>
    <cellStyle name="Comma 3 4 3 2 3 4" xfId="10546"/>
    <cellStyle name="Comma 3 4 3 2 3 5" xfId="17434"/>
    <cellStyle name="Comma 3 4 3 2 4" xfId="3781"/>
    <cellStyle name="Comma 3 4 3 2 4 2" xfId="7491"/>
    <cellStyle name="Comma 3 4 3 2 4 2 2" xfId="15000"/>
    <cellStyle name="Comma 3 4 3 2 4 3" xfId="8900"/>
    <cellStyle name="Comma 3 4 3 2 4 3 2" xfId="16403"/>
    <cellStyle name="Comma 3 4 3 2 4 4" xfId="11391"/>
    <cellStyle name="Comma 3 4 3 2 4 5" xfId="17435"/>
    <cellStyle name="Comma 3 4 3 2 5" xfId="3571"/>
    <cellStyle name="Comma 3 4 3 2 5 2" xfId="8883"/>
    <cellStyle name="Comma 3 4 3 2 5 3" xfId="17436"/>
    <cellStyle name="Comma 3 4 3 2 6" xfId="4250"/>
    <cellStyle name="Comma 3 4 3 2 6 2" xfId="7920"/>
    <cellStyle name="Comma 3 4 3 2 6 2 2" xfId="15427"/>
    <cellStyle name="Comma 3 4 3 2 6 3" xfId="5475"/>
    <cellStyle name="Comma 3 4 3 2 6 3 2" xfId="13013"/>
    <cellStyle name="Comma 3 4 3 2 6 4" xfId="11813"/>
    <cellStyle name="Comma 3 4 3 2 6 5" xfId="17437"/>
    <cellStyle name="Comma 3 4 3 2 7" xfId="4675"/>
    <cellStyle name="Comma 3 4 3 2 7 2" xfId="8345"/>
    <cellStyle name="Comma 3 4 3 2 7 2 2" xfId="15852"/>
    <cellStyle name="Comma 3 4 3 2 7 3" xfId="9118"/>
    <cellStyle name="Comma 3 4 3 2 7 3 2" xfId="16596"/>
    <cellStyle name="Comma 3 4 3 2 7 4" xfId="12238"/>
    <cellStyle name="Comma 3 4 3 2 7 5" xfId="17438"/>
    <cellStyle name="Comma 3 4 3 2 8" xfId="5103"/>
    <cellStyle name="Comma 3 4 3 2 8 2" xfId="8768"/>
    <cellStyle name="Comma 3 4 3 2 8 2 2" xfId="16275"/>
    <cellStyle name="Comma 3 4 3 2 8 3" xfId="12660"/>
    <cellStyle name="Comma 3 4 3 2 9" xfId="5774"/>
    <cellStyle name="Comma 3 4 3 2 9 2" xfId="13289"/>
    <cellStyle name="Comma 3 4 3 3" xfId="2273"/>
    <cellStyle name="Comma 3 4 3 3 2" xfId="3122"/>
    <cellStyle name="Comma 3 4 3 3 2 2" xfId="6904"/>
    <cellStyle name="Comma 3 4 3 3 2 2 2" xfId="14415"/>
    <cellStyle name="Comma 3 4 3 3 2 3" xfId="5238"/>
    <cellStyle name="Comma 3 4 3 3 2 3 2" xfId="12789"/>
    <cellStyle name="Comma 3 4 3 3 2 4" xfId="10815"/>
    <cellStyle name="Comma 3 4 3 3 2 5" xfId="17440"/>
    <cellStyle name="Comma 3 4 3 3 3" xfId="6059"/>
    <cellStyle name="Comma 3 4 3 3 3 2" xfId="13571"/>
    <cellStyle name="Comma 3 4 3 3 4" xfId="5597"/>
    <cellStyle name="Comma 3 4 3 3 4 2" xfId="13112"/>
    <cellStyle name="Comma 3 4 3 3 5" xfId="9971"/>
    <cellStyle name="Comma 3 4 3 3 6" xfId="17439"/>
    <cellStyle name="Comma 3 4 3 4" xfId="2697"/>
    <cellStyle name="Comma 3 4 3 4 2" xfId="6481"/>
    <cellStyle name="Comma 3 4 3 4 2 2" xfId="13993"/>
    <cellStyle name="Comma 3 4 3 4 3" xfId="8899"/>
    <cellStyle name="Comma 3 4 3 4 3 2" xfId="16402"/>
    <cellStyle name="Comma 3 4 3 4 4" xfId="10393"/>
    <cellStyle name="Comma 3 4 3 4 5" xfId="17441"/>
    <cellStyle name="Comma 3 4 3 5" xfId="3627"/>
    <cellStyle name="Comma 3 4 3 5 2" xfId="7337"/>
    <cellStyle name="Comma 3 4 3 5 2 2" xfId="14846"/>
    <cellStyle name="Comma 3 4 3 5 3" xfId="5459"/>
    <cellStyle name="Comma 3 4 3 5 3 2" xfId="13000"/>
    <cellStyle name="Comma 3 4 3 5 4" xfId="11238"/>
    <cellStyle name="Comma 3 4 3 5 5" xfId="17442"/>
    <cellStyle name="Comma 3 4 3 6" xfId="3906"/>
    <cellStyle name="Comma 3 4 3 6 2" xfId="9317"/>
    <cellStyle name="Comma 3 4 3 6 3" xfId="17443"/>
    <cellStyle name="Comma 3 4 3 7" xfId="4097"/>
    <cellStyle name="Comma 3 4 3 7 2" xfId="7767"/>
    <cellStyle name="Comma 3 4 3 7 2 2" xfId="15274"/>
    <cellStyle name="Comma 3 4 3 7 3" xfId="5562"/>
    <cellStyle name="Comma 3 4 3 7 3 2" xfId="13080"/>
    <cellStyle name="Comma 3 4 3 7 4" xfId="11660"/>
    <cellStyle name="Comma 3 4 3 7 5" xfId="17444"/>
    <cellStyle name="Comma 3 4 3 8" xfId="4522"/>
    <cellStyle name="Comma 3 4 3 8 2" xfId="8192"/>
    <cellStyle name="Comma 3 4 3 8 2 2" xfId="15699"/>
    <cellStyle name="Comma 3 4 3 8 3" xfId="9188"/>
    <cellStyle name="Comma 3 4 3 8 3 2" xfId="16659"/>
    <cellStyle name="Comma 3 4 3 8 4" xfId="12085"/>
    <cellStyle name="Comma 3 4 3 8 5" xfId="17445"/>
    <cellStyle name="Comma 3 4 3 9" xfId="4949"/>
    <cellStyle name="Comma 3 4 3 9 2" xfId="8615"/>
    <cellStyle name="Comma 3 4 3 9 2 2" xfId="16122"/>
    <cellStyle name="Comma 3 4 3 9 3" xfId="12507"/>
    <cellStyle name="Comma 3 4 4" xfId="1773"/>
    <cellStyle name="Comma 3 4 4 10" xfId="5634"/>
    <cellStyle name="Comma 3 4 4 10 2" xfId="13149"/>
    <cellStyle name="Comma 3 4 4 11" xfId="9562"/>
    <cellStyle name="Comma 3 4 4 12" xfId="17446"/>
    <cellStyle name="Comma 3 4 4 2" xfId="1922"/>
    <cellStyle name="Comma 3 4 4 2 10" xfId="9702"/>
    <cellStyle name="Comma 3 4 4 2 11" xfId="17447"/>
    <cellStyle name="Comma 3 4 4 2 2" xfId="2429"/>
    <cellStyle name="Comma 3 4 4 2 2 2" xfId="3276"/>
    <cellStyle name="Comma 3 4 4 2 2 2 2" xfId="7058"/>
    <cellStyle name="Comma 3 4 4 2 2 2 2 2" xfId="14569"/>
    <cellStyle name="Comma 3 4 4 2 2 2 3" xfId="9277"/>
    <cellStyle name="Comma 3 4 4 2 2 2 3 2" xfId="16735"/>
    <cellStyle name="Comma 3 4 4 2 2 2 4" xfId="10969"/>
    <cellStyle name="Comma 3 4 4 2 2 2 5" xfId="17449"/>
    <cellStyle name="Comma 3 4 4 2 2 3" xfId="6213"/>
    <cellStyle name="Comma 3 4 4 2 2 3 2" xfId="13725"/>
    <cellStyle name="Comma 3 4 4 2 2 4" xfId="9213"/>
    <cellStyle name="Comma 3 4 4 2 2 4 2" xfId="16679"/>
    <cellStyle name="Comma 3 4 4 2 2 5" xfId="10125"/>
    <cellStyle name="Comma 3 4 4 2 2 6" xfId="17448"/>
    <cellStyle name="Comma 3 4 4 2 3" xfId="2851"/>
    <cellStyle name="Comma 3 4 4 2 3 2" xfId="6635"/>
    <cellStyle name="Comma 3 4 4 2 3 2 2" xfId="14147"/>
    <cellStyle name="Comma 3 4 4 2 3 3" xfId="9004"/>
    <cellStyle name="Comma 3 4 4 2 3 3 2" xfId="16495"/>
    <cellStyle name="Comma 3 4 4 2 3 4" xfId="10547"/>
    <cellStyle name="Comma 3 4 4 2 3 5" xfId="17450"/>
    <cellStyle name="Comma 3 4 4 2 4" xfId="3782"/>
    <cellStyle name="Comma 3 4 4 2 4 2" xfId="7492"/>
    <cellStyle name="Comma 3 4 4 2 4 2 2" xfId="15001"/>
    <cellStyle name="Comma 3 4 4 2 4 3" xfId="9208"/>
    <cellStyle name="Comma 3 4 4 2 4 3 2" xfId="16676"/>
    <cellStyle name="Comma 3 4 4 2 4 4" xfId="11392"/>
    <cellStyle name="Comma 3 4 4 2 4 5" xfId="17451"/>
    <cellStyle name="Comma 3 4 4 2 5" xfId="3895"/>
    <cellStyle name="Comma 3 4 4 2 5 2" xfId="9062"/>
    <cellStyle name="Comma 3 4 4 2 5 3" xfId="17452"/>
    <cellStyle name="Comma 3 4 4 2 6" xfId="4251"/>
    <cellStyle name="Comma 3 4 4 2 6 2" xfId="7921"/>
    <cellStyle name="Comma 3 4 4 2 6 2 2" xfId="15428"/>
    <cellStyle name="Comma 3 4 4 2 6 3" xfId="9308"/>
    <cellStyle name="Comma 3 4 4 2 6 3 2" xfId="16755"/>
    <cellStyle name="Comma 3 4 4 2 6 4" xfId="11814"/>
    <cellStyle name="Comma 3 4 4 2 6 5" xfId="17453"/>
    <cellStyle name="Comma 3 4 4 2 7" xfId="4676"/>
    <cellStyle name="Comma 3 4 4 2 7 2" xfId="8346"/>
    <cellStyle name="Comma 3 4 4 2 7 2 2" xfId="15853"/>
    <cellStyle name="Comma 3 4 4 2 7 3" xfId="8996"/>
    <cellStyle name="Comma 3 4 4 2 7 3 2" xfId="16488"/>
    <cellStyle name="Comma 3 4 4 2 7 4" xfId="12239"/>
    <cellStyle name="Comma 3 4 4 2 7 5" xfId="17454"/>
    <cellStyle name="Comma 3 4 4 2 8" xfId="5104"/>
    <cellStyle name="Comma 3 4 4 2 8 2" xfId="8769"/>
    <cellStyle name="Comma 3 4 4 2 8 2 2" xfId="16276"/>
    <cellStyle name="Comma 3 4 4 2 8 3" xfId="12661"/>
    <cellStyle name="Comma 3 4 4 2 9" xfId="5775"/>
    <cellStyle name="Comma 3 4 4 2 9 2" xfId="13290"/>
    <cellStyle name="Comma 3 4 4 3" xfId="2289"/>
    <cellStyle name="Comma 3 4 4 3 2" xfId="3136"/>
    <cellStyle name="Comma 3 4 4 3 2 2" xfId="6918"/>
    <cellStyle name="Comma 3 4 4 3 2 2 2" xfId="14429"/>
    <cellStyle name="Comma 3 4 4 3 2 3" xfId="8988"/>
    <cellStyle name="Comma 3 4 4 3 2 3 2" xfId="16481"/>
    <cellStyle name="Comma 3 4 4 3 2 4" xfId="10829"/>
    <cellStyle name="Comma 3 4 4 3 2 5" xfId="17456"/>
    <cellStyle name="Comma 3 4 4 3 3" xfId="6073"/>
    <cellStyle name="Comma 3 4 4 3 3 2" xfId="13585"/>
    <cellStyle name="Comma 3 4 4 3 4" xfId="5523"/>
    <cellStyle name="Comma 3 4 4 3 4 2" xfId="13049"/>
    <cellStyle name="Comma 3 4 4 3 5" xfId="9985"/>
    <cellStyle name="Comma 3 4 4 3 6" xfId="17455"/>
    <cellStyle name="Comma 3 4 4 4" xfId="2711"/>
    <cellStyle name="Comma 3 4 4 4 2" xfId="6495"/>
    <cellStyle name="Comma 3 4 4 4 2 2" xfId="14007"/>
    <cellStyle name="Comma 3 4 4 4 3" xfId="5586"/>
    <cellStyle name="Comma 3 4 4 4 3 2" xfId="13102"/>
    <cellStyle name="Comma 3 4 4 4 4" xfId="10407"/>
    <cellStyle name="Comma 3 4 4 4 5" xfId="17457"/>
    <cellStyle name="Comma 3 4 4 5" xfId="3641"/>
    <cellStyle name="Comma 3 4 4 5 2" xfId="7351"/>
    <cellStyle name="Comma 3 4 4 5 2 2" xfId="14860"/>
    <cellStyle name="Comma 3 4 4 5 3" xfId="6041"/>
    <cellStyle name="Comma 3 4 4 5 3 2" xfId="13553"/>
    <cellStyle name="Comma 3 4 4 5 4" xfId="11252"/>
    <cellStyle name="Comma 3 4 4 5 5" xfId="17458"/>
    <cellStyle name="Comma 3 4 4 6" xfId="3377"/>
    <cellStyle name="Comma 3 4 4 6 2" xfId="5499"/>
    <cellStyle name="Comma 3 4 4 6 3" xfId="17459"/>
    <cellStyle name="Comma 3 4 4 7" xfId="4111"/>
    <cellStyle name="Comma 3 4 4 7 2" xfId="7781"/>
    <cellStyle name="Comma 3 4 4 7 2 2" xfId="15288"/>
    <cellStyle name="Comma 3 4 4 7 3" xfId="6039"/>
    <cellStyle name="Comma 3 4 4 7 3 2" xfId="13552"/>
    <cellStyle name="Comma 3 4 4 7 4" xfId="11674"/>
    <cellStyle name="Comma 3 4 4 7 5" xfId="17460"/>
    <cellStyle name="Comma 3 4 4 8" xfId="4536"/>
    <cellStyle name="Comma 3 4 4 8 2" xfId="8206"/>
    <cellStyle name="Comma 3 4 4 8 2 2" xfId="15713"/>
    <cellStyle name="Comma 3 4 4 8 3" xfId="9331"/>
    <cellStyle name="Comma 3 4 4 8 3 2" xfId="16775"/>
    <cellStyle name="Comma 3 4 4 8 4" xfId="12099"/>
    <cellStyle name="Comma 3 4 4 8 5" xfId="17461"/>
    <cellStyle name="Comma 3 4 4 9" xfId="4963"/>
    <cellStyle name="Comma 3 4 4 9 2" xfId="8629"/>
    <cellStyle name="Comma 3 4 4 9 2 2" xfId="16136"/>
    <cellStyle name="Comma 3 4 4 9 3" xfId="12521"/>
    <cellStyle name="Comma 3 4 5" xfId="1923"/>
    <cellStyle name="Comma 3 4 5 10" xfId="9703"/>
    <cellStyle name="Comma 3 4 5 11" xfId="17462"/>
    <cellStyle name="Comma 3 4 5 2" xfId="2430"/>
    <cellStyle name="Comma 3 4 5 2 2" xfId="3277"/>
    <cellStyle name="Comma 3 4 5 2 2 2" xfId="7059"/>
    <cellStyle name="Comma 3 4 5 2 2 2 2" xfId="14570"/>
    <cellStyle name="Comma 3 4 5 2 2 3" xfId="9049"/>
    <cellStyle name="Comma 3 4 5 2 2 3 2" xfId="16535"/>
    <cellStyle name="Comma 3 4 5 2 2 4" xfId="10970"/>
    <cellStyle name="Comma 3 4 5 2 2 5" xfId="17464"/>
    <cellStyle name="Comma 3 4 5 2 3" xfId="6214"/>
    <cellStyle name="Comma 3 4 5 2 3 2" xfId="13726"/>
    <cellStyle name="Comma 3 4 5 2 4" xfId="9098"/>
    <cellStyle name="Comma 3 4 5 2 4 2" xfId="16576"/>
    <cellStyle name="Comma 3 4 5 2 5" xfId="10126"/>
    <cellStyle name="Comma 3 4 5 2 6" xfId="17463"/>
    <cellStyle name="Comma 3 4 5 3" xfId="2852"/>
    <cellStyle name="Comma 3 4 5 3 2" xfId="6636"/>
    <cellStyle name="Comma 3 4 5 3 2 2" xfId="14148"/>
    <cellStyle name="Comma 3 4 5 3 3" xfId="5425"/>
    <cellStyle name="Comma 3 4 5 3 3 2" xfId="12969"/>
    <cellStyle name="Comma 3 4 5 3 4" xfId="10548"/>
    <cellStyle name="Comma 3 4 5 3 5" xfId="17465"/>
    <cellStyle name="Comma 3 4 5 4" xfId="3783"/>
    <cellStyle name="Comma 3 4 5 4 2" xfId="7493"/>
    <cellStyle name="Comma 3 4 5 4 2 2" xfId="15002"/>
    <cellStyle name="Comma 3 4 5 4 3" xfId="8921"/>
    <cellStyle name="Comma 3 4 5 4 3 2" xfId="16420"/>
    <cellStyle name="Comma 3 4 5 4 4" xfId="11393"/>
    <cellStyle name="Comma 3 4 5 4 5" xfId="17466"/>
    <cellStyle name="Comma 3 4 5 5" xfId="3397"/>
    <cellStyle name="Comma 3 4 5 5 2" xfId="8863"/>
    <cellStyle name="Comma 3 4 5 5 3" xfId="17467"/>
    <cellStyle name="Comma 3 4 5 6" xfId="4252"/>
    <cellStyle name="Comma 3 4 5 6 2" xfId="7922"/>
    <cellStyle name="Comma 3 4 5 6 2 2" xfId="15429"/>
    <cellStyle name="Comma 3 4 5 6 3" xfId="9266"/>
    <cellStyle name="Comma 3 4 5 6 3 2" xfId="16725"/>
    <cellStyle name="Comma 3 4 5 6 4" xfId="11815"/>
    <cellStyle name="Comma 3 4 5 6 5" xfId="17468"/>
    <cellStyle name="Comma 3 4 5 7" xfId="4677"/>
    <cellStyle name="Comma 3 4 5 7 2" xfId="8347"/>
    <cellStyle name="Comma 3 4 5 7 2 2" xfId="15854"/>
    <cellStyle name="Comma 3 4 5 7 3" xfId="5595"/>
    <cellStyle name="Comma 3 4 5 7 3 2" xfId="13110"/>
    <cellStyle name="Comma 3 4 5 7 4" xfId="12240"/>
    <cellStyle name="Comma 3 4 5 7 5" xfId="17469"/>
    <cellStyle name="Comma 3 4 5 8" xfId="5105"/>
    <cellStyle name="Comma 3 4 5 8 2" xfId="8770"/>
    <cellStyle name="Comma 3 4 5 8 2 2" xfId="16277"/>
    <cellStyle name="Comma 3 4 5 8 3" xfId="12662"/>
    <cellStyle name="Comma 3 4 5 9" xfId="5776"/>
    <cellStyle name="Comma 3 4 5 9 2" xfId="13291"/>
    <cellStyle name="Comma 3 4 6" xfId="2186"/>
    <cellStyle name="Comma 3 4 6 2" xfId="3094"/>
    <cellStyle name="Comma 3 4 6 2 2" xfId="6876"/>
    <cellStyle name="Comma 3 4 6 2 2 2" xfId="14387"/>
    <cellStyle name="Comma 3 4 6 2 3" xfId="5455"/>
    <cellStyle name="Comma 3 4 6 2 3 2" xfId="12996"/>
    <cellStyle name="Comma 3 4 6 2 4" xfId="10787"/>
    <cellStyle name="Comma 3 4 6 2 5" xfId="17471"/>
    <cellStyle name="Comma 3 4 6 3" xfId="6020"/>
    <cellStyle name="Comma 3 4 6 3 2" xfId="13534"/>
    <cellStyle name="Comma 3 4 6 4" xfId="9009"/>
    <cellStyle name="Comma 3 4 6 4 2" xfId="16500"/>
    <cellStyle name="Comma 3 4 6 5" xfId="9943"/>
    <cellStyle name="Comma 3 4 6 6" xfId="17470"/>
    <cellStyle name="Comma 3 4 7" xfId="2669"/>
    <cellStyle name="Comma 3 4 7 2" xfId="6453"/>
    <cellStyle name="Comma 3 4 7 2 2" xfId="13965"/>
    <cellStyle name="Comma 3 4 7 3" xfId="5464"/>
    <cellStyle name="Comma 3 4 7 3 2" xfId="13002"/>
    <cellStyle name="Comma 3 4 7 4" xfId="10365"/>
    <cellStyle name="Comma 3 4 7 5" xfId="17472"/>
    <cellStyle name="Comma 3 4 8" xfId="3595"/>
    <cellStyle name="Comma 3 4 8 2" xfId="7309"/>
    <cellStyle name="Comma 3 4 8 2 2" xfId="14818"/>
    <cellStyle name="Comma 3 4 8 3" xfId="7154"/>
    <cellStyle name="Comma 3 4 8 3 2" xfId="14665"/>
    <cellStyle name="Comma 3 4 8 4" xfId="11210"/>
    <cellStyle name="Comma 3 4 8 5" xfId="17473"/>
    <cellStyle name="Comma 3 4 9" xfId="3901"/>
    <cellStyle name="Comma 3 4 9 2" xfId="6040"/>
    <cellStyle name="Comma 3 4 9 3" xfId="17474"/>
    <cellStyle name="Comma 3 5" xfId="1608"/>
    <cellStyle name="Comma 3 5 10" xfId="4071"/>
    <cellStyle name="Comma 3 5 10 2" xfId="7741"/>
    <cellStyle name="Comma 3 5 10 2 2" xfId="15248"/>
    <cellStyle name="Comma 3 5 10 3" xfId="9025"/>
    <cellStyle name="Comma 3 5 10 3 2" xfId="16515"/>
    <cellStyle name="Comma 3 5 10 4" xfId="11634"/>
    <cellStyle name="Comma 3 5 10 5" xfId="17476"/>
    <cellStyle name="Comma 3 5 11" xfId="4496"/>
    <cellStyle name="Comma 3 5 11 2" xfId="8166"/>
    <cellStyle name="Comma 3 5 11 2 2" xfId="15673"/>
    <cellStyle name="Comma 3 5 11 3" xfId="9134"/>
    <cellStyle name="Comma 3 5 11 3 2" xfId="16611"/>
    <cellStyle name="Comma 3 5 11 4" xfId="12059"/>
    <cellStyle name="Comma 3 5 11 5" xfId="17477"/>
    <cellStyle name="Comma 3 5 12" xfId="4923"/>
    <cellStyle name="Comma 3 5 12 2" xfId="8589"/>
    <cellStyle name="Comma 3 5 12 2 2" xfId="16096"/>
    <cellStyle name="Comma 3 5 12 3" xfId="12481"/>
    <cellStyle name="Comma 3 5 13" xfId="5569"/>
    <cellStyle name="Comma 3 5 13 2" xfId="13086"/>
    <cellStyle name="Comma 3 5 14" xfId="9522"/>
    <cellStyle name="Comma 3 5 15" xfId="17475"/>
    <cellStyle name="Comma 3 5 2" xfId="1739"/>
    <cellStyle name="Comma 3 5 2 10" xfId="5608"/>
    <cellStyle name="Comma 3 5 2 10 2" xfId="13123"/>
    <cellStyle name="Comma 3 5 2 11" xfId="9536"/>
    <cellStyle name="Comma 3 5 2 12" xfId="17478"/>
    <cellStyle name="Comma 3 5 2 2" xfId="1924"/>
    <cellStyle name="Comma 3 5 2 2 10" xfId="9704"/>
    <cellStyle name="Comma 3 5 2 2 11" xfId="17479"/>
    <cellStyle name="Comma 3 5 2 2 2" xfId="2431"/>
    <cellStyle name="Comma 3 5 2 2 2 2" xfId="3278"/>
    <cellStyle name="Comma 3 5 2 2 2 2 2" xfId="7060"/>
    <cellStyle name="Comma 3 5 2 2 2 2 2 2" xfId="14571"/>
    <cellStyle name="Comma 3 5 2 2 2 2 3" xfId="9365"/>
    <cellStyle name="Comma 3 5 2 2 2 2 3 2" xfId="16806"/>
    <cellStyle name="Comma 3 5 2 2 2 2 4" xfId="10971"/>
    <cellStyle name="Comma 3 5 2 2 2 2 5" xfId="17481"/>
    <cellStyle name="Comma 3 5 2 2 2 3" xfId="6215"/>
    <cellStyle name="Comma 3 5 2 2 2 3 2" xfId="13727"/>
    <cellStyle name="Comma 3 5 2 2 2 4" xfId="9114"/>
    <cellStyle name="Comma 3 5 2 2 2 4 2" xfId="16592"/>
    <cellStyle name="Comma 3 5 2 2 2 5" xfId="10127"/>
    <cellStyle name="Comma 3 5 2 2 2 6" xfId="17480"/>
    <cellStyle name="Comma 3 5 2 2 3" xfId="2853"/>
    <cellStyle name="Comma 3 5 2 2 3 2" xfId="6637"/>
    <cellStyle name="Comma 3 5 2 2 3 2 2" xfId="14149"/>
    <cellStyle name="Comma 3 5 2 2 3 3" xfId="9071"/>
    <cellStyle name="Comma 3 5 2 2 3 3 2" xfId="16553"/>
    <cellStyle name="Comma 3 5 2 2 3 4" xfId="10549"/>
    <cellStyle name="Comma 3 5 2 2 3 5" xfId="17482"/>
    <cellStyle name="Comma 3 5 2 2 4" xfId="3784"/>
    <cellStyle name="Comma 3 5 2 2 4 2" xfId="7494"/>
    <cellStyle name="Comma 3 5 2 2 4 2 2" xfId="15003"/>
    <cellStyle name="Comma 3 5 2 2 4 3" xfId="5508"/>
    <cellStyle name="Comma 3 5 2 2 4 3 2" xfId="13038"/>
    <cellStyle name="Comma 3 5 2 2 4 4" xfId="11394"/>
    <cellStyle name="Comma 3 5 2 2 4 5" xfId="17483"/>
    <cellStyle name="Comma 3 5 2 2 5" xfId="3891"/>
    <cellStyle name="Comma 3 5 2 2 5 2" xfId="9090"/>
    <cellStyle name="Comma 3 5 2 2 5 3" xfId="17484"/>
    <cellStyle name="Comma 3 5 2 2 6" xfId="4253"/>
    <cellStyle name="Comma 3 5 2 2 6 2" xfId="7923"/>
    <cellStyle name="Comma 3 5 2 2 6 2 2" xfId="15430"/>
    <cellStyle name="Comma 3 5 2 2 6 3" xfId="8913"/>
    <cellStyle name="Comma 3 5 2 2 6 3 2" xfId="16416"/>
    <cellStyle name="Comma 3 5 2 2 6 4" xfId="11816"/>
    <cellStyle name="Comma 3 5 2 2 6 5" xfId="17485"/>
    <cellStyle name="Comma 3 5 2 2 7" xfId="4678"/>
    <cellStyle name="Comma 3 5 2 2 7 2" xfId="8348"/>
    <cellStyle name="Comma 3 5 2 2 7 2 2" xfId="15855"/>
    <cellStyle name="Comma 3 5 2 2 7 3" xfId="5456"/>
    <cellStyle name="Comma 3 5 2 2 7 3 2" xfId="12997"/>
    <cellStyle name="Comma 3 5 2 2 7 4" xfId="12241"/>
    <cellStyle name="Comma 3 5 2 2 7 5" xfId="17486"/>
    <cellStyle name="Comma 3 5 2 2 8" xfId="5106"/>
    <cellStyle name="Comma 3 5 2 2 8 2" xfId="8771"/>
    <cellStyle name="Comma 3 5 2 2 8 2 2" xfId="16278"/>
    <cellStyle name="Comma 3 5 2 2 8 3" xfId="12663"/>
    <cellStyle name="Comma 3 5 2 2 9" xfId="5777"/>
    <cellStyle name="Comma 3 5 2 2 9 2" xfId="13292"/>
    <cellStyle name="Comma 3 5 2 3" xfId="2259"/>
    <cellStyle name="Comma 3 5 2 3 2" xfId="3110"/>
    <cellStyle name="Comma 3 5 2 3 2 2" xfId="6892"/>
    <cellStyle name="Comma 3 5 2 3 2 2 2" xfId="14403"/>
    <cellStyle name="Comma 3 5 2 3 2 3" xfId="8893"/>
    <cellStyle name="Comma 3 5 2 3 2 3 2" xfId="16396"/>
    <cellStyle name="Comma 3 5 2 3 2 4" xfId="10803"/>
    <cellStyle name="Comma 3 5 2 3 2 5" xfId="17488"/>
    <cellStyle name="Comma 3 5 2 3 3" xfId="6047"/>
    <cellStyle name="Comma 3 5 2 3 3 2" xfId="13559"/>
    <cellStyle name="Comma 3 5 2 3 4" xfId="8933"/>
    <cellStyle name="Comma 3 5 2 3 4 2" xfId="16431"/>
    <cellStyle name="Comma 3 5 2 3 5" xfId="9959"/>
    <cellStyle name="Comma 3 5 2 3 6" xfId="17487"/>
    <cellStyle name="Comma 3 5 2 4" xfId="2685"/>
    <cellStyle name="Comma 3 5 2 4 2" xfId="6469"/>
    <cellStyle name="Comma 3 5 2 4 2 2" xfId="13981"/>
    <cellStyle name="Comma 3 5 2 4 3" xfId="9138"/>
    <cellStyle name="Comma 3 5 2 4 3 2" xfId="16615"/>
    <cellStyle name="Comma 3 5 2 4 4" xfId="10381"/>
    <cellStyle name="Comma 3 5 2 4 5" xfId="17489"/>
    <cellStyle name="Comma 3 5 2 5" xfId="3615"/>
    <cellStyle name="Comma 3 5 2 5 2" xfId="7325"/>
    <cellStyle name="Comma 3 5 2 5 2 2" xfId="14834"/>
    <cellStyle name="Comma 3 5 2 5 3" xfId="5413"/>
    <cellStyle name="Comma 3 5 2 5 3 2" xfId="12959"/>
    <cellStyle name="Comma 3 5 2 5 4" xfId="11226"/>
    <cellStyle name="Comma 3 5 2 5 5" xfId="17490"/>
    <cellStyle name="Comma 3 5 2 6" xfId="3917"/>
    <cellStyle name="Comma 3 5 2 6 2" xfId="5497"/>
    <cellStyle name="Comma 3 5 2 6 3" xfId="17491"/>
    <cellStyle name="Comma 3 5 2 7" xfId="4085"/>
    <cellStyle name="Comma 3 5 2 7 2" xfId="7755"/>
    <cellStyle name="Comma 3 5 2 7 2 2" xfId="15262"/>
    <cellStyle name="Comma 3 5 2 7 3" xfId="5460"/>
    <cellStyle name="Comma 3 5 2 7 3 2" xfId="13001"/>
    <cellStyle name="Comma 3 5 2 7 4" xfId="11648"/>
    <cellStyle name="Comma 3 5 2 7 5" xfId="17492"/>
    <cellStyle name="Comma 3 5 2 8" xfId="4510"/>
    <cellStyle name="Comma 3 5 2 8 2" xfId="8180"/>
    <cellStyle name="Comma 3 5 2 8 2 2" xfId="15687"/>
    <cellStyle name="Comma 3 5 2 8 3" xfId="8968"/>
    <cellStyle name="Comma 3 5 2 8 3 2" xfId="16462"/>
    <cellStyle name="Comma 3 5 2 8 4" xfId="12073"/>
    <cellStyle name="Comma 3 5 2 8 5" xfId="17493"/>
    <cellStyle name="Comma 3 5 2 9" xfId="4937"/>
    <cellStyle name="Comma 3 5 2 9 2" xfId="8603"/>
    <cellStyle name="Comma 3 5 2 9 2 2" xfId="16110"/>
    <cellStyle name="Comma 3 5 2 9 3" xfId="12495"/>
    <cellStyle name="Comma 3 5 3" xfId="1757"/>
    <cellStyle name="Comma 3 5 3 10" xfId="5622"/>
    <cellStyle name="Comma 3 5 3 10 2" xfId="13137"/>
    <cellStyle name="Comma 3 5 3 11" xfId="9550"/>
    <cellStyle name="Comma 3 5 3 12" xfId="17494"/>
    <cellStyle name="Comma 3 5 3 2" xfId="1925"/>
    <cellStyle name="Comma 3 5 3 2 10" xfId="9705"/>
    <cellStyle name="Comma 3 5 3 2 11" xfId="17495"/>
    <cellStyle name="Comma 3 5 3 2 2" xfId="2432"/>
    <cellStyle name="Comma 3 5 3 2 2 2" xfId="3279"/>
    <cellStyle name="Comma 3 5 3 2 2 2 2" xfId="7061"/>
    <cellStyle name="Comma 3 5 3 2 2 2 2 2" xfId="14572"/>
    <cellStyle name="Comma 3 5 3 2 2 2 3" xfId="5517"/>
    <cellStyle name="Comma 3 5 3 2 2 2 3 2" xfId="13045"/>
    <cellStyle name="Comma 3 5 3 2 2 2 4" xfId="10972"/>
    <cellStyle name="Comma 3 5 3 2 2 2 5" xfId="17497"/>
    <cellStyle name="Comma 3 5 3 2 2 3" xfId="6216"/>
    <cellStyle name="Comma 3 5 3 2 2 3 2" xfId="13728"/>
    <cellStyle name="Comma 3 5 3 2 2 4" xfId="9125"/>
    <cellStyle name="Comma 3 5 3 2 2 4 2" xfId="16602"/>
    <cellStyle name="Comma 3 5 3 2 2 5" xfId="10128"/>
    <cellStyle name="Comma 3 5 3 2 2 6" xfId="17496"/>
    <cellStyle name="Comma 3 5 3 2 3" xfId="2854"/>
    <cellStyle name="Comma 3 5 3 2 3 2" xfId="6638"/>
    <cellStyle name="Comma 3 5 3 2 3 2 2" xfId="14150"/>
    <cellStyle name="Comma 3 5 3 2 3 3" xfId="5434"/>
    <cellStyle name="Comma 3 5 3 2 3 3 2" xfId="12977"/>
    <cellStyle name="Comma 3 5 3 2 3 4" xfId="10550"/>
    <cellStyle name="Comma 3 5 3 2 3 5" xfId="17498"/>
    <cellStyle name="Comma 3 5 3 2 4" xfId="3785"/>
    <cellStyle name="Comma 3 5 3 2 4 2" xfId="7495"/>
    <cellStyle name="Comma 3 5 3 2 4 2 2" xfId="15004"/>
    <cellStyle name="Comma 3 5 3 2 4 3" xfId="5240"/>
    <cellStyle name="Comma 3 5 3 2 4 3 2" xfId="12790"/>
    <cellStyle name="Comma 3 5 3 2 4 4" xfId="11395"/>
    <cellStyle name="Comma 3 5 3 2 4 5" xfId="17499"/>
    <cellStyle name="Comma 3 5 3 2 5" xfId="3898"/>
    <cellStyle name="Comma 3 5 3 2 5 2" xfId="7585"/>
    <cellStyle name="Comma 3 5 3 2 5 3" xfId="17500"/>
    <cellStyle name="Comma 3 5 3 2 6" xfId="4254"/>
    <cellStyle name="Comma 3 5 3 2 6 2" xfId="7924"/>
    <cellStyle name="Comma 3 5 3 2 6 2 2" xfId="15431"/>
    <cellStyle name="Comma 3 5 3 2 6 3" xfId="8884"/>
    <cellStyle name="Comma 3 5 3 2 6 3 2" xfId="16387"/>
    <cellStyle name="Comma 3 5 3 2 6 4" xfId="11817"/>
    <cellStyle name="Comma 3 5 3 2 6 5" xfId="17501"/>
    <cellStyle name="Comma 3 5 3 2 7" xfId="4679"/>
    <cellStyle name="Comma 3 5 3 2 7 2" xfId="8349"/>
    <cellStyle name="Comma 3 5 3 2 7 2 2" xfId="15856"/>
    <cellStyle name="Comma 3 5 3 2 7 3" xfId="5468"/>
    <cellStyle name="Comma 3 5 3 2 7 3 2" xfId="13006"/>
    <cellStyle name="Comma 3 5 3 2 7 4" xfId="12242"/>
    <cellStyle name="Comma 3 5 3 2 7 5" xfId="17502"/>
    <cellStyle name="Comma 3 5 3 2 8" xfId="5107"/>
    <cellStyle name="Comma 3 5 3 2 8 2" xfId="8772"/>
    <cellStyle name="Comma 3 5 3 2 8 2 2" xfId="16279"/>
    <cellStyle name="Comma 3 5 3 2 8 3" xfId="12664"/>
    <cellStyle name="Comma 3 5 3 2 9" xfId="5778"/>
    <cellStyle name="Comma 3 5 3 2 9 2" xfId="13293"/>
    <cellStyle name="Comma 3 5 3 3" xfId="2275"/>
    <cellStyle name="Comma 3 5 3 3 2" xfId="3124"/>
    <cellStyle name="Comma 3 5 3 3 2 2" xfId="6906"/>
    <cellStyle name="Comma 3 5 3 3 2 2 2" xfId="14417"/>
    <cellStyle name="Comma 3 5 3 3 2 3" xfId="5416"/>
    <cellStyle name="Comma 3 5 3 3 2 3 2" xfId="12962"/>
    <cellStyle name="Comma 3 5 3 3 2 4" xfId="10817"/>
    <cellStyle name="Comma 3 5 3 3 2 5" xfId="17504"/>
    <cellStyle name="Comma 3 5 3 3 3" xfId="6061"/>
    <cellStyle name="Comma 3 5 3 3 3 2" xfId="13573"/>
    <cellStyle name="Comma 3 5 3 3 4" xfId="9339"/>
    <cellStyle name="Comma 3 5 3 3 4 2" xfId="16782"/>
    <cellStyle name="Comma 3 5 3 3 5" xfId="9973"/>
    <cellStyle name="Comma 3 5 3 3 6" xfId="17503"/>
    <cellStyle name="Comma 3 5 3 4" xfId="2699"/>
    <cellStyle name="Comma 3 5 3 4 2" xfId="6483"/>
    <cellStyle name="Comma 3 5 3 4 2 2" xfId="13995"/>
    <cellStyle name="Comma 3 5 3 4 3" xfId="5428"/>
    <cellStyle name="Comma 3 5 3 4 3 2" xfId="12971"/>
    <cellStyle name="Comma 3 5 3 4 4" xfId="10395"/>
    <cellStyle name="Comma 3 5 3 4 5" xfId="17505"/>
    <cellStyle name="Comma 3 5 3 5" xfId="3629"/>
    <cellStyle name="Comma 3 5 3 5 2" xfId="7339"/>
    <cellStyle name="Comma 3 5 3 5 2 2" xfId="14848"/>
    <cellStyle name="Comma 3 5 3 5 3" xfId="5527"/>
    <cellStyle name="Comma 3 5 3 5 3 2" xfId="13053"/>
    <cellStyle name="Comma 3 5 3 5 4" xfId="11240"/>
    <cellStyle name="Comma 3 5 3 5 5" xfId="17506"/>
    <cellStyle name="Comma 3 5 3 6" xfId="3882"/>
    <cellStyle name="Comma 3 5 3 6 2" xfId="5580"/>
    <cellStyle name="Comma 3 5 3 6 3" xfId="17507"/>
    <cellStyle name="Comma 3 5 3 7" xfId="4099"/>
    <cellStyle name="Comma 3 5 3 7 2" xfId="7769"/>
    <cellStyle name="Comma 3 5 3 7 2 2" xfId="15276"/>
    <cellStyle name="Comma 3 5 3 7 3" xfId="9351"/>
    <cellStyle name="Comma 3 5 3 7 3 2" xfId="16793"/>
    <cellStyle name="Comma 3 5 3 7 4" xfId="11662"/>
    <cellStyle name="Comma 3 5 3 7 5" xfId="17508"/>
    <cellStyle name="Comma 3 5 3 8" xfId="4524"/>
    <cellStyle name="Comma 3 5 3 8 2" xfId="8194"/>
    <cellStyle name="Comma 3 5 3 8 2 2" xfId="15701"/>
    <cellStyle name="Comma 3 5 3 8 3" xfId="5599"/>
    <cellStyle name="Comma 3 5 3 8 3 2" xfId="13114"/>
    <cellStyle name="Comma 3 5 3 8 4" xfId="12087"/>
    <cellStyle name="Comma 3 5 3 8 5" xfId="17509"/>
    <cellStyle name="Comma 3 5 3 9" xfId="4951"/>
    <cellStyle name="Comma 3 5 3 9 2" xfId="8617"/>
    <cellStyle name="Comma 3 5 3 9 2 2" xfId="16124"/>
    <cellStyle name="Comma 3 5 3 9 3" xfId="12509"/>
    <cellStyle name="Comma 3 5 4" xfId="1775"/>
    <cellStyle name="Comma 3 5 4 10" xfId="5636"/>
    <cellStyle name="Comma 3 5 4 10 2" xfId="13151"/>
    <cellStyle name="Comma 3 5 4 11" xfId="9564"/>
    <cellStyle name="Comma 3 5 4 12" xfId="17510"/>
    <cellStyle name="Comma 3 5 4 2" xfId="1926"/>
    <cellStyle name="Comma 3 5 4 2 10" xfId="9706"/>
    <cellStyle name="Comma 3 5 4 2 11" xfId="17511"/>
    <cellStyle name="Comma 3 5 4 2 2" xfId="2433"/>
    <cellStyle name="Comma 3 5 4 2 2 2" xfId="3280"/>
    <cellStyle name="Comma 3 5 4 2 2 2 2" xfId="7062"/>
    <cellStyle name="Comma 3 5 4 2 2 2 2 2" xfId="14573"/>
    <cellStyle name="Comma 3 5 4 2 2 2 3" xfId="8937"/>
    <cellStyle name="Comma 3 5 4 2 2 2 3 2" xfId="16435"/>
    <cellStyle name="Comma 3 5 4 2 2 2 4" xfId="10973"/>
    <cellStyle name="Comma 3 5 4 2 2 2 5" xfId="17513"/>
    <cellStyle name="Comma 3 5 4 2 2 3" xfId="6217"/>
    <cellStyle name="Comma 3 5 4 2 2 3 2" xfId="13729"/>
    <cellStyle name="Comma 3 5 4 2 2 4" xfId="9157"/>
    <cellStyle name="Comma 3 5 4 2 2 4 2" xfId="16631"/>
    <cellStyle name="Comma 3 5 4 2 2 5" xfId="10129"/>
    <cellStyle name="Comma 3 5 4 2 2 6" xfId="17512"/>
    <cellStyle name="Comma 3 5 4 2 3" xfId="2855"/>
    <cellStyle name="Comma 3 5 4 2 3 2" xfId="6639"/>
    <cellStyle name="Comma 3 5 4 2 3 2 2" xfId="14151"/>
    <cellStyle name="Comma 3 5 4 2 3 3" xfId="9260"/>
    <cellStyle name="Comma 3 5 4 2 3 3 2" xfId="16720"/>
    <cellStyle name="Comma 3 5 4 2 3 4" xfId="10551"/>
    <cellStyle name="Comma 3 5 4 2 3 5" xfId="17514"/>
    <cellStyle name="Comma 3 5 4 2 4" xfId="3786"/>
    <cellStyle name="Comma 3 5 4 2 4 2" xfId="7496"/>
    <cellStyle name="Comma 3 5 4 2 4 2 2" xfId="15005"/>
    <cellStyle name="Comma 3 5 4 2 4 3" xfId="8873"/>
    <cellStyle name="Comma 3 5 4 2 4 3 2" xfId="16378"/>
    <cellStyle name="Comma 3 5 4 2 4 4" xfId="11396"/>
    <cellStyle name="Comma 3 5 4 2 4 5" xfId="17515"/>
    <cellStyle name="Comma 3 5 4 2 5" xfId="3549"/>
    <cellStyle name="Comma 3 5 4 2 5 2" xfId="9043"/>
    <cellStyle name="Comma 3 5 4 2 5 3" xfId="17516"/>
    <cellStyle name="Comma 3 5 4 2 6" xfId="4255"/>
    <cellStyle name="Comma 3 5 4 2 6 2" xfId="7925"/>
    <cellStyle name="Comma 3 5 4 2 6 2 2" xfId="15432"/>
    <cellStyle name="Comma 3 5 4 2 6 3" xfId="9210"/>
    <cellStyle name="Comma 3 5 4 2 6 3 2" xfId="16677"/>
    <cellStyle name="Comma 3 5 4 2 6 4" xfId="11818"/>
    <cellStyle name="Comma 3 5 4 2 6 5" xfId="17517"/>
    <cellStyle name="Comma 3 5 4 2 7" xfId="4680"/>
    <cellStyle name="Comma 3 5 4 2 7 2" xfId="8350"/>
    <cellStyle name="Comma 3 5 4 2 7 2 2" xfId="15857"/>
    <cellStyle name="Comma 3 5 4 2 7 3" xfId="9239"/>
    <cellStyle name="Comma 3 5 4 2 7 3 2" xfId="16701"/>
    <cellStyle name="Comma 3 5 4 2 7 4" xfId="12243"/>
    <cellStyle name="Comma 3 5 4 2 7 5" xfId="17518"/>
    <cellStyle name="Comma 3 5 4 2 8" xfId="5108"/>
    <cellStyle name="Comma 3 5 4 2 8 2" xfId="8773"/>
    <cellStyle name="Comma 3 5 4 2 8 2 2" xfId="16280"/>
    <cellStyle name="Comma 3 5 4 2 8 3" xfId="12665"/>
    <cellStyle name="Comma 3 5 4 2 9" xfId="5779"/>
    <cellStyle name="Comma 3 5 4 2 9 2" xfId="13294"/>
    <cellStyle name="Comma 3 5 4 3" xfId="2291"/>
    <cellStyle name="Comma 3 5 4 3 2" xfId="3138"/>
    <cellStyle name="Comma 3 5 4 3 2 2" xfId="6920"/>
    <cellStyle name="Comma 3 5 4 3 2 2 2" xfId="14431"/>
    <cellStyle name="Comma 3 5 4 3 2 3" xfId="8876"/>
    <cellStyle name="Comma 3 5 4 3 2 3 2" xfId="16380"/>
    <cellStyle name="Comma 3 5 4 3 2 4" xfId="10831"/>
    <cellStyle name="Comma 3 5 4 3 2 5" xfId="17520"/>
    <cellStyle name="Comma 3 5 4 3 3" xfId="6075"/>
    <cellStyle name="Comma 3 5 4 3 3 2" xfId="13587"/>
    <cellStyle name="Comma 3 5 4 3 4" xfId="5206"/>
    <cellStyle name="Comma 3 5 4 3 4 2" xfId="12762"/>
    <cellStyle name="Comma 3 5 4 3 5" xfId="9987"/>
    <cellStyle name="Comma 3 5 4 3 6" xfId="17519"/>
    <cellStyle name="Comma 3 5 4 4" xfId="2713"/>
    <cellStyle name="Comma 3 5 4 4 2" xfId="6497"/>
    <cellStyle name="Comma 3 5 4 4 2 2" xfId="14009"/>
    <cellStyle name="Comma 3 5 4 4 3" xfId="8962"/>
    <cellStyle name="Comma 3 5 4 4 3 2" xfId="16456"/>
    <cellStyle name="Comma 3 5 4 4 4" xfId="10409"/>
    <cellStyle name="Comma 3 5 4 4 5" xfId="17521"/>
    <cellStyle name="Comma 3 5 4 5" xfId="3643"/>
    <cellStyle name="Comma 3 5 4 5 2" xfId="7353"/>
    <cellStyle name="Comma 3 5 4 5 2 2" xfId="14862"/>
    <cellStyle name="Comma 3 5 4 5 3" xfId="5470"/>
    <cellStyle name="Comma 3 5 4 5 3 2" xfId="13008"/>
    <cellStyle name="Comma 3 5 4 5 4" xfId="11254"/>
    <cellStyle name="Comma 3 5 4 5 5" xfId="17522"/>
    <cellStyle name="Comma 3 5 4 6" xfId="3565"/>
    <cellStyle name="Comma 3 5 4 6 2" xfId="5399"/>
    <cellStyle name="Comma 3 5 4 6 3" xfId="17523"/>
    <cellStyle name="Comma 3 5 4 7" xfId="4113"/>
    <cellStyle name="Comma 3 5 4 7 2" xfId="7783"/>
    <cellStyle name="Comma 3 5 4 7 2 2" xfId="15290"/>
    <cellStyle name="Comma 3 5 4 7 3" xfId="5442"/>
    <cellStyle name="Comma 3 5 4 7 3 2" xfId="12985"/>
    <cellStyle name="Comma 3 5 4 7 4" xfId="11676"/>
    <cellStyle name="Comma 3 5 4 7 5" xfId="17524"/>
    <cellStyle name="Comma 3 5 4 8" xfId="4538"/>
    <cellStyle name="Comma 3 5 4 8 2" xfId="8208"/>
    <cellStyle name="Comma 3 5 4 8 2 2" xfId="15715"/>
    <cellStyle name="Comma 3 5 4 8 3" xfId="9204"/>
    <cellStyle name="Comma 3 5 4 8 3 2" xfId="16672"/>
    <cellStyle name="Comma 3 5 4 8 4" xfId="12101"/>
    <cellStyle name="Comma 3 5 4 8 5" xfId="17525"/>
    <cellStyle name="Comma 3 5 4 9" xfId="4965"/>
    <cellStyle name="Comma 3 5 4 9 2" xfId="8631"/>
    <cellStyle name="Comma 3 5 4 9 2 2" xfId="16138"/>
    <cellStyle name="Comma 3 5 4 9 3" xfId="12523"/>
    <cellStyle name="Comma 3 5 5" xfId="1927"/>
    <cellStyle name="Comma 3 5 5 10" xfId="9707"/>
    <cellStyle name="Comma 3 5 5 11" xfId="17526"/>
    <cellStyle name="Comma 3 5 5 2" xfId="2434"/>
    <cellStyle name="Comma 3 5 5 2 2" xfId="3281"/>
    <cellStyle name="Comma 3 5 5 2 2 2" xfId="7063"/>
    <cellStyle name="Comma 3 5 5 2 2 2 2" xfId="14574"/>
    <cellStyle name="Comma 3 5 5 2 2 3" xfId="9015"/>
    <cellStyle name="Comma 3 5 5 2 2 3 2" xfId="16506"/>
    <cellStyle name="Comma 3 5 5 2 2 4" xfId="10974"/>
    <cellStyle name="Comma 3 5 5 2 2 5" xfId="17528"/>
    <cellStyle name="Comma 3 5 5 2 3" xfId="6218"/>
    <cellStyle name="Comma 3 5 5 2 3 2" xfId="13730"/>
    <cellStyle name="Comma 3 5 5 2 4" xfId="8865"/>
    <cellStyle name="Comma 3 5 5 2 4 2" xfId="16371"/>
    <cellStyle name="Comma 3 5 5 2 5" xfId="10130"/>
    <cellStyle name="Comma 3 5 5 2 6" xfId="17527"/>
    <cellStyle name="Comma 3 5 5 3" xfId="2856"/>
    <cellStyle name="Comma 3 5 5 3 2" xfId="6640"/>
    <cellStyle name="Comma 3 5 5 3 2 2" xfId="14152"/>
    <cellStyle name="Comma 3 5 5 3 3" xfId="5603"/>
    <cellStyle name="Comma 3 5 5 3 3 2" xfId="13118"/>
    <cellStyle name="Comma 3 5 5 3 4" xfId="10552"/>
    <cellStyle name="Comma 3 5 5 3 5" xfId="17529"/>
    <cellStyle name="Comma 3 5 5 4" xfId="3787"/>
    <cellStyle name="Comma 3 5 5 4 2" xfId="7497"/>
    <cellStyle name="Comma 3 5 5 4 2 2" xfId="15006"/>
    <cellStyle name="Comma 3 5 5 4 3" xfId="9367"/>
    <cellStyle name="Comma 3 5 5 4 3 2" xfId="16808"/>
    <cellStyle name="Comma 3 5 5 4 4" xfId="11397"/>
    <cellStyle name="Comma 3 5 5 4 5" xfId="17530"/>
    <cellStyle name="Comma 3 5 5 5" xfId="3909"/>
    <cellStyle name="Comma 3 5 5 5 2" xfId="6036"/>
    <cellStyle name="Comma 3 5 5 5 3" xfId="17531"/>
    <cellStyle name="Comma 3 5 5 6" xfId="4256"/>
    <cellStyle name="Comma 3 5 5 6 2" xfId="7926"/>
    <cellStyle name="Comma 3 5 5 6 2 2" xfId="15433"/>
    <cellStyle name="Comma 3 5 5 6 3" xfId="9078"/>
    <cellStyle name="Comma 3 5 5 6 3 2" xfId="16558"/>
    <cellStyle name="Comma 3 5 5 6 4" xfId="11819"/>
    <cellStyle name="Comma 3 5 5 6 5" xfId="17532"/>
    <cellStyle name="Comma 3 5 5 7" xfId="4681"/>
    <cellStyle name="Comma 3 5 5 7 2" xfId="8351"/>
    <cellStyle name="Comma 3 5 5 7 2 2" xfId="15858"/>
    <cellStyle name="Comma 3 5 5 7 3" xfId="9284"/>
    <cellStyle name="Comma 3 5 5 7 3 2" xfId="16741"/>
    <cellStyle name="Comma 3 5 5 7 4" xfId="12244"/>
    <cellStyle name="Comma 3 5 5 7 5" xfId="17533"/>
    <cellStyle name="Comma 3 5 5 8" xfId="5109"/>
    <cellStyle name="Comma 3 5 5 8 2" xfId="8774"/>
    <cellStyle name="Comma 3 5 5 8 2 2" xfId="16281"/>
    <cellStyle name="Comma 3 5 5 8 3" xfId="12666"/>
    <cellStyle name="Comma 3 5 5 9" xfId="5780"/>
    <cellStyle name="Comma 3 5 5 9 2" xfId="13295"/>
    <cellStyle name="Comma 3 5 6" xfId="2188"/>
    <cellStyle name="Comma 3 5 6 2" xfId="3096"/>
    <cellStyle name="Comma 3 5 6 2 2" xfId="6878"/>
    <cellStyle name="Comma 3 5 6 2 2 2" xfId="14389"/>
    <cellStyle name="Comma 3 5 6 2 3" xfId="8903"/>
    <cellStyle name="Comma 3 5 6 2 3 2" xfId="16406"/>
    <cellStyle name="Comma 3 5 6 2 4" xfId="10789"/>
    <cellStyle name="Comma 3 5 6 2 5" xfId="17535"/>
    <cellStyle name="Comma 3 5 6 3" xfId="6022"/>
    <cellStyle name="Comma 3 5 6 3 2" xfId="13536"/>
    <cellStyle name="Comma 3 5 6 4" xfId="9160"/>
    <cellStyle name="Comma 3 5 6 4 2" xfId="16634"/>
    <cellStyle name="Comma 3 5 6 5" xfId="9945"/>
    <cellStyle name="Comma 3 5 6 6" xfId="17534"/>
    <cellStyle name="Comma 3 5 7" xfId="2671"/>
    <cellStyle name="Comma 3 5 7 2" xfId="6455"/>
    <cellStyle name="Comma 3 5 7 2 2" xfId="13967"/>
    <cellStyle name="Comma 3 5 7 3" xfId="5446"/>
    <cellStyle name="Comma 3 5 7 3 2" xfId="12988"/>
    <cellStyle name="Comma 3 5 7 4" xfId="10367"/>
    <cellStyle name="Comma 3 5 7 5" xfId="17536"/>
    <cellStyle name="Comma 3 5 8" xfId="3598"/>
    <cellStyle name="Comma 3 5 8 2" xfId="7311"/>
    <cellStyle name="Comma 3 5 8 2 2" xfId="14820"/>
    <cellStyle name="Comma 3 5 8 3" xfId="9132"/>
    <cellStyle name="Comma 3 5 8 3 2" xfId="16609"/>
    <cellStyle name="Comma 3 5 8 4" xfId="11212"/>
    <cellStyle name="Comma 3 5 8 5" xfId="17537"/>
    <cellStyle name="Comma 3 5 9" xfId="3374"/>
    <cellStyle name="Comma 3 5 9 2" xfId="5243"/>
    <cellStyle name="Comma 3 5 9 3" xfId="17538"/>
    <cellStyle name="Comma 3 6" xfId="1610"/>
    <cellStyle name="Comma 3 6 10" xfId="4073"/>
    <cellStyle name="Comma 3 6 10 2" xfId="7743"/>
    <cellStyle name="Comma 3 6 10 2 2" xfId="15250"/>
    <cellStyle name="Comma 3 6 10 3" xfId="9091"/>
    <cellStyle name="Comma 3 6 10 3 2" xfId="16570"/>
    <cellStyle name="Comma 3 6 10 4" xfId="11636"/>
    <cellStyle name="Comma 3 6 10 5" xfId="17540"/>
    <cellStyle name="Comma 3 6 11" xfId="4498"/>
    <cellStyle name="Comma 3 6 11 2" xfId="8168"/>
    <cellStyle name="Comma 3 6 11 2 2" xfId="15675"/>
    <cellStyle name="Comma 3 6 11 3" xfId="9356"/>
    <cellStyle name="Comma 3 6 11 3 2" xfId="16798"/>
    <cellStyle name="Comma 3 6 11 4" xfId="12061"/>
    <cellStyle name="Comma 3 6 11 5" xfId="17541"/>
    <cellStyle name="Comma 3 6 12" xfId="4925"/>
    <cellStyle name="Comma 3 6 12 2" xfId="8591"/>
    <cellStyle name="Comma 3 6 12 2 2" xfId="16098"/>
    <cellStyle name="Comma 3 6 12 3" xfId="12483"/>
    <cellStyle name="Comma 3 6 13" xfId="5571"/>
    <cellStyle name="Comma 3 6 13 2" xfId="13088"/>
    <cellStyle name="Comma 3 6 14" xfId="9524"/>
    <cellStyle name="Comma 3 6 15" xfId="17539"/>
    <cellStyle name="Comma 3 6 2" xfId="1741"/>
    <cellStyle name="Comma 3 6 2 10" xfId="5610"/>
    <cellStyle name="Comma 3 6 2 10 2" xfId="13125"/>
    <cellStyle name="Comma 3 6 2 11" xfId="9538"/>
    <cellStyle name="Comma 3 6 2 12" xfId="17542"/>
    <cellStyle name="Comma 3 6 2 2" xfId="1928"/>
    <cellStyle name="Comma 3 6 2 2 10" xfId="9708"/>
    <cellStyle name="Comma 3 6 2 2 11" xfId="17543"/>
    <cellStyle name="Comma 3 6 2 2 2" xfId="2435"/>
    <cellStyle name="Comma 3 6 2 2 2 2" xfId="3282"/>
    <cellStyle name="Comma 3 6 2 2 2 2 2" xfId="7064"/>
    <cellStyle name="Comma 3 6 2 2 2 2 2 2" xfId="14575"/>
    <cellStyle name="Comma 3 6 2 2 2 2 3" xfId="8868"/>
    <cellStyle name="Comma 3 6 2 2 2 2 3 2" xfId="16374"/>
    <cellStyle name="Comma 3 6 2 2 2 2 4" xfId="10975"/>
    <cellStyle name="Comma 3 6 2 2 2 2 5" xfId="17545"/>
    <cellStyle name="Comma 3 6 2 2 2 3" xfId="6219"/>
    <cellStyle name="Comma 3 6 2 2 2 3 2" xfId="13731"/>
    <cellStyle name="Comma 3 6 2 2 2 4" xfId="5481"/>
    <cellStyle name="Comma 3 6 2 2 2 4 2" xfId="13018"/>
    <cellStyle name="Comma 3 6 2 2 2 5" xfId="10131"/>
    <cellStyle name="Comma 3 6 2 2 2 6" xfId="17544"/>
    <cellStyle name="Comma 3 6 2 2 3" xfId="2857"/>
    <cellStyle name="Comma 3 6 2 2 3 2" xfId="6641"/>
    <cellStyle name="Comma 3 6 2 2 3 2 2" xfId="14153"/>
    <cellStyle name="Comma 3 6 2 2 3 3" xfId="9178"/>
    <cellStyle name="Comma 3 6 2 2 3 3 2" xfId="16649"/>
    <cellStyle name="Comma 3 6 2 2 3 4" xfId="10553"/>
    <cellStyle name="Comma 3 6 2 2 3 5" xfId="17546"/>
    <cellStyle name="Comma 3 6 2 2 4" xfId="3788"/>
    <cellStyle name="Comma 3 6 2 2 4 2" xfId="7498"/>
    <cellStyle name="Comma 3 6 2 2 4 2 2" xfId="15007"/>
    <cellStyle name="Comma 3 6 2 2 4 3" xfId="9129"/>
    <cellStyle name="Comma 3 6 2 2 4 3 2" xfId="16606"/>
    <cellStyle name="Comma 3 6 2 2 4 4" xfId="11398"/>
    <cellStyle name="Comma 3 6 2 2 4 5" xfId="17547"/>
    <cellStyle name="Comma 3 6 2 2 5" xfId="3892"/>
    <cellStyle name="Comma 3 6 2 2 5 2" xfId="9172"/>
    <cellStyle name="Comma 3 6 2 2 5 3" xfId="17548"/>
    <cellStyle name="Comma 3 6 2 2 6" xfId="4257"/>
    <cellStyle name="Comma 3 6 2 2 6 2" xfId="7927"/>
    <cellStyle name="Comma 3 6 2 2 6 2 2" xfId="15434"/>
    <cellStyle name="Comma 3 6 2 2 6 3" xfId="5498"/>
    <cellStyle name="Comma 3 6 2 2 6 3 2" xfId="13031"/>
    <cellStyle name="Comma 3 6 2 2 6 4" xfId="11820"/>
    <cellStyle name="Comma 3 6 2 2 6 5" xfId="17549"/>
    <cellStyle name="Comma 3 6 2 2 7" xfId="4682"/>
    <cellStyle name="Comma 3 6 2 2 7 2" xfId="8352"/>
    <cellStyle name="Comma 3 6 2 2 7 2 2" xfId="15859"/>
    <cellStyle name="Comma 3 6 2 2 7 3" xfId="9309"/>
    <cellStyle name="Comma 3 6 2 2 7 3 2" xfId="16756"/>
    <cellStyle name="Comma 3 6 2 2 7 4" xfId="12245"/>
    <cellStyle name="Comma 3 6 2 2 7 5" xfId="17550"/>
    <cellStyle name="Comma 3 6 2 2 8" xfId="5110"/>
    <cellStyle name="Comma 3 6 2 2 8 2" xfId="8775"/>
    <cellStyle name="Comma 3 6 2 2 8 2 2" xfId="16282"/>
    <cellStyle name="Comma 3 6 2 2 8 3" xfId="12667"/>
    <cellStyle name="Comma 3 6 2 2 9" xfId="5781"/>
    <cellStyle name="Comma 3 6 2 2 9 2" xfId="13296"/>
    <cellStyle name="Comma 3 6 2 3" xfId="2261"/>
    <cellStyle name="Comma 3 6 2 3 2" xfId="3112"/>
    <cellStyle name="Comma 3 6 2 3 2 2" xfId="6894"/>
    <cellStyle name="Comma 3 6 2 3 2 2 2" xfId="14405"/>
    <cellStyle name="Comma 3 6 2 3 2 3" xfId="9333"/>
    <cellStyle name="Comma 3 6 2 3 2 3 2" xfId="16776"/>
    <cellStyle name="Comma 3 6 2 3 2 4" xfId="10805"/>
    <cellStyle name="Comma 3 6 2 3 2 5" xfId="17552"/>
    <cellStyle name="Comma 3 6 2 3 3" xfId="6049"/>
    <cellStyle name="Comma 3 6 2 3 3 2" xfId="13561"/>
    <cellStyle name="Comma 3 6 2 3 4" xfId="8967"/>
    <cellStyle name="Comma 3 6 2 3 4 2" xfId="16461"/>
    <cellStyle name="Comma 3 6 2 3 5" xfId="9961"/>
    <cellStyle name="Comma 3 6 2 3 6" xfId="17551"/>
    <cellStyle name="Comma 3 6 2 4" xfId="2687"/>
    <cellStyle name="Comma 3 6 2 4 2" xfId="6471"/>
    <cellStyle name="Comma 3 6 2 4 2 2" xfId="13983"/>
    <cellStyle name="Comma 3 6 2 4 3" xfId="9371"/>
    <cellStyle name="Comma 3 6 2 4 3 2" xfId="16812"/>
    <cellStyle name="Comma 3 6 2 4 4" xfId="10383"/>
    <cellStyle name="Comma 3 6 2 4 5" xfId="17553"/>
    <cellStyle name="Comma 3 6 2 5" xfId="3617"/>
    <cellStyle name="Comma 3 6 2 5 2" xfId="7327"/>
    <cellStyle name="Comma 3 6 2 5 2 2" xfId="14836"/>
    <cellStyle name="Comma 3 6 2 5 3" xfId="9238"/>
    <cellStyle name="Comma 3 6 2 5 3 2" xfId="16700"/>
    <cellStyle name="Comma 3 6 2 5 4" xfId="11228"/>
    <cellStyle name="Comma 3 6 2 5 5" xfId="17554"/>
    <cellStyle name="Comma 3 6 2 6" xfId="3384"/>
    <cellStyle name="Comma 3 6 2 6 2" xfId="8875"/>
    <cellStyle name="Comma 3 6 2 6 3" xfId="17555"/>
    <cellStyle name="Comma 3 6 2 7" xfId="4087"/>
    <cellStyle name="Comma 3 6 2 7 2" xfId="7757"/>
    <cellStyle name="Comma 3 6 2 7 2 2" xfId="15264"/>
    <cellStyle name="Comma 3 6 2 7 3" xfId="6034"/>
    <cellStyle name="Comma 3 6 2 7 3 2" xfId="13548"/>
    <cellStyle name="Comma 3 6 2 7 4" xfId="11650"/>
    <cellStyle name="Comma 3 6 2 7 5" xfId="17556"/>
    <cellStyle name="Comma 3 6 2 8" xfId="4512"/>
    <cellStyle name="Comma 3 6 2 8 2" xfId="8182"/>
    <cellStyle name="Comma 3 6 2 8 2 2" xfId="15689"/>
    <cellStyle name="Comma 3 6 2 8 3" xfId="9185"/>
    <cellStyle name="Comma 3 6 2 8 3 2" xfId="16656"/>
    <cellStyle name="Comma 3 6 2 8 4" xfId="12075"/>
    <cellStyle name="Comma 3 6 2 8 5" xfId="17557"/>
    <cellStyle name="Comma 3 6 2 9" xfId="4939"/>
    <cellStyle name="Comma 3 6 2 9 2" xfId="8605"/>
    <cellStyle name="Comma 3 6 2 9 2 2" xfId="16112"/>
    <cellStyle name="Comma 3 6 2 9 3" xfId="12497"/>
    <cellStyle name="Comma 3 6 3" xfId="1759"/>
    <cellStyle name="Comma 3 6 3 10" xfId="5624"/>
    <cellStyle name="Comma 3 6 3 10 2" xfId="13139"/>
    <cellStyle name="Comma 3 6 3 11" xfId="9552"/>
    <cellStyle name="Comma 3 6 3 12" xfId="17558"/>
    <cellStyle name="Comma 3 6 3 2" xfId="1929"/>
    <cellStyle name="Comma 3 6 3 2 10" xfId="9709"/>
    <cellStyle name="Comma 3 6 3 2 11" xfId="17559"/>
    <cellStyle name="Comma 3 6 3 2 2" xfId="2436"/>
    <cellStyle name="Comma 3 6 3 2 2 2" xfId="3283"/>
    <cellStyle name="Comma 3 6 3 2 2 2 2" xfId="7065"/>
    <cellStyle name="Comma 3 6 3 2 2 2 2 2" xfId="14576"/>
    <cellStyle name="Comma 3 6 3 2 2 2 3" xfId="9313"/>
    <cellStyle name="Comma 3 6 3 2 2 2 3 2" xfId="16759"/>
    <cellStyle name="Comma 3 6 3 2 2 2 4" xfId="10976"/>
    <cellStyle name="Comma 3 6 3 2 2 2 5" xfId="17561"/>
    <cellStyle name="Comma 3 6 3 2 2 3" xfId="6220"/>
    <cellStyle name="Comma 3 6 3 2 2 3 2" xfId="13732"/>
    <cellStyle name="Comma 3 6 3 2 2 4" xfId="9112"/>
    <cellStyle name="Comma 3 6 3 2 2 4 2" xfId="16590"/>
    <cellStyle name="Comma 3 6 3 2 2 5" xfId="10132"/>
    <cellStyle name="Comma 3 6 3 2 2 6" xfId="17560"/>
    <cellStyle name="Comma 3 6 3 2 3" xfId="2858"/>
    <cellStyle name="Comma 3 6 3 2 3 2" xfId="6642"/>
    <cellStyle name="Comma 3 6 3 2 3 2 2" xfId="14154"/>
    <cellStyle name="Comma 3 6 3 2 3 3" xfId="5414"/>
    <cellStyle name="Comma 3 6 3 2 3 3 2" xfId="12960"/>
    <cellStyle name="Comma 3 6 3 2 3 4" xfId="10554"/>
    <cellStyle name="Comma 3 6 3 2 3 5" xfId="17562"/>
    <cellStyle name="Comma 3 6 3 2 4" xfId="3789"/>
    <cellStyle name="Comma 3 6 3 2 4 2" xfId="7499"/>
    <cellStyle name="Comma 3 6 3 2 4 2 2" xfId="15008"/>
    <cellStyle name="Comma 3 6 3 2 4 3" xfId="8950"/>
    <cellStyle name="Comma 3 6 3 2 4 3 2" xfId="16445"/>
    <cellStyle name="Comma 3 6 3 2 4 4" xfId="11399"/>
    <cellStyle name="Comma 3 6 3 2 4 5" xfId="17563"/>
    <cellStyle name="Comma 3 6 3 2 5" xfId="3555"/>
    <cellStyle name="Comma 3 6 3 2 5 2" xfId="8930"/>
    <cellStyle name="Comma 3 6 3 2 5 3" xfId="17564"/>
    <cellStyle name="Comma 3 6 3 2 6" xfId="4258"/>
    <cellStyle name="Comma 3 6 3 2 6 2" xfId="7928"/>
    <cellStyle name="Comma 3 6 3 2 6 2 2" xfId="15435"/>
    <cellStyle name="Comma 3 6 3 2 6 3" xfId="5454"/>
    <cellStyle name="Comma 3 6 3 2 6 3 2" xfId="12995"/>
    <cellStyle name="Comma 3 6 3 2 6 4" xfId="11821"/>
    <cellStyle name="Comma 3 6 3 2 6 5" xfId="17565"/>
    <cellStyle name="Comma 3 6 3 2 7" xfId="4683"/>
    <cellStyle name="Comma 3 6 3 2 7 2" xfId="8353"/>
    <cellStyle name="Comma 3 6 3 2 7 2 2" xfId="15860"/>
    <cellStyle name="Comma 3 6 3 2 7 3" xfId="9329"/>
    <cellStyle name="Comma 3 6 3 2 7 3 2" xfId="16773"/>
    <cellStyle name="Comma 3 6 3 2 7 4" xfId="12246"/>
    <cellStyle name="Comma 3 6 3 2 7 5" xfId="17566"/>
    <cellStyle name="Comma 3 6 3 2 8" xfId="5111"/>
    <cellStyle name="Comma 3 6 3 2 8 2" xfId="8776"/>
    <cellStyle name="Comma 3 6 3 2 8 2 2" xfId="16283"/>
    <cellStyle name="Comma 3 6 3 2 8 3" xfId="12668"/>
    <cellStyle name="Comma 3 6 3 2 9" xfId="5782"/>
    <cellStyle name="Comma 3 6 3 2 9 2" xfId="13297"/>
    <cellStyle name="Comma 3 6 3 3" xfId="2277"/>
    <cellStyle name="Comma 3 6 3 3 2" xfId="3126"/>
    <cellStyle name="Comma 3 6 3 3 2 2" xfId="6908"/>
    <cellStyle name="Comma 3 6 3 3 2 2 2" xfId="14419"/>
    <cellStyle name="Comma 3 6 3 3 2 3" xfId="6044"/>
    <cellStyle name="Comma 3 6 3 3 2 3 2" xfId="13556"/>
    <cellStyle name="Comma 3 6 3 3 2 4" xfId="10819"/>
    <cellStyle name="Comma 3 6 3 3 2 5" xfId="17568"/>
    <cellStyle name="Comma 3 6 3 3 3" xfId="6063"/>
    <cellStyle name="Comma 3 6 3 3 3 2" xfId="13575"/>
    <cellStyle name="Comma 3 6 3 3 4" xfId="9223"/>
    <cellStyle name="Comma 3 6 3 3 4 2" xfId="16687"/>
    <cellStyle name="Comma 3 6 3 3 5" xfId="9975"/>
    <cellStyle name="Comma 3 6 3 3 6" xfId="17567"/>
    <cellStyle name="Comma 3 6 3 4" xfId="2701"/>
    <cellStyle name="Comma 3 6 3 4 2" xfId="6485"/>
    <cellStyle name="Comma 3 6 3 4 2 2" xfId="13997"/>
    <cellStyle name="Comma 3 6 3 4 3" xfId="9110"/>
    <cellStyle name="Comma 3 6 3 4 3 2" xfId="16588"/>
    <cellStyle name="Comma 3 6 3 4 4" xfId="10397"/>
    <cellStyle name="Comma 3 6 3 4 5" xfId="17569"/>
    <cellStyle name="Comma 3 6 3 5" xfId="3631"/>
    <cellStyle name="Comma 3 6 3 5 2" xfId="7341"/>
    <cellStyle name="Comma 3 6 3 5 2 2" xfId="14850"/>
    <cellStyle name="Comma 3 6 3 5 3" xfId="9027"/>
    <cellStyle name="Comma 3 6 3 5 3 2" xfId="16516"/>
    <cellStyle name="Comma 3 6 3 5 4" xfId="11242"/>
    <cellStyle name="Comma 3 6 3 5 5" xfId="17570"/>
    <cellStyle name="Comma 3 6 3 6" xfId="3389"/>
    <cellStyle name="Comma 3 6 3 6 2" xfId="9290"/>
    <cellStyle name="Comma 3 6 3 6 3" xfId="17571"/>
    <cellStyle name="Comma 3 6 3 7" xfId="4101"/>
    <cellStyle name="Comma 3 6 3 7 2" xfId="7771"/>
    <cellStyle name="Comma 3 6 3 7 2 2" xfId="15278"/>
    <cellStyle name="Comma 3 6 3 7 3" xfId="9362"/>
    <cellStyle name="Comma 3 6 3 7 3 2" xfId="16803"/>
    <cellStyle name="Comma 3 6 3 7 4" xfId="11664"/>
    <cellStyle name="Comma 3 6 3 7 5" xfId="17572"/>
    <cellStyle name="Comma 3 6 3 8" xfId="4526"/>
    <cellStyle name="Comma 3 6 3 8 2" xfId="8196"/>
    <cellStyle name="Comma 3 6 3 8 2 2" xfId="15703"/>
    <cellStyle name="Comma 3 6 3 8 3" xfId="8916"/>
    <cellStyle name="Comma 3 6 3 8 3 2" xfId="16417"/>
    <cellStyle name="Comma 3 6 3 8 4" xfId="12089"/>
    <cellStyle name="Comma 3 6 3 8 5" xfId="17573"/>
    <cellStyle name="Comma 3 6 3 9" xfId="4953"/>
    <cellStyle name="Comma 3 6 3 9 2" xfId="8619"/>
    <cellStyle name="Comma 3 6 3 9 2 2" xfId="16126"/>
    <cellStyle name="Comma 3 6 3 9 3" xfId="12511"/>
    <cellStyle name="Comma 3 6 4" xfId="1777"/>
    <cellStyle name="Comma 3 6 4 10" xfId="5638"/>
    <cellStyle name="Comma 3 6 4 10 2" xfId="13153"/>
    <cellStyle name="Comma 3 6 4 11" xfId="9566"/>
    <cellStyle name="Comma 3 6 4 12" xfId="17574"/>
    <cellStyle name="Comma 3 6 4 2" xfId="1930"/>
    <cellStyle name="Comma 3 6 4 2 10" xfId="9710"/>
    <cellStyle name="Comma 3 6 4 2 11" xfId="17575"/>
    <cellStyle name="Comma 3 6 4 2 2" xfId="2437"/>
    <cellStyle name="Comma 3 6 4 2 2 2" xfId="3284"/>
    <cellStyle name="Comma 3 6 4 2 2 2 2" xfId="7066"/>
    <cellStyle name="Comma 3 6 4 2 2 2 2 2" xfId="14577"/>
    <cellStyle name="Comma 3 6 4 2 2 2 3" xfId="8925"/>
    <cellStyle name="Comma 3 6 4 2 2 2 3 2" xfId="16424"/>
    <cellStyle name="Comma 3 6 4 2 2 2 4" xfId="10977"/>
    <cellStyle name="Comma 3 6 4 2 2 2 5" xfId="17577"/>
    <cellStyle name="Comma 3 6 4 2 2 3" xfId="6221"/>
    <cellStyle name="Comma 3 6 4 2 2 3 2" xfId="13733"/>
    <cellStyle name="Comma 3 6 4 2 2 4" xfId="9349"/>
    <cellStyle name="Comma 3 6 4 2 2 4 2" xfId="16791"/>
    <cellStyle name="Comma 3 6 4 2 2 5" xfId="10133"/>
    <cellStyle name="Comma 3 6 4 2 2 6" xfId="17576"/>
    <cellStyle name="Comma 3 6 4 2 3" xfId="2859"/>
    <cellStyle name="Comma 3 6 4 2 3 2" xfId="6643"/>
    <cellStyle name="Comma 3 6 4 2 3 2 2" xfId="14155"/>
    <cellStyle name="Comma 3 6 4 2 3 3" xfId="9269"/>
    <cellStyle name="Comma 3 6 4 2 3 3 2" xfId="16728"/>
    <cellStyle name="Comma 3 6 4 2 3 4" xfId="10555"/>
    <cellStyle name="Comma 3 6 4 2 3 5" xfId="17578"/>
    <cellStyle name="Comma 3 6 4 2 4" xfId="3790"/>
    <cellStyle name="Comma 3 6 4 2 4 2" xfId="7500"/>
    <cellStyle name="Comma 3 6 4 2 4 2 2" xfId="15009"/>
    <cellStyle name="Comma 3 6 4 2 4 3" xfId="5492"/>
    <cellStyle name="Comma 3 6 4 2 4 3 2" xfId="13027"/>
    <cellStyle name="Comma 3 6 4 2 4 4" xfId="11400"/>
    <cellStyle name="Comma 3 6 4 2 4 5" xfId="17579"/>
    <cellStyle name="Comma 3 6 4 2 5" xfId="3886"/>
    <cellStyle name="Comma 3 6 4 2 5 2" xfId="5542"/>
    <cellStyle name="Comma 3 6 4 2 5 3" xfId="17580"/>
    <cellStyle name="Comma 3 6 4 2 6" xfId="4259"/>
    <cellStyle name="Comma 3 6 4 2 6 2" xfId="7929"/>
    <cellStyle name="Comma 3 6 4 2 6 2 2" xfId="15436"/>
    <cellStyle name="Comma 3 6 4 2 6 3" xfId="9047"/>
    <cellStyle name="Comma 3 6 4 2 6 3 2" xfId="16533"/>
    <cellStyle name="Comma 3 6 4 2 6 4" xfId="11822"/>
    <cellStyle name="Comma 3 6 4 2 6 5" xfId="17581"/>
    <cellStyle name="Comma 3 6 4 2 7" xfId="4684"/>
    <cellStyle name="Comma 3 6 4 2 7 2" xfId="8354"/>
    <cellStyle name="Comma 3 6 4 2 7 2 2" xfId="15861"/>
    <cellStyle name="Comma 3 6 4 2 7 3" xfId="5225"/>
    <cellStyle name="Comma 3 6 4 2 7 3 2" xfId="12779"/>
    <cellStyle name="Comma 3 6 4 2 7 4" xfId="12247"/>
    <cellStyle name="Comma 3 6 4 2 7 5" xfId="17582"/>
    <cellStyle name="Comma 3 6 4 2 8" xfId="5112"/>
    <cellStyle name="Comma 3 6 4 2 8 2" xfId="8777"/>
    <cellStyle name="Comma 3 6 4 2 8 2 2" xfId="16284"/>
    <cellStyle name="Comma 3 6 4 2 8 3" xfId="12669"/>
    <cellStyle name="Comma 3 6 4 2 9" xfId="5783"/>
    <cellStyle name="Comma 3 6 4 2 9 2" xfId="13298"/>
    <cellStyle name="Comma 3 6 4 3" xfId="2293"/>
    <cellStyle name="Comma 3 6 4 3 2" xfId="3140"/>
    <cellStyle name="Comma 3 6 4 3 2 2" xfId="6922"/>
    <cellStyle name="Comma 3 6 4 3 2 2 2" xfId="14433"/>
    <cellStyle name="Comma 3 6 4 3 2 3" xfId="9162"/>
    <cellStyle name="Comma 3 6 4 3 2 3 2" xfId="16636"/>
    <cellStyle name="Comma 3 6 4 3 2 4" xfId="10833"/>
    <cellStyle name="Comma 3 6 4 3 2 5" xfId="17584"/>
    <cellStyle name="Comma 3 6 4 3 3" xfId="6077"/>
    <cellStyle name="Comma 3 6 4 3 3 2" xfId="13589"/>
    <cellStyle name="Comma 3 6 4 3 4" xfId="5564"/>
    <cellStyle name="Comma 3 6 4 3 4 2" xfId="13082"/>
    <cellStyle name="Comma 3 6 4 3 5" xfId="9989"/>
    <cellStyle name="Comma 3 6 4 3 6" xfId="17583"/>
    <cellStyle name="Comma 3 6 4 4" xfId="2715"/>
    <cellStyle name="Comma 3 6 4 4 2" xfId="6499"/>
    <cellStyle name="Comma 3 6 4 4 2 2" xfId="14011"/>
    <cellStyle name="Comma 3 6 4 4 3" xfId="5585"/>
    <cellStyle name="Comma 3 6 4 4 3 2" xfId="13101"/>
    <cellStyle name="Comma 3 6 4 4 4" xfId="10411"/>
    <cellStyle name="Comma 3 6 4 4 5" xfId="17585"/>
    <cellStyle name="Comma 3 6 4 5" xfId="3645"/>
    <cellStyle name="Comma 3 6 4 5 2" xfId="7355"/>
    <cellStyle name="Comma 3 6 4 5 2 2" xfId="14864"/>
    <cellStyle name="Comma 3 6 4 5 3" xfId="6032"/>
    <cellStyle name="Comma 3 6 4 5 3 2" xfId="13546"/>
    <cellStyle name="Comma 3 6 4 5 4" xfId="11256"/>
    <cellStyle name="Comma 3 6 4 5 5" xfId="17586"/>
    <cellStyle name="Comma 3 6 4 6" xfId="3918"/>
    <cellStyle name="Comma 3 6 4 6 2" xfId="5493"/>
    <cellStyle name="Comma 3 6 4 6 3" xfId="17587"/>
    <cellStyle name="Comma 3 6 4 7" xfId="4115"/>
    <cellStyle name="Comma 3 6 4 7 2" xfId="7785"/>
    <cellStyle name="Comma 3 6 4 7 2 2" xfId="15292"/>
    <cellStyle name="Comma 3 6 4 7 3" xfId="9241"/>
    <cellStyle name="Comma 3 6 4 7 3 2" xfId="16703"/>
    <cellStyle name="Comma 3 6 4 7 4" xfId="11678"/>
    <cellStyle name="Comma 3 6 4 7 5" xfId="17588"/>
    <cellStyle name="Comma 3 6 4 8" xfId="4540"/>
    <cellStyle name="Comma 3 6 4 8 2" xfId="8210"/>
    <cellStyle name="Comma 3 6 4 8 2 2" xfId="15717"/>
    <cellStyle name="Comma 3 6 4 8 3" xfId="9314"/>
    <cellStyle name="Comma 3 6 4 8 3 2" xfId="16760"/>
    <cellStyle name="Comma 3 6 4 8 4" xfId="12103"/>
    <cellStyle name="Comma 3 6 4 8 5" xfId="17589"/>
    <cellStyle name="Comma 3 6 4 9" xfId="4967"/>
    <cellStyle name="Comma 3 6 4 9 2" xfId="8633"/>
    <cellStyle name="Comma 3 6 4 9 2 2" xfId="16140"/>
    <cellStyle name="Comma 3 6 4 9 3" xfId="12525"/>
    <cellStyle name="Comma 3 6 5" xfId="1931"/>
    <cellStyle name="Comma 3 6 5 10" xfId="9711"/>
    <cellStyle name="Comma 3 6 5 11" xfId="17590"/>
    <cellStyle name="Comma 3 6 5 2" xfId="2438"/>
    <cellStyle name="Comma 3 6 5 2 2" xfId="3285"/>
    <cellStyle name="Comma 3 6 5 2 2 2" xfId="7067"/>
    <cellStyle name="Comma 3 6 5 2 2 2 2" xfId="14578"/>
    <cellStyle name="Comma 3 6 5 2 2 3" xfId="9244"/>
    <cellStyle name="Comma 3 6 5 2 2 3 2" xfId="16706"/>
    <cellStyle name="Comma 3 6 5 2 2 4" xfId="10978"/>
    <cellStyle name="Comma 3 6 5 2 2 5" xfId="17592"/>
    <cellStyle name="Comma 3 6 5 2 3" xfId="6222"/>
    <cellStyle name="Comma 3 6 5 2 3 2" xfId="13734"/>
    <cellStyle name="Comma 3 6 5 2 4" xfId="9273"/>
    <cellStyle name="Comma 3 6 5 2 4 2" xfId="16732"/>
    <cellStyle name="Comma 3 6 5 2 5" xfId="10134"/>
    <cellStyle name="Comma 3 6 5 2 6" xfId="17591"/>
    <cellStyle name="Comma 3 6 5 3" xfId="2860"/>
    <cellStyle name="Comma 3 6 5 3 2" xfId="6644"/>
    <cellStyle name="Comma 3 6 5 3 2 2" xfId="14156"/>
    <cellStyle name="Comma 3 6 5 3 3" xfId="7589"/>
    <cellStyle name="Comma 3 6 5 3 3 2" xfId="15097"/>
    <cellStyle name="Comma 3 6 5 3 4" xfId="10556"/>
    <cellStyle name="Comma 3 6 5 3 5" xfId="17593"/>
    <cellStyle name="Comma 3 6 5 4" xfId="3791"/>
    <cellStyle name="Comma 3 6 5 4 2" xfId="7501"/>
    <cellStyle name="Comma 3 6 5 4 2 2" xfId="15010"/>
    <cellStyle name="Comma 3 6 5 4 3" xfId="5483"/>
    <cellStyle name="Comma 3 6 5 4 3 2" xfId="13019"/>
    <cellStyle name="Comma 3 6 5 4 4" xfId="11401"/>
    <cellStyle name="Comma 3 6 5 4 5" xfId="17594"/>
    <cellStyle name="Comma 3 6 5 5" xfId="3921"/>
    <cellStyle name="Comma 3 6 5 5 2" xfId="9274"/>
    <cellStyle name="Comma 3 6 5 5 3" xfId="17595"/>
    <cellStyle name="Comma 3 6 5 6" xfId="4260"/>
    <cellStyle name="Comma 3 6 5 6 2" xfId="7930"/>
    <cellStyle name="Comma 3 6 5 6 2 2" xfId="15437"/>
    <cellStyle name="Comma 3 6 5 6 3" xfId="9372"/>
    <cellStyle name="Comma 3 6 5 6 3 2" xfId="16813"/>
    <cellStyle name="Comma 3 6 5 6 4" xfId="11823"/>
    <cellStyle name="Comma 3 6 5 6 5" xfId="17596"/>
    <cellStyle name="Comma 3 6 5 7" xfId="4685"/>
    <cellStyle name="Comma 3 6 5 7 2" xfId="8355"/>
    <cellStyle name="Comma 3 6 5 7 2 2" xfId="15862"/>
    <cellStyle name="Comma 3 6 5 7 3" xfId="8892"/>
    <cellStyle name="Comma 3 6 5 7 3 2" xfId="16395"/>
    <cellStyle name="Comma 3 6 5 7 4" xfId="12248"/>
    <cellStyle name="Comma 3 6 5 7 5" xfId="17597"/>
    <cellStyle name="Comma 3 6 5 8" xfId="5113"/>
    <cellStyle name="Comma 3 6 5 8 2" xfId="8778"/>
    <cellStyle name="Comma 3 6 5 8 2 2" xfId="16285"/>
    <cellStyle name="Comma 3 6 5 8 3" xfId="12670"/>
    <cellStyle name="Comma 3 6 5 9" xfId="5784"/>
    <cellStyle name="Comma 3 6 5 9 2" xfId="13299"/>
    <cellStyle name="Comma 3 6 6" xfId="2190"/>
    <cellStyle name="Comma 3 6 6 2" xfId="3098"/>
    <cellStyle name="Comma 3 6 6 2 2" xfId="6880"/>
    <cellStyle name="Comma 3 6 6 2 2 2" xfId="14391"/>
    <cellStyle name="Comma 3 6 6 2 3" xfId="9022"/>
    <cellStyle name="Comma 3 6 6 2 3 2" xfId="16513"/>
    <cellStyle name="Comma 3 6 6 2 4" xfId="10791"/>
    <cellStyle name="Comma 3 6 6 2 5" xfId="17599"/>
    <cellStyle name="Comma 3 6 6 3" xfId="6024"/>
    <cellStyle name="Comma 3 6 6 3 2" xfId="13538"/>
    <cellStyle name="Comma 3 6 6 4" xfId="5402"/>
    <cellStyle name="Comma 3 6 6 4 2" xfId="12949"/>
    <cellStyle name="Comma 3 6 6 5" xfId="9947"/>
    <cellStyle name="Comma 3 6 6 6" xfId="17598"/>
    <cellStyle name="Comma 3 6 7" xfId="2673"/>
    <cellStyle name="Comma 3 6 7 2" xfId="6457"/>
    <cellStyle name="Comma 3 6 7 2 2" xfId="13969"/>
    <cellStyle name="Comma 3 6 7 3" xfId="5216"/>
    <cellStyle name="Comma 3 6 7 3 2" xfId="12772"/>
    <cellStyle name="Comma 3 6 7 4" xfId="10369"/>
    <cellStyle name="Comma 3 6 7 5" xfId="17600"/>
    <cellStyle name="Comma 3 6 8" xfId="3600"/>
    <cellStyle name="Comma 3 6 8 2" xfId="7313"/>
    <cellStyle name="Comma 3 6 8 2 2" xfId="14822"/>
    <cellStyle name="Comma 3 6 8 3" xfId="9093"/>
    <cellStyle name="Comma 3 6 8 3 2" xfId="16572"/>
    <cellStyle name="Comma 3 6 8 4" xfId="11214"/>
    <cellStyle name="Comma 3 6 8 5" xfId="17601"/>
    <cellStyle name="Comma 3 6 9" xfId="3380"/>
    <cellStyle name="Comma 3 6 9 2" xfId="5453"/>
    <cellStyle name="Comma 3 6 9 3" xfId="17602"/>
    <cellStyle name="Comma 3 7" xfId="1612"/>
    <cellStyle name="Comma 3 7 10" xfId="4075"/>
    <cellStyle name="Comma 3 7 10 2" xfId="7745"/>
    <cellStyle name="Comma 3 7 10 2 2" xfId="15252"/>
    <cellStyle name="Comma 3 7 10 3" xfId="9198"/>
    <cellStyle name="Comma 3 7 10 3 2" xfId="16668"/>
    <cellStyle name="Comma 3 7 10 4" xfId="11638"/>
    <cellStyle name="Comma 3 7 10 5" xfId="17604"/>
    <cellStyle name="Comma 3 7 11" xfId="4500"/>
    <cellStyle name="Comma 3 7 11 2" xfId="8170"/>
    <cellStyle name="Comma 3 7 11 2 2" xfId="15677"/>
    <cellStyle name="Comma 3 7 11 3" xfId="9048"/>
    <cellStyle name="Comma 3 7 11 3 2" xfId="16534"/>
    <cellStyle name="Comma 3 7 11 4" xfId="12063"/>
    <cellStyle name="Comma 3 7 11 5" xfId="17605"/>
    <cellStyle name="Comma 3 7 12" xfId="4927"/>
    <cellStyle name="Comma 3 7 12 2" xfId="8593"/>
    <cellStyle name="Comma 3 7 12 2 2" xfId="16100"/>
    <cellStyle name="Comma 3 7 12 3" xfId="12485"/>
    <cellStyle name="Comma 3 7 13" xfId="5573"/>
    <cellStyle name="Comma 3 7 13 2" xfId="13090"/>
    <cellStyle name="Comma 3 7 14" xfId="9526"/>
    <cellStyle name="Comma 3 7 15" xfId="17603"/>
    <cellStyle name="Comma 3 7 2" xfId="1743"/>
    <cellStyle name="Comma 3 7 2 10" xfId="5612"/>
    <cellStyle name="Comma 3 7 2 10 2" xfId="13127"/>
    <cellStyle name="Comma 3 7 2 11" xfId="9540"/>
    <cellStyle name="Comma 3 7 2 12" xfId="17606"/>
    <cellStyle name="Comma 3 7 2 2" xfId="1932"/>
    <cellStyle name="Comma 3 7 2 2 10" xfId="9712"/>
    <cellStyle name="Comma 3 7 2 2 11" xfId="17607"/>
    <cellStyle name="Comma 3 7 2 2 2" xfId="2439"/>
    <cellStyle name="Comma 3 7 2 2 2 2" xfId="3286"/>
    <cellStyle name="Comma 3 7 2 2 2 2 2" xfId="7068"/>
    <cellStyle name="Comma 3 7 2 2 2 2 2 2" xfId="14579"/>
    <cellStyle name="Comma 3 7 2 2 2 2 3" xfId="9149"/>
    <cellStyle name="Comma 3 7 2 2 2 2 3 2" xfId="16624"/>
    <cellStyle name="Comma 3 7 2 2 2 2 4" xfId="10979"/>
    <cellStyle name="Comma 3 7 2 2 2 2 5" xfId="17609"/>
    <cellStyle name="Comma 3 7 2 2 2 3" xfId="6223"/>
    <cellStyle name="Comma 3 7 2 2 2 3 2" xfId="13735"/>
    <cellStyle name="Comma 3 7 2 2 2 4" xfId="5435"/>
    <cellStyle name="Comma 3 7 2 2 2 4 2" xfId="12978"/>
    <cellStyle name="Comma 3 7 2 2 2 5" xfId="10135"/>
    <cellStyle name="Comma 3 7 2 2 2 6" xfId="17608"/>
    <cellStyle name="Comma 3 7 2 2 3" xfId="2861"/>
    <cellStyle name="Comma 3 7 2 2 3 2" xfId="6645"/>
    <cellStyle name="Comma 3 7 2 2 3 2 2" xfId="14157"/>
    <cellStyle name="Comma 3 7 2 2 3 3" xfId="9008"/>
    <cellStyle name="Comma 3 7 2 2 3 3 2" xfId="16499"/>
    <cellStyle name="Comma 3 7 2 2 3 4" xfId="10557"/>
    <cellStyle name="Comma 3 7 2 2 3 5" xfId="17610"/>
    <cellStyle name="Comma 3 7 2 2 4" xfId="3792"/>
    <cellStyle name="Comma 3 7 2 2 4 2" xfId="7502"/>
    <cellStyle name="Comma 3 7 2 2 4 2 2" xfId="15011"/>
    <cellStyle name="Comma 3 7 2 2 4 3" xfId="9235"/>
    <cellStyle name="Comma 3 7 2 2 4 3 2" xfId="16697"/>
    <cellStyle name="Comma 3 7 2 2 4 4" xfId="11402"/>
    <cellStyle name="Comma 3 7 2 2 4 5" xfId="17611"/>
    <cellStyle name="Comma 3 7 2 2 5" xfId="3880"/>
    <cellStyle name="Comma 3 7 2 2 5 2" xfId="5520"/>
    <cellStyle name="Comma 3 7 2 2 5 3" xfId="17612"/>
    <cellStyle name="Comma 3 7 2 2 6" xfId="4261"/>
    <cellStyle name="Comma 3 7 2 2 6 2" xfId="7931"/>
    <cellStyle name="Comma 3 7 2 2 6 2 2" xfId="15438"/>
    <cellStyle name="Comma 3 7 2 2 6 3" xfId="9337"/>
    <cellStyle name="Comma 3 7 2 2 6 3 2" xfId="16780"/>
    <cellStyle name="Comma 3 7 2 2 6 4" xfId="11824"/>
    <cellStyle name="Comma 3 7 2 2 6 5" xfId="17613"/>
    <cellStyle name="Comma 3 7 2 2 7" xfId="4686"/>
    <cellStyle name="Comma 3 7 2 2 7 2" xfId="8356"/>
    <cellStyle name="Comma 3 7 2 2 7 2 2" xfId="15863"/>
    <cellStyle name="Comma 3 7 2 2 7 3" xfId="5512"/>
    <cellStyle name="Comma 3 7 2 2 7 3 2" xfId="13041"/>
    <cellStyle name="Comma 3 7 2 2 7 4" xfId="12249"/>
    <cellStyle name="Comma 3 7 2 2 7 5" xfId="17614"/>
    <cellStyle name="Comma 3 7 2 2 8" xfId="5114"/>
    <cellStyle name="Comma 3 7 2 2 8 2" xfId="8779"/>
    <cellStyle name="Comma 3 7 2 2 8 2 2" xfId="16286"/>
    <cellStyle name="Comma 3 7 2 2 8 3" xfId="12671"/>
    <cellStyle name="Comma 3 7 2 2 9" xfId="5785"/>
    <cellStyle name="Comma 3 7 2 2 9 2" xfId="13300"/>
    <cellStyle name="Comma 3 7 2 3" xfId="2263"/>
    <cellStyle name="Comma 3 7 2 3 2" xfId="3114"/>
    <cellStyle name="Comma 3 7 2 3 2 2" xfId="6896"/>
    <cellStyle name="Comma 3 7 2 3 2 2 2" xfId="14407"/>
    <cellStyle name="Comma 3 7 2 3 2 3" xfId="5587"/>
    <cellStyle name="Comma 3 7 2 3 2 3 2" xfId="13103"/>
    <cellStyle name="Comma 3 7 2 3 2 4" xfId="10807"/>
    <cellStyle name="Comma 3 7 2 3 2 5" xfId="17616"/>
    <cellStyle name="Comma 3 7 2 3 3" xfId="6051"/>
    <cellStyle name="Comma 3 7 2 3 3 2" xfId="13563"/>
    <cellStyle name="Comma 3 7 2 3 4" xfId="5423"/>
    <cellStyle name="Comma 3 7 2 3 4 2" xfId="12967"/>
    <cellStyle name="Comma 3 7 2 3 5" xfId="9963"/>
    <cellStyle name="Comma 3 7 2 3 6" xfId="17615"/>
    <cellStyle name="Comma 3 7 2 4" xfId="2689"/>
    <cellStyle name="Comma 3 7 2 4 2" xfId="6473"/>
    <cellStyle name="Comma 3 7 2 4 2 2" xfId="13985"/>
    <cellStyle name="Comma 3 7 2 4 3" xfId="5516"/>
    <cellStyle name="Comma 3 7 2 4 3 2" xfId="13044"/>
    <cellStyle name="Comma 3 7 2 4 4" xfId="10385"/>
    <cellStyle name="Comma 3 7 2 4 5" xfId="17617"/>
    <cellStyle name="Comma 3 7 2 5" xfId="3619"/>
    <cellStyle name="Comma 3 7 2 5 2" xfId="7329"/>
    <cellStyle name="Comma 3 7 2 5 2 2" xfId="14838"/>
    <cellStyle name="Comma 3 7 2 5 3" xfId="9123"/>
    <cellStyle name="Comma 3 7 2 5 3 2" xfId="16601"/>
    <cellStyle name="Comma 3 7 2 5 4" xfId="11230"/>
    <cellStyle name="Comma 3 7 2 5 5" xfId="17618"/>
    <cellStyle name="Comma 3 7 2 6" xfId="3394"/>
    <cellStyle name="Comma 3 7 2 6 2" xfId="9177"/>
    <cellStyle name="Comma 3 7 2 6 3" xfId="17619"/>
    <cellStyle name="Comma 3 7 2 7" xfId="4089"/>
    <cellStyle name="Comma 3 7 2 7 2" xfId="7759"/>
    <cellStyle name="Comma 3 7 2 7 2 2" xfId="15266"/>
    <cellStyle name="Comma 3 7 2 7 3" xfId="9214"/>
    <cellStyle name="Comma 3 7 2 7 3 2" xfId="16680"/>
    <cellStyle name="Comma 3 7 2 7 4" xfId="11652"/>
    <cellStyle name="Comma 3 7 2 7 5" xfId="17620"/>
    <cellStyle name="Comma 3 7 2 8" xfId="4514"/>
    <cellStyle name="Comma 3 7 2 8 2" xfId="8184"/>
    <cellStyle name="Comma 3 7 2 8 2 2" xfId="15691"/>
    <cellStyle name="Comma 3 7 2 8 3" xfId="7588"/>
    <cellStyle name="Comma 3 7 2 8 3 2" xfId="15096"/>
    <cellStyle name="Comma 3 7 2 8 4" xfId="12077"/>
    <cellStyle name="Comma 3 7 2 8 5" xfId="17621"/>
    <cellStyle name="Comma 3 7 2 9" xfId="4941"/>
    <cellStyle name="Comma 3 7 2 9 2" xfId="8607"/>
    <cellStyle name="Comma 3 7 2 9 2 2" xfId="16114"/>
    <cellStyle name="Comma 3 7 2 9 3" xfId="12499"/>
    <cellStyle name="Comma 3 7 3" xfId="1761"/>
    <cellStyle name="Comma 3 7 3 10" xfId="5626"/>
    <cellStyle name="Comma 3 7 3 10 2" xfId="13141"/>
    <cellStyle name="Comma 3 7 3 11" xfId="9554"/>
    <cellStyle name="Comma 3 7 3 12" xfId="17622"/>
    <cellStyle name="Comma 3 7 3 2" xfId="1933"/>
    <cellStyle name="Comma 3 7 3 2 10" xfId="9713"/>
    <cellStyle name="Comma 3 7 3 2 11" xfId="17623"/>
    <cellStyle name="Comma 3 7 3 2 2" xfId="2440"/>
    <cellStyle name="Comma 3 7 3 2 2 2" xfId="3287"/>
    <cellStyle name="Comma 3 7 3 2 2 2 2" xfId="7069"/>
    <cellStyle name="Comma 3 7 3 2 2 2 2 2" xfId="14580"/>
    <cellStyle name="Comma 3 7 3 2 2 2 3" xfId="9014"/>
    <cellStyle name="Comma 3 7 3 2 2 2 3 2" xfId="16505"/>
    <cellStyle name="Comma 3 7 3 2 2 2 4" xfId="10980"/>
    <cellStyle name="Comma 3 7 3 2 2 2 5" xfId="17625"/>
    <cellStyle name="Comma 3 7 3 2 2 3" xfId="6224"/>
    <cellStyle name="Comma 3 7 3 2 2 3 2" xfId="13736"/>
    <cellStyle name="Comma 3 7 3 2 2 4" xfId="5215"/>
    <cellStyle name="Comma 3 7 3 2 2 4 2" xfId="12771"/>
    <cellStyle name="Comma 3 7 3 2 2 5" xfId="10136"/>
    <cellStyle name="Comma 3 7 3 2 2 6" xfId="17624"/>
    <cellStyle name="Comma 3 7 3 2 3" xfId="2862"/>
    <cellStyle name="Comma 3 7 3 2 3 2" xfId="6646"/>
    <cellStyle name="Comma 3 7 3 2 3 2 2" xfId="14158"/>
    <cellStyle name="Comma 3 7 3 2 3 3" xfId="5422"/>
    <cellStyle name="Comma 3 7 3 2 3 3 2" xfId="12966"/>
    <cellStyle name="Comma 3 7 3 2 3 4" xfId="10558"/>
    <cellStyle name="Comma 3 7 3 2 3 5" xfId="17626"/>
    <cellStyle name="Comma 3 7 3 2 4" xfId="3793"/>
    <cellStyle name="Comma 3 7 3 2 4 2" xfId="7503"/>
    <cellStyle name="Comma 3 7 3 2 4 2 2" xfId="15012"/>
    <cellStyle name="Comma 3 7 3 2 4 3" xfId="5210"/>
    <cellStyle name="Comma 3 7 3 2 4 3 2" xfId="12766"/>
    <cellStyle name="Comma 3 7 3 2 4 4" xfId="11403"/>
    <cellStyle name="Comma 3 7 3 2 4 5" xfId="17627"/>
    <cellStyle name="Comma 3 7 3 2 5" xfId="3884"/>
    <cellStyle name="Comma 3 7 3 2 5 2" xfId="8914"/>
    <cellStyle name="Comma 3 7 3 2 5 3" xfId="17628"/>
    <cellStyle name="Comma 3 7 3 2 6" xfId="4262"/>
    <cellStyle name="Comma 3 7 3 2 6 2" xfId="7932"/>
    <cellStyle name="Comma 3 7 3 2 6 2 2" xfId="15439"/>
    <cellStyle name="Comma 3 7 3 2 6 3" xfId="5275"/>
    <cellStyle name="Comma 3 7 3 2 6 3 2" xfId="12824"/>
    <cellStyle name="Comma 3 7 3 2 6 4" xfId="11825"/>
    <cellStyle name="Comma 3 7 3 2 6 5" xfId="17629"/>
    <cellStyle name="Comma 3 7 3 2 7" xfId="4687"/>
    <cellStyle name="Comma 3 7 3 2 7 2" xfId="8357"/>
    <cellStyle name="Comma 3 7 3 2 7 2 2" xfId="15864"/>
    <cellStyle name="Comma 3 7 3 2 7 3" xfId="8896"/>
    <cellStyle name="Comma 3 7 3 2 7 3 2" xfId="16399"/>
    <cellStyle name="Comma 3 7 3 2 7 4" xfId="12250"/>
    <cellStyle name="Comma 3 7 3 2 7 5" xfId="17630"/>
    <cellStyle name="Comma 3 7 3 2 8" xfId="5115"/>
    <cellStyle name="Comma 3 7 3 2 8 2" xfId="8780"/>
    <cellStyle name="Comma 3 7 3 2 8 2 2" xfId="16287"/>
    <cellStyle name="Comma 3 7 3 2 8 3" xfId="12672"/>
    <cellStyle name="Comma 3 7 3 2 9" xfId="5786"/>
    <cellStyle name="Comma 3 7 3 2 9 2" xfId="13301"/>
    <cellStyle name="Comma 3 7 3 3" xfId="2279"/>
    <cellStyle name="Comma 3 7 3 3 2" xfId="3128"/>
    <cellStyle name="Comma 3 7 3 3 2 2" xfId="6910"/>
    <cellStyle name="Comma 3 7 3 3 2 2 2" xfId="14421"/>
    <cellStyle name="Comma 3 7 3 3 2 3" xfId="8894"/>
    <cellStyle name="Comma 3 7 3 3 2 3 2" xfId="16397"/>
    <cellStyle name="Comma 3 7 3 3 2 4" xfId="10821"/>
    <cellStyle name="Comma 3 7 3 3 2 5" xfId="17632"/>
    <cellStyle name="Comma 3 7 3 3 3" xfId="6065"/>
    <cellStyle name="Comma 3 7 3 3 3 2" xfId="13577"/>
    <cellStyle name="Comma 3 7 3 3 4" xfId="9053"/>
    <cellStyle name="Comma 3 7 3 3 4 2" xfId="16538"/>
    <cellStyle name="Comma 3 7 3 3 5" xfId="9977"/>
    <cellStyle name="Comma 3 7 3 3 6" xfId="17631"/>
    <cellStyle name="Comma 3 7 3 4" xfId="2703"/>
    <cellStyle name="Comma 3 7 3 4 2" xfId="6487"/>
    <cellStyle name="Comma 3 7 3 4 2 2" xfId="13999"/>
    <cellStyle name="Comma 3 7 3 4 3" xfId="8955"/>
    <cellStyle name="Comma 3 7 3 4 3 2" xfId="16450"/>
    <cellStyle name="Comma 3 7 3 4 4" xfId="10399"/>
    <cellStyle name="Comma 3 7 3 4 5" xfId="17633"/>
    <cellStyle name="Comma 3 7 3 5" xfId="3633"/>
    <cellStyle name="Comma 3 7 3 5 2" xfId="7343"/>
    <cellStyle name="Comma 3 7 3 5 2 2" xfId="14852"/>
    <cellStyle name="Comma 3 7 3 5 3" xfId="5477"/>
    <cellStyle name="Comma 3 7 3 5 3 2" xfId="13015"/>
    <cellStyle name="Comma 3 7 3 5 4" xfId="11244"/>
    <cellStyle name="Comma 3 7 3 5 5" xfId="17634"/>
    <cellStyle name="Comma 3 7 3 6" xfId="3910"/>
    <cellStyle name="Comma 3 7 3 6 2" xfId="5417"/>
    <cellStyle name="Comma 3 7 3 6 3" xfId="17635"/>
    <cellStyle name="Comma 3 7 3 7" xfId="4103"/>
    <cellStyle name="Comma 3 7 3 7 2" xfId="7773"/>
    <cellStyle name="Comma 3 7 3 7 2 2" xfId="15280"/>
    <cellStyle name="Comma 3 7 3 7 3" xfId="5403"/>
    <cellStyle name="Comma 3 7 3 7 3 2" xfId="12950"/>
    <cellStyle name="Comma 3 7 3 7 4" xfId="11666"/>
    <cellStyle name="Comma 3 7 3 7 5" xfId="17636"/>
    <cellStyle name="Comma 3 7 3 8" xfId="4528"/>
    <cellStyle name="Comma 3 7 3 8 2" xfId="8198"/>
    <cellStyle name="Comma 3 7 3 8 2 2" xfId="15705"/>
    <cellStyle name="Comma 3 7 3 8 3" xfId="8979"/>
    <cellStyle name="Comma 3 7 3 8 3 2" xfId="16473"/>
    <cellStyle name="Comma 3 7 3 8 4" xfId="12091"/>
    <cellStyle name="Comma 3 7 3 8 5" xfId="17637"/>
    <cellStyle name="Comma 3 7 3 9" xfId="4955"/>
    <cellStyle name="Comma 3 7 3 9 2" xfId="8621"/>
    <cellStyle name="Comma 3 7 3 9 2 2" xfId="16128"/>
    <cellStyle name="Comma 3 7 3 9 3" xfId="12513"/>
    <cellStyle name="Comma 3 7 4" xfId="1779"/>
    <cellStyle name="Comma 3 7 4 10" xfId="5640"/>
    <cellStyle name="Comma 3 7 4 10 2" xfId="13155"/>
    <cellStyle name="Comma 3 7 4 11" xfId="9568"/>
    <cellStyle name="Comma 3 7 4 12" xfId="17638"/>
    <cellStyle name="Comma 3 7 4 2" xfId="1934"/>
    <cellStyle name="Comma 3 7 4 2 10" xfId="9714"/>
    <cellStyle name="Comma 3 7 4 2 11" xfId="17639"/>
    <cellStyle name="Comma 3 7 4 2 2" xfId="2441"/>
    <cellStyle name="Comma 3 7 4 2 2 2" xfId="3288"/>
    <cellStyle name="Comma 3 7 4 2 2 2 2" xfId="7070"/>
    <cellStyle name="Comma 3 7 4 2 2 2 2 2" xfId="14581"/>
    <cellStyle name="Comma 3 7 4 2 2 2 3" xfId="5449"/>
    <cellStyle name="Comma 3 7 4 2 2 2 3 2" xfId="12991"/>
    <cellStyle name="Comma 3 7 4 2 2 2 4" xfId="10981"/>
    <cellStyle name="Comma 3 7 4 2 2 2 5" xfId="17641"/>
    <cellStyle name="Comma 3 7 4 2 2 3" xfId="6225"/>
    <cellStyle name="Comma 3 7 4 2 2 3 2" xfId="13737"/>
    <cellStyle name="Comma 3 7 4 2 2 4" xfId="9338"/>
    <cellStyle name="Comma 3 7 4 2 2 4 2" xfId="16781"/>
    <cellStyle name="Comma 3 7 4 2 2 5" xfId="10137"/>
    <cellStyle name="Comma 3 7 4 2 2 6" xfId="17640"/>
    <cellStyle name="Comma 3 7 4 2 3" xfId="2863"/>
    <cellStyle name="Comma 3 7 4 2 3 2" xfId="6647"/>
    <cellStyle name="Comma 3 7 4 2 3 2 2" xfId="14159"/>
    <cellStyle name="Comma 3 7 4 2 3 3" xfId="8881"/>
    <cellStyle name="Comma 3 7 4 2 3 3 2" xfId="16385"/>
    <cellStyle name="Comma 3 7 4 2 3 4" xfId="10559"/>
    <cellStyle name="Comma 3 7 4 2 3 5" xfId="17642"/>
    <cellStyle name="Comma 3 7 4 2 4" xfId="3794"/>
    <cellStyle name="Comma 3 7 4 2 4 2" xfId="7504"/>
    <cellStyle name="Comma 3 7 4 2 4 2 2" xfId="15013"/>
    <cellStyle name="Comma 3 7 4 2 4 3" xfId="9103"/>
    <cellStyle name="Comma 3 7 4 2 4 3 2" xfId="16581"/>
    <cellStyle name="Comma 3 7 4 2 4 4" xfId="11404"/>
    <cellStyle name="Comma 3 7 4 2 4 5" xfId="17643"/>
    <cellStyle name="Comma 3 7 4 2 5" xfId="3902"/>
    <cellStyle name="Comma 3 7 4 2 5 2" xfId="9232"/>
    <cellStyle name="Comma 3 7 4 2 5 3" xfId="17644"/>
    <cellStyle name="Comma 3 7 4 2 6" xfId="4263"/>
    <cellStyle name="Comma 3 7 4 2 6 2" xfId="7933"/>
    <cellStyle name="Comma 3 7 4 2 6 2 2" xfId="15440"/>
    <cellStyle name="Comma 3 7 4 2 6 3" xfId="9215"/>
    <cellStyle name="Comma 3 7 4 2 6 3 2" xfId="16681"/>
    <cellStyle name="Comma 3 7 4 2 6 4" xfId="11826"/>
    <cellStyle name="Comma 3 7 4 2 6 5" xfId="17645"/>
    <cellStyle name="Comma 3 7 4 2 7" xfId="4688"/>
    <cellStyle name="Comma 3 7 4 2 7 2" xfId="8358"/>
    <cellStyle name="Comma 3 7 4 2 7 2 2" xfId="15865"/>
    <cellStyle name="Comma 3 7 4 2 7 3" xfId="9012"/>
    <cellStyle name="Comma 3 7 4 2 7 3 2" xfId="16503"/>
    <cellStyle name="Comma 3 7 4 2 7 4" xfId="12251"/>
    <cellStyle name="Comma 3 7 4 2 7 5" xfId="17646"/>
    <cellStyle name="Comma 3 7 4 2 8" xfId="5116"/>
    <cellStyle name="Comma 3 7 4 2 8 2" xfId="8781"/>
    <cellStyle name="Comma 3 7 4 2 8 2 2" xfId="16288"/>
    <cellStyle name="Comma 3 7 4 2 8 3" xfId="12673"/>
    <cellStyle name="Comma 3 7 4 2 9" xfId="5787"/>
    <cellStyle name="Comma 3 7 4 2 9 2" xfId="13302"/>
    <cellStyle name="Comma 3 7 4 3" xfId="2295"/>
    <cellStyle name="Comma 3 7 4 3 2" xfId="3142"/>
    <cellStyle name="Comma 3 7 4 3 2 2" xfId="6924"/>
    <cellStyle name="Comma 3 7 4 3 2 2 2" xfId="14435"/>
    <cellStyle name="Comma 3 7 4 3 2 3" xfId="5567"/>
    <cellStyle name="Comma 3 7 4 3 2 3 2" xfId="13084"/>
    <cellStyle name="Comma 3 7 4 3 2 4" xfId="10835"/>
    <cellStyle name="Comma 3 7 4 3 2 5" xfId="17648"/>
    <cellStyle name="Comma 3 7 4 3 3" xfId="6079"/>
    <cellStyle name="Comma 3 7 4 3 3 2" xfId="13591"/>
    <cellStyle name="Comma 3 7 4 3 4" xfId="9196"/>
    <cellStyle name="Comma 3 7 4 3 4 2" xfId="16666"/>
    <cellStyle name="Comma 3 7 4 3 5" xfId="9991"/>
    <cellStyle name="Comma 3 7 4 3 6" xfId="17647"/>
    <cellStyle name="Comma 3 7 4 4" xfId="2717"/>
    <cellStyle name="Comma 3 7 4 4 2" xfId="6501"/>
    <cellStyle name="Comma 3 7 4 4 2 2" xfId="14013"/>
    <cellStyle name="Comma 3 7 4 4 3" xfId="8964"/>
    <cellStyle name="Comma 3 7 4 4 3 2" xfId="16458"/>
    <cellStyle name="Comma 3 7 4 4 4" xfId="10413"/>
    <cellStyle name="Comma 3 7 4 4 5" xfId="17649"/>
    <cellStyle name="Comma 3 7 4 5" xfId="3647"/>
    <cellStyle name="Comma 3 7 4 5 2" xfId="7357"/>
    <cellStyle name="Comma 3 7 4 5 2 2" xfId="14866"/>
    <cellStyle name="Comma 3 7 4 5 3" xfId="9286"/>
    <cellStyle name="Comma 3 7 4 5 3 2" xfId="16742"/>
    <cellStyle name="Comma 3 7 4 5 4" xfId="11258"/>
    <cellStyle name="Comma 3 7 4 5 5" xfId="17650"/>
    <cellStyle name="Comma 3 7 4 6" xfId="3593"/>
    <cellStyle name="Comma 3 7 4 6 2" xfId="5532"/>
    <cellStyle name="Comma 3 7 4 6 3" xfId="17651"/>
    <cellStyle name="Comma 3 7 4 7" xfId="4117"/>
    <cellStyle name="Comma 3 7 4 7 2" xfId="7787"/>
    <cellStyle name="Comma 3 7 4 7 2 2" xfId="15294"/>
    <cellStyle name="Comma 3 7 4 7 3" xfId="8901"/>
    <cellStyle name="Comma 3 7 4 7 3 2" xfId="16404"/>
    <cellStyle name="Comma 3 7 4 7 4" xfId="11680"/>
    <cellStyle name="Comma 3 7 4 7 5" xfId="17652"/>
    <cellStyle name="Comma 3 7 4 8" xfId="4542"/>
    <cellStyle name="Comma 3 7 4 8 2" xfId="8212"/>
    <cellStyle name="Comma 3 7 4 8 2 2" xfId="15719"/>
    <cellStyle name="Comma 3 7 4 8 3" xfId="9024"/>
    <cellStyle name="Comma 3 7 4 8 3 2" xfId="16514"/>
    <cellStyle name="Comma 3 7 4 8 4" xfId="12105"/>
    <cellStyle name="Comma 3 7 4 8 5" xfId="17653"/>
    <cellStyle name="Comma 3 7 4 9" xfId="4969"/>
    <cellStyle name="Comma 3 7 4 9 2" xfId="8635"/>
    <cellStyle name="Comma 3 7 4 9 2 2" xfId="16142"/>
    <cellStyle name="Comma 3 7 4 9 3" xfId="12527"/>
    <cellStyle name="Comma 3 7 5" xfId="1935"/>
    <cellStyle name="Comma 3 7 5 10" xfId="9715"/>
    <cellStyle name="Comma 3 7 5 11" xfId="17654"/>
    <cellStyle name="Comma 3 7 5 2" xfId="2442"/>
    <cellStyle name="Comma 3 7 5 2 2" xfId="3289"/>
    <cellStyle name="Comma 3 7 5 2 2 2" xfId="7071"/>
    <cellStyle name="Comma 3 7 5 2 2 2 2" xfId="14582"/>
    <cellStyle name="Comma 3 7 5 2 2 3" xfId="8975"/>
    <cellStyle name="Comma 3 7 5 2 2 3 2" xfId="16469"/>
    <cellStyle name="Comma 3 7 5 2 2 4" xfId="10982"/>
    <cellStyle name="Comma 3 7 5 2 2 5" xfId="17656"/>
    <cellStyle name="Comma 3 7 5 2 3" xfId="6226"/>
    <cellStyle name="Comma 3 7 5 2 3 2" xfId="13738"/>
    <cellStyle name="Comma 3 7 5 2 4" xfId="9176"/>
    <cellStyle name="Comma 3 7 5 2 4 2" xfId="16648"/>
    <cellStyle name="Comma 3 7 5 2 5" xfId="10138"/>
    <cellStyle name="Comma 3 7 5 2 6" xfId="17655"/>
    <cellStyle name="Comma 3 7 5 3" xfId="2864"/>
    <cellStyle name="Comma 3 7 5 3 2" xfId="6648"/>
    <cellStyle name="Comma 3 7 5 3 2 2" xfId="14160"/>
    <cellStyle name="Comma 3 7 5 3 3" xfId="5503"/>
    <cellStyle name="Comma 3 7 5 3 3 2" xfId="13033"/>
    <cellStyle name="Comma 3 7 5 3 4" xfId="10560"/>
    <cellStyle name="Comma 3 7 5 3 5" xfId="17657"/>
    <cellStyle name="Comma 3 7 5 4" xfId="3795"/>
    <cellStyle name="Comma 3 7 5 4 2" xfId="7505"/>
    <cellStyle name="Comma 3 7 5 4 2 2" xfId="15014"/>
    <cellStyle name="Comma 3 7 5 4 3" xfId="5221"/>
    <cellStyle name="Comma 3 7 5 4 3 2" xfId="12776"/>
    <cellStyle name="Comma 3 7 5 4 4" xfId="11405"/>
    <cellStyle name="Comma 3 7 5 4 5" xfId="17658"/>
    <cellStyle name="Comma 3 7 5 5" xfId="3583"/>
    <cellStyle name="Comma 3 7 5 5 2" xfId="7591"/>
    <cellStyle name="Comma 3 7 5 5 3" xfId="17659"/>
    <cellStyle name="Comma 3 7 5 6" xfId="4264"/>
    <cellStyle name="Comma 3 7 5 6 2" xfId="7934"/>
    <cellStyle name="Comma 3 7 5 6 2 2" xfId="15441"/>
    <cellStyle name="Comma 3 7 5 6 3" xfId="9341"/>
    <cellStyle name="Comma 3 7 5 6 3 2" xfId="16784"/>
    <cellStyle name="Comma 3 7 5 6 4" xfId="11827"/>
    <cellStyle name="Comma 3 7 5 6 5" xfId="17660"/>
    <cellStyle name="Comma 3 7 5 7" xfId="4689"/>
    <cellStyle name="Comma 3 7 5 7 2" xfId="8359"/>
    <cellStyle name="Comma 3 7 5 7 2 2" xfId="15866"/>
    <cellStyle name="Comma 3 7 5 7 3" xfId="9192"/>
    <cellStyle name="Comma 3 7 5 7 3 2" xfId="16662"/>
    <cellStyle name="Comma 3 7 5 7 4" xfId="12252"/>
    <cellStyle name="Comma 3 7 5 7 5" xfId="17661"/>
    <cellStyle name="Comma 3 7 5 8" xfId="5117"/>
    <cellStyle name="Comma 3 7 5 8 2" xfId="8782"/>
    <cellStyle name="Comma 3 7 5 8 2 2" xfId="16289"/>
    <cellStyle name="Comma 3 7 5 8 3" xfId="12674"/>
    <cellStyle name="Comma 3 7 5 9" xfId="5788"/>
    <cellStyle name="Comma 3 7 5 9 2" xfId="13303"/>
    <cellStyle name="Comma 3 7 6" xfId="2192"/>
    <cellStyle name="Comma 3 7 6 2" xfId="3100"/>
    <cellStyle name="Comma 3 7 6 2 2" xfId="6882"/>
    <cellStyle name="Comma 3 7 6 2 2 2" xfId="14393"/>
    <cellStyle name="Comma 3 7 6 2 3" xfId="9289"/>
    <cellStyle name="Comma 3 7 6 2 3 2" xfId="16745"/>
    <cellStyle name="Comma 3 7 6 2 4" xfId="10793"/>
    <cellStyle name="Comma 3 7 6 2 5" xfId="17663"/>
    <cellStyle name="Comma 3 7 6 3" xfId="6026"/>
    <cellStyle name="Comma 3 7 6 3 2" xfId="13540"/>
    <cellStyle name="Comma 3 7 6 4" xfId="9272"/>
    <cellStyle name="Comma 3 7 6 4 2" xfId="16731"/>
    <cellStyle name="Comma 3 7 6 5" xfId="9949"/>
    <cellStyle name="Comma 3 7 6 6" xfId="17662"/>
    <cellStyle name="Comma 3 7 7" xfId="2675"/>
    <cellStyle name="Comma 3 7 7 2" xfId="6459"/>
    <cellStyle name="Comma 3 7 7 2 2" xfId="13971"/>
    <cellStyle name="Comma 3 7 7 3" xfId="9200"/>
    <cellStyle name="Comma 3 7 7 3 2" xfId="16670"/>
    <cellStyle name="Comma 3 7 7 4" xfId="10371"/>
    <cellStyle name="Comma 3 7 7 5" xfId="17664"/>
    <cellStyle name="Comma 3 7 8" xfId="3602"/>
    <cellStyle name="Comma 3 7 8 2" xfId="7315"/>
    <cellStyle name="Comma 3 7 8 2 2" xfId="14824"/>
    <cellStyle name="Comma 3 7 8 3" xfId="9109"/>
    <cellStyle name="Comma 3 7 8 3 2" xfId="16587"/>
    <cellStyle name="Comma 3 7 8 4" xfId="11216"/>
    <cellStyle name="Comma 3 7 8 5" xfId="17665"/>
    <cellStyle name="Comma 3 7 9" xfId="3905"/>
    <cellStyle name="Comma 3 7 9 2" xfId="5219"/>
    <cellStyle name="Comma 3 7 9 3" xfId="17666"/>
    <cellStyle name="Comma 3 8" xfId="1614"/>
    <cellStyle name="Comma 3 8 10" xfId="4077"/>
    <cellStyle name="Comma 3 8 10 2" xfId="7747"/>
    <cellStyle name="Comma 3 8 10 2 2" xfId="15254"/>
    <cellStyle name="Comma 3 8 10 3" xfId="7306"/>
    <cellStyle name="Comma 3 8 10 3 2" xfId="14815"/>
    <cellStyle name="Comma 3 8 10 4" xfId="11640"/>
    <cellStyle name="Comma 3 8 10 5" xfId="17668"/>
    <cellStyle name="Comma 3 8 11" xfId="4502"/>
    <cellStyle name="Comma 3 8 11 2" xfId="8172"/>
    <cellStyle name="Comma 3 8 11 2 2" xfId="15679"/>
    <cellStyle name="Comma 3 8 11 3" xfId="8872"/>
    <cellStyle name="Comma 3 8 11 3 2" xfId="16377"/>
    <cellStyle name="Comma 3 8 11 4" xfId="12065"/>
    <cellStyle name="Comma 3 8 11 5" xfId="17669"/>
    <cellStyle name="Comma 3 8 12" xfId="4929"/>
    <cellStyle name="Comma 3 8 12 2" xfId="8595"/>
    <cellStyle name="Comma 3 8 12 2 2" xfId="16102"/>
    <cellStyle name="Comma 3 8 12 3" xfId="12487"/>
    <cellStyle name="Comma 3 8 13" xfId="5575"/>
    <cellStyle name="Comma 3 8 13 2" xfId="13092"/>
    <cellStyle name="Comma 3 8 14" xfId="9528"/>
    <cellStyle name="Comma 3 8 15" xfId="17667"/>
    <cellStyle name="Comma 3 8 2" xfId="1745"/>
    <cellStyle name="Comma 3 8 2 10" xfId="5614"/>
    <cellStyle name="Comma 3 8 2 10 2" xfId="13129"/>
    <cellStyle name="Comma 3 8 2 11" xfId="9542"/>
    <cellStyle name="Comma 3 8 2 12" xfId="17670"/>
    <cellStyle name="Comma 3 8 2 2" xfId="1936"/>
    <cellStyle name="Comma 3 8 2 2 10" xfId="9716"/>
    <cellStyle name="Comma 3 8 2 2 11" xfId="17671"/>
    <cellStyle name="Comma 3 8 2 2 2" xfId="2443"/>
    <cellStyle name="Comma 3 8 2 2 2 2" xfId="3290"/>
    <cellStyle name="Comma 3 8 2 2 2 2 2" xfId="7072"/>
    <cellStyle name="Comma 3 8 2 2 2 2 2 2" xfId="14583"/>
    <cellStyle name="Comma 3 8 2 2 2 2 3" xfId="5207"/>
    <cellStyle name="Comma 3 8 2 2 2 2 3 2" xfId="12763"/>
    <cellStyle name="Comma 3 8 2 2 2 2 4" xfId="10983"/>
    <cellStyle name="Comma 3 8 2 2 2 2 5" xfId="17673"/>
    <cellStyle name="Comma 3 8 2 2 2 3" xfId="6227"/>
    <cellStyle name="Comma 3 8 2 2 2 3 2" xfId="13739"/>
    <cellStyle name="Comma 3 8 2 2 2 4" xfId="9087"/>
    <cellStyle name="Comma 3 8 2 2 2 4 2" xfId="16567"/>
    <cellStyle name="Comma 3 8 2 2 2 5" xfId="10139"/>
    <cellStyle name="Comma 3 8 2 2 2 6" xfId="17672"/>
    <cellStyle name="Comma 3 8 2 2 3" xfId="2865"/>
    <cellStyle name="Comma 3 8 2 2 3 2" xfId="6649"/>
    <cellStyle name="Comma 3 8 2 2 3 2 2" xfId="14161"/>
    <cellStyle name="Comma 3 8 2 2 3 3" xfId="5602"/>
    <cellStyle name="Comma 3 8 2 2 3 3 2" xfId="13117"/>
    <cellStyle name="Comma 3 8 2 2 3 4" xfId="10561"/>
    <cellStyle name="Comma 3 8 2 2 3 5" xfId="17674"/>
    <cellStyle name="Comma 3 8 2 2 4" xfId="3796"/>
    <cellStyle name="Comma 3 8 2 2 4 2" xfId="7506"/>
    <cellStyle name="Comma 3 8 2 2 4 2 2" xfId="15015"/>
    <cellStyle name="Comma 3 8 2 2 4 3" xfId="9165"/>
    <cellStyle name="Comma 3 8 2 2 4 3 2" xfId="16639"/>
    <cellStyle name="Comma 3 8 2 2 4 4" xfId="11406"/>
    <cellStyle name="Comma 3 8 2 2 4 5" xfId="17675"/>
    <cellStyle name="Comma 3 8 2 2 5" xfId="3591"/>
    <cellStyle name="Comma 3 8 2 2 5 2" xfId="9096"/>
    <cellStyle name="Comma 3 8 2 2 5 3" xfId="17676"/>
    <cellStyle name="Comma 3 8 2 2 6" xfId="4265"/>
    <cellStyle name="Comma 3 8 2 2 6 2" xfId="7935"/>
    <cellStyle name="Comma 3 8 2 2 6 2 2" xfId="15442"/>
    <cellStyle name="Comma 3 8 2 2 6 3" xfId="5559"/>
    <cellStyle name="Comma 3 8 2 2 6 3 2" xfId="13078"/>
    <cellStyle name="Comma 3 8 2 2 6 4" xfId="11828"/>
    <cellStyle name="Comma 3 8 2 2 6 5" xfId="17677"/>
    <cellStyle name="Comma 3 8 2 2 7" xfId="4690"/>
    <cellStyle name="Comma 3 8 2 2 7 2" xfId="8360"/>
    <cellStyle name="Comma 3 8 2 2 7 2 2" xfId="15867"/>
    <cellStyle name="Comma 3 8 2 2 7 3" xfId="9312"/>
    <cellStyle name="Comma 3 8 2 2 7 3 2" xfId="16758"/>
    <cellStyle name="Comma 3 8 2 2 7 4" xfId="12253"/>
    <cellStyle name="Comma 3 8 2 2 7 5" xfId="17678"/>
    <cellStyle name="Comma 3 8 2 2 8" xfId="5118"/>
    <cellStyle name="Comma 3 8 2 2 8 2" xfId="8783"/>
    <cellStyle name="Comma 3 8 2 2 8 2 2" xfId="16290"/>
    <cellStyle name="Comma 3 8 2 2 8 3" xfId="12675"/>
    <cellStyle name="Comma 3 8 2 2 9" xfId="5789"/>
    <cellStyle name="Comma 3 8 2 2 9 2" xfId="13304"/>
    <cellStyle name="Comma 3 8 2 3" xfId="2265"/>
    <cellStyle name="Comma 3 8 2 3 2" xfId="3116"/>
    <cellStyle name="Comma 3 8 2 3 2 2" xfId="6898"/>
    <cellStyle name="Comma 3 8 2 3 2 2 2" xfId="14409"/>
    <cellStyle name="Comma 3 8 2 3 2 3" xfId="9142"/>
    <cellStyle name="Comma 3 8 2 3 2 3 2" xfId="16618"/>
    <cellStyle name="Comma 3 8 2 3 2 4" xfId="10809"/>
    <cellStyle name="Comma 3 8 2 3 2 5" xfId="17680"/>
    <cellStyle name="Comma 3 8 2 3 3" xfId="6053"/>
    <cellStyle name="Comma 3 8 2 3 3 2" xfId="13565"/>
    <cellStyle name="Comma 3 8 2 3 4" xfId="5432"/>
    <cellStyle name="Comma 3 8 2 3 4 2" xfId="12975"/>
    <cellStyle name="Comma 3 8 2 3 5" xfId="9965"/>
    <cellStyle name="Comma 3 8 2 3 6" xfId="17679"/>
    <cellStyle name="Comma 3 8 2 4" xfId="2691"/>
    <cellStyle name="Comma 3 8 2 4 2" xfId="6475"/>
    <cellStyle name="Comma 3 8 2 4 2 2" xfId="13987"/>
    <cellStyle name="Comma 3 8 2 4 3" xfId="9067"/>
    <cellStyle name="Comma 3 8 2 4 3 2" xfId="16549"/>
    <cellStyle name="Comma 3 8 2 4 4" xfId="10387"/>
    <cellStyle name="Comma 3 8 2 4 5" xfId="17681"/>
    <cellStyle name="Comma 3 8 2 5" xfId="3621"/>
    <cellStyle name="Comma 3 8 2 5 2" xfId="7331"/>
    <cellStyle name="Comma 3 8 2 5 2 2" xfId="14840"/>
    <cellStyle name="Comma 3 8 2 5 3" xfId="9370"/>
    <cellStyle name="Comma 3 8 2 5 3 2" xfId="16811"/>
    <cellStyle name="Comma 3 8 2 5 4" xfId="11232"/>
    <cellStyle name="Comma 3 8 2 5 5" xfId="17682"/>
    <cellStyle name="Comma 3 8 2 6" xfId="3889"/>
    <cellStyle name="Comma 3 8 2 6 2" xfId="7301"/>
    <cellStyle name="Comma 3 8 2 6 3" xfId="17683"/>
    <cellStyle name="Comma 3 8 2 7" xfId="4091"/>
    <cellStyle name="Comma 3 8 2 7 2" xfId="7761"/>
    <cellStyle name="Comma 3 8 2 7 2 2" xfId="15268"/>
    <cellStyle name="Comma 3 8 2 7 3" xfId="9174"/>
    <cellStyle name="Comma 3 8 2 7 3 2" xfId="16647"/>
    <cellStyle name="Comma 3 8 2 7 4" xfId="11654"/>
    <cellStyle name="Comma 3 8 2 7 5" xfId="17684"/>
    <cellStyle name="Comma 3 8 2 8" xfId="4516"/>
    <cellStyle name="Comma 3 8 2 8 2" xfId="8186"/>
    <cellStyle name="Comma 3 8 2 8 2 2" xfId="15693"/>
    <cellStyle name="Comma 3 8 2 8 3" xfId="9061"/>
    <cellStyle name="Comma 3 8 2 8 3 2" xfId="16545"/>
    <cellStyle name="Comma 3 8 2 8 4" xfId="12079"/>
    <cellStyle name="Comma 3 8 2 8 5" xfId="17685"/>
    <cellStyle name="Comma 3 8 2 9" xfId="4943"/>
    <cellStyle name="Comma 3 8 2 9 2" xfId="8609"/>
    <cellStyle name="Comma 3 8 2 9 2 2" xfId="16116"/>
    <cellStyle name="Comma 3 8 2 9 3" xfId="12501"/>
    <cellStyle name="Comma 3 8 3" xfId="1763"/>
    <cellStyle name="Comma 3 8 3 10" xfId="5628"/>
    <cellStyle name="Comma 3 8 3 10 2" xfId="13143"/>
    <cellStyle name="Comma 3 8 3 11" xfId="9556"/>
    <cellStyle name="Comma 3 8 3 12" xfId="17686"/>
    <cellStyle name="Comma 3 8 3 2" xfId="1937"/>
    <cellStyle name="Comma 3 8 3 2 10" xfId="9717"/>
    <cellStyle name="Comma 3 8 3 2 11" xfId="17687"/>
    <cellStyle name="Comma 3 8 3 2 2" xfId="2444"/>
    <cellStyle name="Comma 3 8 3 2 2 2" xfId="3291"/>
    <cellStyle name="Comma 3 8 3 2 2 2 2" xfId="7073"/>
    <cellStyle name="Comma 3 8 3 2 2 2 2 2" xfId="14584"/>
    <cellStyle name="Comma 3 8 3 2 2 2 3" xfId="9247"/>
    <cellStyle name="Comma 3 8 3 2 2 2 3 2" xfId="16708"/>
    <cellStyle name="Comma 3 8 3 2 2 2 4" xfId="10984"/>
    <cellStyle name="Comma 3 8 3 2 2 2 5" xfId="17689"/>
    <cellStyle name="Comma 3 8 3 2 2 3" xfId="6228"/>
    <cellStyle name="Comma 3 8 3 2 2 3 2" xfId="13740"/>
    <cellStyle name="Comma 3 8 3 2 2 4" xfId="5427"/>
    <cellStyle name="Comma 3 8 3 2 2 4 2" xfId="12970"/>
    <cellStyle name="Comma 3 8 3 2 2 5" xfId="10140"/>
    <cellStyle name="Comma 3 8 3 2 2 6" xfId="17688"/>
    <cellStyle name="Comma 3 8 3 2 3" xfId="2866"/>
    <cellStyle name="Comma 3 8 3 2 3 2" xfId="6650"/>
    <cellStyle name="Comma 3 8 3 2 3 2 2" xfId="14162"/>
    <cellStyle name="Comma 3 8 3 2 3 3" xfId="5474"/>
    <cellStyle name="Comma 3 8 3 2 3 3 2" xfId="13012"/>
    <cellStyle name="Comma 3 8 3 2 3 4" xfId="10562"/>
    <cellStyle name="Comma 3 8 3 2 3 5" xfId="17690"/>
    <cellStyle name="Comma 3 8 3 2 4" xfId="3797"/>
    <cellStyle name="Comma 3 8 3 2 4 2" xfId="7507"/>
    <cellStyle name="Comma 3 8 3 2 4 2 2" xfId="15016"/>
    <cellStyle name="Comma 3 8 3 2 4 3" xfId="5531"/>
    <cellStyle name="Comma 3 8 3 2 4 3 2" xfId="13057"/>
    <cellStyle name="Comma 3 8 3 2 4 4" xfId="11407"/>
    <cellStyle name="Comma 3 8 3 2 4 5" xfId="17691"/>
    <cellStyle name="Comma 3 8 3 2 5" xfId="3887"/>
    <cellStyle name="Comma 3 8 3 2 5 2" xfId="5480"/>
    <cellStyle name="Comma 3 8 3 2 5 3" xfId="17692"/>
    <cellStyle name="Comma 3 8 3 2 6" xfId="4266"/>
    <cellStyle name="Comma 3 8 3 2 6 2" xfId="7936"/>
    <cellStyle name="Comma 3 8 3 2 6 2 2" xfId="15443"/>
    <cellStyle name="Comma 3 8 3 2 6 3" xfId="9350"/>
    <cellStyle name="Comma 3 8 3 2 6 3 2" xfId="16792"/>
    <cellStyle name="Comma 3 8 3 2 6 4" xfId="11829"/>
    <cellStyle name="Comma 3 8 3 2 6 5" xfId="17693"/>
    <cellStyle name="Comma 3 8 3 2 7" xfId="4691"/>
    <cellStyle name="Comma 3 8 3 2 7 2" xfId="8361"/>
    <cellStyle name="Comma 3 8 3 2 7 2 2" xfId="15868"/>
    <cellStyle name="Comma 3 8 3 2 7 3" xfId="9326"/>
    <cellStyle name="Comma 3 8 3 2 7 3 2" xfId="16770"/>
    <cellStyle name="Comma 3 8 3 2 7 4" xfId="12254"/>
    <cellStyle name="Comma 3 8 3 2 7 5" xfId="17694"/>
    <cellStyle name="Comma 3 8 3 2 8" xfId="5119"/>
    <cellStyle name="Comma 3 8 3 2 8 2" xfId="8784"/>
    <cellStyle name="Comma 3 8 3 2 8 2 2" xfId="16291"/>
    <cellStyle name="Comma 3 8 3 2 8 3" xfId="12676"/>
    <cellStyle name="Comma 3 8 3 2 9" xfId="5790"/>
    <cellStyle name="Comma 3 8 3 2 9 2" xfId="13305"/>
    <cellStyle name="Comma 3 8 3 3" xfId="2281"/>
    <cellStyle name="Comma 3 8 3 3 2" xfId="3130"/>
    <cellStyle name="Comma 3 8 3 3 2 2" xfId="6912"/>
    <cellStyle name="Comma 3 8 3 3 2 2 2" xfId="14423"/>
    <cellStyle name="Comma 3 8 3 3 2 3" xfId="8905"/>
    <cellStyle name="Comma 3 8 3 3 2 3 2" xfId="16408"/>
    <cellStyle name="Comma 3 8 3 3 2 4" xfId="10823"/>
    <cellStyle name="Comma 3 8 3 3 2 5" xfId="17696"/>
    <cellStyle name="Comma 3 8 3 3 3" xfId="6067"/>
    <cellStyle name="Comma 3 8 3 3 3 2" xfId="13579"/>
    <cellStyle name="Comma 3 8 3 3 4" xfId="8973"/>
    <cellStyle name="Comma 3 8 3 3 4 2" xfId="16467"/>
    <cellStyle name="Comma 3 8 3 3 5" xfId="9979"/>
    <cellStyle name="Comma 3 8 3 3 6" xfId="17695"/>
    <cellStyle name="Comma 3 8 3 4" xfId="2705"/>
    <cellStyle name="Comma 3 8 3 4 2" xfId="6489"/>
    <cellStyle name="Comma 3 8 3 4 2 2" xfId="14001"/>
    <cellStyle name="Comma 3 8 3 4 3" xfId="9063"/>
    <cellStyle name="Comma 3 8 3 4 3 2" xfId="16546"/>
    <cellStyle name="Comma 3 8 3 4 4" xfId="10401"/>
    <cellStyle name="Comma 3 8 3 4 5" xfId="17697"/>
    <cellStyle name="Comma 3 8 3 5" xfId="3635"/>
    <cellStyle name="Comma 3 8 3 5 2" xfId="7345"/>
    <cellStyle name="Comma 3 8 3 5 2 2" xfId="14854"/>
    <cellStyle name="Comma 3 8 3 5 3" xfId="9089"/>
    <cellStyle name="Comma 3 8 3 5 3 2" xfId="16569"/>
    <cellStyle name="Comma 3 8 3 5 4" xfId="11246"/>
    <cellStyle name="Comma 3 8 3 5 5" xfId="17698"/>
    <cellStyle name="Comma 3 8 3 6" xfId="3382"/>
    <cellStyle name="Comma 3 8 3 6 2" xfId="5547"/>
    <cellStyle name="Comma 3 8 3 6 3" xfId="17699"/>
    <cellStyle name="Comma 3 8 3 7" xfId="4105"/>
    <cellStyle name="Comma 3 8 3 7 2" xfId="7775"/>
    <cellStyle name="Comma 3 8 3 7 2 2" xfId="15282"/>
    <cellStyle name="Comma 3 8 3 7 3" xfId="5519"/>
    <cellStyle name="Comma 3 8 3 7 3 2" xfId="13047"/>
    <cellStyle name="Comma 3 8 3 7 4" xfId="11668"/>
    <cellStyle name="Comma 3 8 3 7 5" xfId="17700"/>
    <cellStyle name="Comma 3 8 3 8" xfId="4530"/>
    <cellStyle name="Comma 3 8 3 8 2" xfId="8200"/>
    <cellStyle name="Comma 3 8 3 8 2 2" xfId="15707"/>
    <cellStyle name="Comma 3 8 3 8 3" xfId="9325"/>
    <cellStyle name="Comma 3 8 3 8 3 2" xfId="16769"/>
    <cellStyle name="Comma 3 8 3 8 4" xfId="12093"/>
    <cellStyle name="Comma 3 8 3 8 5" xfId="17701"/>
    <cellStyle name="Comma 3 8 3 9" xfId="4957"/>
    <cellStyle name="Comma 3 8 3 9 2" xfId="8623"/>
    <cellStyle name="Comma 3 8 3 9 2 2" xfId="16130"/>
    <cellStyle name="Comma 3 8 3 9 3" xfId="12515"/>
    <cellStyle name="Comma 3 8 4" xfId="1781"/>
    <cellStyle name="Comma 3 8 4 10" xfId="5642"/>
    <cellStyle name="Comma 3 8 4 10 2" xfId="13157"/>
    <cellStyle name="Comma 3 8 4 11" xfId="9570"/>
    <cellStyle name="Comma 3 8 4 12" xfId="17702"/>
    <cellStyle name="Comma 3 8 4 2" xfId="1938"/>
    <cellStyle name="Comma 3 8 4 2 10" xfId="9718"/>
    <cellStyle name="Comma 3 8 4 2 11" xfId="17703"/>
    <cellStyle name="Comma 3 8 4 2 2" xfId="2445"/>
    <cellStyle name="Comma 3 8 4 2 2 2" xfId="3292"/>
    <cellStyle name="Comma 3 8 4 2 2 2 2" xfId="7074"/>
    <cellStyle name="Comma 3 8 4 2 2 2 2 2" xfId="14585"/>
    <cellStyle name="Comma 3 8 4 2 2 2 3" xfId="5200"/>
    <cellStyle name="Comma 3 8 4 2 2 2 3 2" xfId="12756"/>
    <cellStyle name="Comma 3 8 4 2 2 2 4" xfId="10985"/>
    <cellStyle name="Comma 3 8 4 2 2 2 5" xfId="17705"/>
    <cellStyle name="Comma 3 8 4 2 2 3" xfId="6229"/>
    <cellStyle name="Comma 3 8 4 2 2 3 2" xfId="13741"/>
    <cellStyle name="Comma 3 8 4 2 2 4" xfId="9194"/>
    <cellStyle name="Comma 3 8 4 2 2 4 2" xfId="16664"/>
    <cellStyle name="Comma 3 8 4 2 2 5" xfId="10141"/>
    <cellStyle name="Comma 3 8 4 2 2 6" xfId="17704"/>
    <cellStyle name="Comma 3 8 4 2 3" xfId="2867"/>
    <cellStyle name="Comma 3 8 4 2 3 2" xfId="6651"/>
    <cellStyle name="Comma 3 8 4 2 3 2 2" xfId="14163"/>
    <cellStyle name="Comma 3 8 4 2 3 3" xfId="5511"/>
    <cellStyle name="Comma 3 8 4 2 3 3 2" xfId="13040"/>
    <cellStyle name="Comma 3 8 4 2 3 4" xfId="10563"/>
    <cellStyle name="Comma 3 8 4 2 3 5" xfId="17706"/>
    <cellStyle name="Comma 3 8 4 2 4" xfId="3798"/>
    <cellStyle name="Comma 3 8 4 2 4 2" xfId="7508"/>
    <cellStyle name="Comma 3 8 4 2 4 2 2" xfId="15017"/>
    <cellStyle name="Comma 3 8 4 2 4 3" xfId="5236"/>
    <cellStyle name="Comma 3 8 4 2 4 3 2" xfId="12787"/>
    <cellStyle name="Comma 3 8 4 2 4 4" xfId="11408"/>
    <cellStyle name="Comma 3 8 4 2 4 5" xfId="17707"/>
    <cellStyle name="Comma 3 8 4 2 5" xfId="3922"/>
    <cellStyle name="Comma 3 8 4 2 5 2" xfId="5421"/>
    <cellStyle name="Comma 3 8 4 2 5 3" xfId="17708"/>
    <cellStyle name="Comma 3 8 4 2 6" xfId="4267"/>
    <cellStyle name="Comma 3 8 4 2 6 2" xfId="7937"/>
    <cellStyle name="Comma 3 8 4 2 6 2 2" xfId="15444"/>
    <cellStyle name="Comma 3 8 4 2 6 3" xfId="9095"/>
    <cellStyle name="Comma 3 8 4 2 6 3 2" xfId="16574"/>
    <cellStyle name="Comma 3 8 4 2 6 4" xfId="11830"/>
    <cellStyle name="Comma 3 8 4 2 6 5" xfId="17709"/>
    <cellStyle name="Comma 3 8 4 2 7" xfId="4692"/>
    <cellStyle name="Comma 3 8 4 2 7 2" xfId="8362"/>
    <cellStyle name="Comma 3 8 4 2 7 2 2" xfId="15869"/>
    <cellStyle name="Comma 3 8 4 2 7 3" xfId="5211"/>
    <cellStyle name="Comma 3 8 4 2 7 3 2" xfId="12767"/>
    <cellStyle name="Comma 3 8 4 2 7 4" xfId="12255"/>
    <cellStyle name="Comma 3 8 4 2 7 5" xfId="17710"/>
    <cellStyle name="Comma 3 8 4 2 8" xfId="5120"/>
    <cellStyle name="Comma 3 8 4 2 8 2" xfId="8785"/>
    <cellStyle name="Comma 3 8 4 2 8 2 2" xfId="16292"/>
    <cellStyle name="Comma 3 8 4 2 8 3" xfId="12677"/>
    <cellStyle name="Comma 3 8 4 2 9" xfId="5791"/>
    <cellStyle name="Comma 3 8 4 2 9 2" xfId="13306"/>
    <cellStyle name="Comma 3 8 4 3" xfId="2297"/>
    <cellStyle name="Comma 3 8 4 3 2" xfId="3144"/>
    <cellStyle name="Comma 3 8 4 3 2 2" xfId="6926"/>
    <cellStyle name="Comma 3 8 4 3 2 2 2" xfId="14437"/>
    <cellStyle name="Comma 3 8 4 3 2 3" xfId="5549"/>
    <cellStyle name="Comma 3 8 4 3 2 3 2" xfId="13068"/>
    <cellStyle name="Comma 3 8 4 3 2 4" xfId="10837"/>
    <cellStyle name="Comma 3 8 4 3 2 5" xfId="17712"/>
    <cellStyle name="Comma 3 8 4 3 3" xfId="6081"/>
    <cellStyle name="Comma 3 8 4 3 3 2" xfId="13593"/>
    <cellStyle name="Comma 3 8 4 3 4" xfId="5418"/>
    <cellStyle name="Comma 3 8 4 3 4 2" xfId="12963"/>
    <cellStyle name="Comma 3 8 4 3 5" xfId="9993"/>
    <cellStyle name="Comma 3 8 4 3 6" xfId="17711"/>
    <cellStyle name="Comma 3 8 4 4" xfId="2719"/>
    <cellStyle name="Comma 3 8 4 4 2" xfId="6503"/>
    <cellStyle name="Comma 3 8 4 4 2 2" xfId="14015"/>
    <cellStyle name="Comma 3 8 4 4 3" xfId="5256"/>
    <cellStyle name="Comma 3 8 4 4 3 2" xfId="12805"/>
    <cellStyle name="Comma 3 8 4 4 4" xfId="10415"/>
    <cellStyle name="Comma 3 8 4 4 5" xfId="17713"/>
    <cellStyle name="Comma 3 8 4 5" xfId="3649"/>
    <cellStyle name="Comma 3 8 4 5 2" xfId="7359"/>
    <cellStyle name="Comma 3 8 4 5 2 2" xfId="14868"/>
    <cellStyle name="Comma 3 8 4 5 3" xfId="5566"/>
    <cellStyle name="Comma 3 8 4 5 3 2" xfId="13083"/>
    <cellStyle name="Comma 3 8 4 5 4" xfId="11260"/>
    <cellStyle name="Comma 3 8 4 5 5" xfId="17714"/>
    <cellStyle name="Comma 3 8 4 6" xfId="3393"/>
    <cellStyle name="Comma 3 8 4 6 2" xfId="8870"/>
    <cellStyle name="Comma 3 8 4 6 3" xfId="17715"/>
    <cellStyle name="Comma 3 8 4 7" xfId="4119"/>
    <cellStyle name="Comma 3 8 4 7 2" xfId="7789"/>
    <cellStyle name="Comma 3 8 4 7 2 2" xfId="15296"/>
    <cellStyle name="Comma 3 8 4 7 3" xfId="5213"/>
    <cellStyle name="Comma 3 8 4 7 3 2" xfId="12769"/>
    <cellStyle name="Comma 3 8 4 7 4" xfId="11682"/>
    <cellStyle name="Comma 3 8 4 7 5" xfId="17716"/>
    <cellStyle name="Comma 3 8 4 8" xfId="4544"/>
    <cellStyle name="Comma 3 8 4 8 2" xfId="8214"/>
    <cellStyle name="Comma 3 8 4 8 2 2" xfId="15721"/>
    <cellStyle name="Comma 3 8 4 8 3" xfId="9186"/>
    <cellStyle name="Comma 3 8 4 8 3 2" xfId="16657"/>
    <cellStyle name="Comma 3 8 4 8 4" xfId="12107"/>
    <cellStyle name="Comma 3 8 4 8 5" xfId="17717"/>
    <cellStyle name="Comma 3 8 4 9" xfId="4971"/>
    <cellStyle name="Comma 3 8 4 9 2" xfId="8637"/>
    <cellStyle name="Comma 3 8 4 9 2 2" xfId="16144"/>
    <cellStyle name="Comma 3 8 4 9 3" xfId="12529"/>
    <cellStyle name="Comma 3 8 5" xfId="1939"/>
    <cellStyle name="Comma 3 8 5 10" xfId="9719"/>
    <cellStyle name="Comma 3 8 5 11" xfId="17718"/>
    <cellStyle name="Comma 3 8 5 2" xfId="2446"/>
    <cellStyle name="Comma 3 8 5 2 2" xfId="3293"/>
    <cellStyle name="Comma 3 8 5 2 2 2" xfId="7075"/>
    <cellStyle name="Comma 3 8 5 2 2 2 2" xfId="14586"/>
    <cellStyle name="Comma 3 8 5 2 2 3" xfId="8918"/>
    <cellStyle name="Comma 3 8 5 2 2 3 2" xfId="16419"/>
    <cellStyle name="Comma 3 8 5 2 2 4" xfId="10986"/>
    <cellStyle name="Comma 3 8 5 2 2 5" xfId="17720"/>
    <cellStyle name="Comma 3 8 5 2 3" xfId="6230"/>
    <cellStyle name="Comma 3 8 5 2 3 2" xfId="13742"/>
    <cellStyle name="Comma 3 8 5 2 4" xfId="6037"/>
    <cellStyle name="Comma 3 8 5 2 4 2" xfId="13550"/>
    <cellStyle name="Comma 3 8 5 2 5" xfId="10142"/>
    <cellStyle name="Comma 3 8 5 2 6" xfId="17719"/>
    <cellStyle name="Comma 3 8 5 3" xfId="2868"/>
    <cellStyle name="Comma 3 8 5 3 2" xfId="6652"/>
    <cellStyle name="Comma 3 8 5 3 2 2" xfId="14164"/>
    <cellStyle name="Comma 3 8 5 3 3" xfId="9039"/>
    <cellStyle name="Comma 3 8 5 3 3 2" xfId="16528"/>
    <cellStyle name="Comma 3 8 5 3 4" xfId="10564"/>
    <cellStyle name="Comma 3 8 5 3 5" xfId="17721"/>
    <cellStyle name="Comma 3 8 5 4" xfId="3799"/>
    <cellStyle name="Comma 3 8 5 4 2" xfId="7509"/>
    <cellStyle name="Comma 3 8 5 4 2 2" xfId="15018"/>
    <cellStyle name="Comma 3 8 5 4 3" xfId="5250"/>
    <cellStyle name="Comma 3 8 5 4 3 2" xfId="12799"/>
    <cellStyle name="Comma 3 8 5 4 4" xfId="11409"/>
    <cellStyle name="Comma 3 8 5 4 5" xfId="17722"/>
    <cellStyle name="Comma 3 8 5 5" xfId="3888"/>
    <cellStyle name="Comma 3 8 5 5 2" xfId="9229"/>
    <cellStyle name="Comma 3 8 5 5 3" xfId="17723"/>
    <cellStyle name="Comma 3 8 5 6" xfId="4268"/>
    <cellStyle name="Comma 3 8 5 6 2" xfId="7938"/>
    <cellStyle name="Comma 3 8 5 6 2 2" xfId="15445"/>
    <cellStyle name="Comma 3 8 5 6 3" xfId="8907"/>
    <cellStyle name="Comma 3 8 5 6 3 2" xfId="16410"/>
    <cellStyle name="Comma 3 8 5 6 4" xfId="11831"/>
    <cellStyle name="Comma 3 8 5 6 5" xfId="17724"/>
    <cellStyle name="Comma 3 8 5 7" xfId="4693"/>
    <cellStyle name="Comma 3 8 5 7 2" xfId="8363"/>
    <cellStyle name="Comma 3 8 5 7 2 2" xfId="15870"/>
    <cellStyle name="Comma 3 8 5 7 3" xfId="7155"/>
    <cellStyle name="Comma 3 8 5 7 3 2" xfId="14666"/>
    <cellStyle name="Comma 3 8 5 7 4" xfId="12256"/>
    <cellStyle name="Comma 3 8 5 7 5" xfId="17725"/>
    <cellStyle name="Comma 3 8 5 8" xfId="5121"/>
    <cellStyle name="Comma 3 8 5 8 2" xfId="8786"/>
    <cellStyle name="Comma 3 8 5 8 2 2" xfId="16293"/>
    <cellStyle name="Comma 3 8 5 8 3" xfId="12678"/>
    <cellStyle name="Comma 3 8 5 9" xfId="5792"/>
    <cellStyle name="Comma 3 8 5 9 2" xfId="13307"/>
    <cellStyle name="Comma 3 8 6" xfId="2194"/>
    <cellStyle name="Comma 3 8 6 2" xfId="3102"/>
    <cellStyle name="Comma 3 8 6 2 2" xfId="6884"/>
    <cellStyle name="Comma 3 8 6 2 2 2" xfId="14395"/>
    <cellStyle name="Comma 3 8 6 2 3" xfId="5223"/>
    <cellStyle name="Comma 3 8 6 2 3 2" xfId="12778"/>
    <cellStyle name="Comma 3 8 6 2 4" xfId="10795"/>
    <cellStyle name="Comma 3 8 6 2 5" xfId="17727"/>
    <cellStyle name="Comma 3 8 6 3" xfId="6028"/>
    <cellStyle name="Comma 3 8 6 3 2" xfId="13542"/>
    <cellStyle name="Comma 3 8 6 4" xfId="9154"/>
    <cellStyle name="Comma 3 8 6 4 2" xfId="16629"/>
    <cellStyle name="Comma 3 8 6 5" xfId="9951"/>
    <cellStyle name="Comma 3 8 6 6" xfId="17726"/>
    <cellStyle name="Comma 3 8 7" xfId="2677"/>
    <cellStyle name="Comma 3 8 7 2" xfId="6461"/>
    <cellStyle name="Comma 3 8 7 2 2" xfId="13973"/>
    <cellStyle name="Comma 3 8 7 3" xfId="5518"/>
    <cellStyle name="Comma 3 8 7 3 2" xfId="13046"/>
    <cellStyle name="Comma 3 8 7 4" xfId="10373"/>
    <cellStyle name="Comma 3 8 7 5" xfId="17728"/>
    <cellStyle name="Comma 3 8 8" xfId="3604"/>
    <cellStyle name="Comma 3 8 8 2" xfId="7317"/>
    <cellStyle name="Comma 3 8 8 2 2" xfId="14826"/>
    <cellStyle name="Comma 3 8 8 3" xfId="9366"/>
    <cellStyle name="Comma 3 8 8 3 2" xfId="16807"/>
    <cellStyle name="Comma 3 8 8 4" xfId="11218"/>
    <cellStyle name="Comma 3 8 8 5" xfId="17729"/>
    <cellStyle name="Comma 3 8 9" xfId="3561"/>
    <cellStyle name="Comma 3 8 9 2" xfId="9202"/>
    <cellStyle name="Comma 3 8 9 3" xfId="17730"/>
    <cellStyle name="Comma 3 9" xfId="1616"/>
    <cellStyle name="Comma 3 9 10" xfId="4079"/>
    <cellStyle name="Comma 3 9 10 2" xfId="7749"/>
    <cellStyle name="Comma 3 9 10 2 2" xfId="15256"/>
    <cellStyle name="Comma 3 9 10 3" xfId="5424"/>
    <cellStyle name="Comma 3 9 10 3 2" xfId="12968"/>
    <cellStyle name="Comma 3 9 10 4" xfId="11642"/>
    <cellStyle name="Comma 3 9 10 5" xfId="17732"/>
    <cellStyle name="Comma 3 9 11" xfId="4504"/>
    <cellStyle name="Comma 3 9 11 2" xfId="8174"/>
    <cellStyle name="Comma 3 9 11 2 2" xfId="15681"/>
    <cellStyle name="Comma 3 9 11 3" xfId="9018"/>
    <cellStyle name="Comma 3 9 11 3 2" xfId="16509"/>
    <cellStyle name="Comma 3 9 11 4" xfId="12067"/>
    <cellStyle name="Comma 3 9 11 5" xfId="17733"/>
    <cellStyle name="Comma 3 9 12" xfId="4931"/>
    <cellStyle name="Comma 3 9 12 2" xfId="8597"/>
    <cellStyle name="Comma 3 9 12 2 2" xfId="16104"/>
    <cellStyle name="Comma 3 9 12 3" xfId="12489"/>
    <cellStyle name="Comma 3 9 13" xfId="5577"/>
    <cellStyle name="Comma 3 9 13 2" xfId="13094"/>
    <cellStyle name="Comma 3 9 14" xfId="9530"/>
    <cellStyle name="Comma 3 9 15" xfId="17731"/>
    <cellStyle name="Comma 3 9 2" xfId="1747"/>
    <cellStyle name="Comma 3 9 2 10" xfId="5616"/>
    <cellStyle name="Comma 3 9 2 10 2" xfId="13131"/>
    <cellStyle name="Comma 3 9 2 11" xfId="9544"/>
    <cellStyle name="Comma 3 9 2 12" xfId="17734"/>
    <cellStyle name="Comma 3 9 2 2" xfId="1940"/>
    <cellStyle name="Comma 3 9 2 2 10" xfId="9720"/>
    <cellStyle name="Comma 3 9 2 2 11" xfId="17735"/>
    <cellStyle name="Comma 3 9 2 2 2" xfId="2447"/>
    <cellStyle name="Comma 3 9 2 2 2 2" xfId="3294"/>
    <cellStyle name="Comma 3 9 2 2 2 2 2" xfId="7076"/>
    <cellStyle name="Comma 3 9 2 2 2 2 2 2" xfId="14587"/>
    <cellStyle name="Comma 3 9 2 2 2 2 3" xfId="5601"/>
    <cellStyle name="Comma 3 9 2 2 2 2 3 2" xfId="13116"/>
    <cellStyle name="Comma 3 9 2 2 2 2 4" xfId="10987"/>
    <cellStyle name="Comma 3 9 2 2 2 2 5" xfId="17737"/>
    <cellStyle name="Comma 3 9 2 2 2 3" xfId="6231"/>
    <cellStyle name="Comma 3 9 2 2 2 3 2" xfId="13743"/>
    <cellStyle name="Comma 3 9 2 2 2 4" xfId="8910"/>
    <cellStyle name="Comma 3 9 2 2 2 4 2" xfId="16413"/>
    <cellStyle name="Comma 3 9 2 2 2 5" xfId="10143"/>
    <cellStyle name="Comma 3 9 2 2 2 6" xfId="17736"/>
    <cellStyle name="Comma 3 9 2 2 3" xfId="2869"/>
    <cellStyle name="Comma 3 9 2 2 3 2" xfId="6653"/>
    <cellStyle name="Comma 3 9 2 2 3 2 2" xfId="14165"/>
    <cellStyle name="Comma 3 9 2 2 3 3" xfId="9173"/>
    <cellStyle name="Comma 3 9 2 2 3 3 2" xfId="16646"/>
    <cellStyle name="Comma 3 9 2 2 3 4" xfId="10565"/>
    <cellStyle name="Comma 3 9 2 2 3 5" xfId="17738"/>
    <cellStyle name="Comma 3 9 2 2 4" xfId="3800"/>
    <cellStyle name="Comma 3 9 2 2 4 2" xfId="7510"/>
    <cellStyle name="Comma 3 9 2 2 4 2 2" xfId="15019"/>
    <cellStyle name="Comma 3 9 2 2 4 3" xfId="5552"/>
    <cellStyle name="Comma 3 9 2 2 4 3 2" xfId="13071"/>
    <cellStyle name="Comma 3 9 2 2 4 4" xfId="11410"/>
    <cellStyle name="Comma 3 9 2 2 4 5" xfId="17739"/>
    <cellStyle name="Comma 3 9 2 2 5" xfId="3556"/>
    <cellStyle name="Comma 3 9 2 2 5 2" xfId="9060"/>
    <cellStyle name="Comma 3 9 2 2 5 3" xfId="17740"/>
    <cellStyle name="Comma 3 9 2 2 6" xfId="4269"/>
    <cellStyle name="Comma 3 9 2 2 6 2" xfId="7939"/>
    <cellStyle name="Comma 3 9 2 2 6 2 2" xfId="15446"/>
    <cellStyle name="Comma 3 9 2 2 6 3" xfId="9258"/>
    <cellStyle name="Comma 3 9 2 2 6 3 2" xfId="16718"/>
    <cellStyle name="Comma 3 9 2 2 6 4" xfId="11832"/>
    <cellStyle name="Comma 3 9 2 2 6 5" xfId="17741"/>
    <cellStyle name="Comma 3 9 2 2 7" xfId="4694"/>
    <cellStyle name="Comma 3 9 2 2 7 2" xfId="8364"/>
    <cellStyle name="Comma 3 9 2 2 7 2 2" xfId="15871"/>
    <cellStyle name="Comma 3 9 2 2 7 3" xfId="5530"/>
    <cellStyle name="Comma 3 9 2 2 7 3 2" xfId="13056"/>
    <cellStyle name="Comma 3 9 2 2 7 4" xfId="12257"/>
    <cellStyle name="Comma 3 9 2 2 7 5" xfId="17742"/>
    <cellStyle name="Comma 3 9 2 2 8" xfId="5122"/>
    <cellStyle name="Comma 3 9 2 2 8 2" xfId="8787"/>
    <cellStyle name="Comma 3 9 2 2 8 2 2" xfId="16294"/>
    <cellStyle name="Comma 3 9 2 2 8 3" xfId="12679"/>
    <cellStyle name="Comma 3 9 2 2 9" xfId="5793"/>
    <cellStyle name="Comma 3 9 2 2 9 2" xfId="13308"/>
    <cellStyle name="Comma 3 9 2 3" xfId="2267"/>
    <cellStyle name="Comma 3 9 2 3 2" xfId="3118"/>
    <cellStyle name="Comma 3 9 2 3 2 2" xfId="6900"/>
    <cellStyle name="Comma 3 9 2 3 2 2 2" xfId="14411"/>
    <cellStyle name="Comma 3 9 2 3 2 3" xfId="8969"/>
    <cellStyle name="Comma 3 9 2 3 2 3 2" xfId="16463"/>
    <cellStyle name="Comma 3 9 2 3 2 4" xfId="10811"/>
    <cellStyle name="Comma 3 9 2 3 2 5" xfId="17744"/>
    <cellStyle name="Comma 3 9 2 3 3" xfId="6055"/>
    <cellStyle name="Comma 3 9 2 3 3 2" xfId="13567"/>
    <cellStyle name="Comma 3 9 2 3 4" xfId="8879"/>
    <cellStyle name="Comma 3 9 2 3 4 2" xfId="16383"/>
    <cellStyle name="Comma 3 9 2 3 5" xfId="9967"/>
    <cellStyle name="Comma 3 9 2 3 6" xfId="17743"/>
    <cellStyle name="Comma 3 9 2 4" xfId="2693"/>
    <cellStyle name="Comma 3 9 2 4 2" xfId="6477"/>
    <cellStyle name="Comma 3 9 2 4 2 2" xfId="13989"/>
    <cellStyle name="Comma 3 9 2 4 3" xfId="5444"/>
    <cellStyle name="Comma 3 9 2 4 3 2" xfId="12987"/>
    <cellStyle name="Comma 3 9 2 4 4" xfId="10389"/>
    <cellStyle name="Comma 3 9 2 4 5" xfId="17745"/>
    <cellStyle name="Comma 3 9 2 5" xfId="3623"/>
    <cellStyle name="Comma 3 9 2 5 2" xfId="7333"/>
    <cellStyle name="Comma 3 9 2 5 2 2" xfId="14842"/>
    <cellStyle name="Comma 3 9 2 5 3" xfId="5600"/>
    <cellStyle name="Comma 3 9 2 5 3 2" xfId="13115"/>
    <cellStyle name="Comma 3 9 2 5 4" xfId="11234"/>
    <cellStyle name="Comma 3 9 2 5 5" xfId="17746"/>
    <cellStyle name="Comma 3 9 2 6" xfId="3391"/>
    <cellStyle name="Comma 3 9 2 6 2" xfId="8939"/>
    <cellStyle name="Comma 3 9 2 6 3" xfId="17747"/>
    <cellStyle name="Comma 3 9 2 7" xfId="4093"/>
    <cellStyle name="Comma 3 9 2 7 2" xfId="7763"/>
    <cellStyle name="Comma 3 9 2 7 2 2" xfId="15270"/>
    <cellStyle name="Comma 3 9 2 7 3" xfId="9092"/>
    <cellStyle name="Comma 3 9 2 7 3 2" xfId="16571"/>
    <cellStyle name="Comma 3 9 2 7 4" xfId="11656"/>
    <cellStyle name="Comma 3 9 2 7 5" xfId="17748"/>
    <cellStyle name="Comma 3 9 2 8" xfId="4518"/>
    <cellStyle name="Comma 3 9 2 8 2" xfId="8188"/>
    <cellStyle name="Comma 3 9 2 8 2 2" xfId="15695"/>
    <cellStyle name="Comma 3 9 2 8 3" xfId="9281"/>
    <cellStyle name="Comma 3 9 2 8 3 2" xfId="16738"/>
    <cellStyle name="Comma 3 9 2 8 4" xfId="12081"/>
    <cellStyle name="Comma 3 9 2 8 5" xfId="17749"/>
    <cellStyle name="Comma 3 9 2 9" xfId="4945"/>
    <cellStyle name="Comma 3 9 2 9 2" xfId="8611"/>
    <cellStyle name="Comma 3 9 2 9 2 2" xfId="16118"/>
    <cellStyle name="Comma 3 9 2 9 3" xfId="12503"/>
    <cellStyle name="Comma 3 9 3" xfId="1765"/>
    <cellStyle name="Comma 3 9 3 10" xfId="5630"/>
    <cellStyle name="Comma 3 9 3 10 2" xfId="13145"/>
    <cellStyle name="Comma 3 9 3 11" xfId="9558"/>
    <cellStyle name="Comma 3 9 3 12" xfId="17750"/>
    <cellStyle name="Comma 3 9 3 2" xfId="1941"/>
    <cellStyle name="Comma 3 9 3 2 10" xfId="9721"/>
    <cellStyle name="Comma 3 9 3 2 11" xfId="17751"/>
    <cellStyle name="Comma 3 9 3 2 2" xfId="2448"/>
    <cellStyle name="Comma 3 9 3 2 2 2" xfId="3295"/>
    <cellStyle name="Comma 3 9 3 2 2 2 2" xfId="7077"/>
    <cellStyle name="Comma 3 9 3 2 2 2 2 2" xfId="14588"/>
    <cellStyle name="Comma 3 9 3 2 2 2 3" xfId="5584"/>
    <cellStyle name="Comma 3 9 3 2 2 2 3 2" xfId="13100"/>
    <cellStyle name="Comma 3 9 3 2 2 2 4" xfId="10988"/>
    <cellStyle name="Comma 3 9 3 2 2 2 5" xfId="17753"/>
    <cellStyle name="Comma 3 9 3 2 2 3" xfId="6232"/>
    <cellStyle name="Comma 3 9 3 2 2 3 2" xfId="13744"/>
    <cellStyle name="Comma 3 9 3 2 2 4" xfId="8995"/>
    <cellStyle name="Comma 3 9 3 2 2 4 2" xfId="16487"/>
    <cellStyle name="Comma 3 9 3 2 2 5" xfId="10144"/>
    <cellStyle name="Comma 3 9 3 2 2 6" xfId="17752"/>
    <cellStyle name="Comma 3 9 3 2 3" xfId="2870"/>
    <cellStyle name="Comma 3 9 3 2 3 2" xfId="6654"/>
    <cellStyle name="Comma 3 9 3 2 3 2 2" xfId="14166"/>
    <cellStyle name="Comma 3 9 3 2 3 3" xfId="9251"/>
    <cellStyle name="Comma 3 9 3 2 3 3 2" xfId="16712"/>
    <cellStyle name="Comma 3 9 3 2 3 4" xfId="10566"/>
    <cellStyle name="Comma 3 9 3 2 3 5" xfId="17754"/>
    <cellStyle name="Comma 3 9 3 2 4" xfId="3801"/>
    <cellStyle name="Comma 3 9 3 2 4 2" xfId="7511"/>
    <cellStyle name="Comma 3 9 3 2 4 2 2" xfId="15020"/>
    <cellStyle name="Comma 3 9 3 2 4 3" xfId="9195"/>
    <cellStyle name="Comma 3 9 3 2 4 3 2" xfId="16665"/>
    <cellStyle name="Comma 3 9 3 2 4 4" xfId="11411"/>
    <cellStyle name="Comma 3 9 3 2 4 5" xfId="17755"/>
    <cellStyle name="Comma 3 9 3 2 5" xfId="3587"/>
    <cellStyle name="Comma 3 9 3 2 5 2" xfId="9155"/>
    <cellStyle name="Comma 3 9 3 2 5 3" xfId="17756"/>
    <cellStyle name="Comma 3 9 3 2 6" xfId="4270"/>
    <cellStyle name="Comma 3 9 3 2 6 2" xfId="7940"/>
    <cellStyle name="Comma 3 9 3 2 6 2 2" xfId="15447"/>
    <cellStyle name="Comma 3 9 3 2 6 3" xfId="9216"/>
    <cellStyle name="Comma 3 9 3 2 6 3 2" xfId="16682"/>
    <cellStyle name="Comma 3 9 3 2 6 4" xfId="11833"/>
    <cellStyle name="Comma 3 9 3 2 6 5" xfId="17757"/>
    <cellStyle name="Comma 3 9 3 2 7" xfId="4695"/>
    <cellStyle name="Comma 3 9 3 2 7 2" xfId="8365"/>
    <cellStyle name="Comma 3 9 3 2 7 2 2" xfId="15872"/>
    <cellStyle name="Comma 3 9 3 2 7 3" xfId="5264"/>
    <cellStyle name="Comma 3 9 3 2 7 3 2" xfId="12813"/>
    <cellStyle name="Comma 3 9 3 2 7 4" xfId="12258"/>
    <cellStyle name="Comma 3 9 3 2 7 5" xfId="17758"/>
    <cellStyle name="Comma 3 9 3 2 8" xfId="5123"/>
    <cellStyle name="Comma 3 9 3 2 8 2" xfId="8788"/>
    <cellStyle name="Comma 3 9 3 2 8 2 2" xfId="16295"/>
    <cellStyle name="Comma 3 9 3 2 8 3" xfId="12680"/>
    <cellStyle name="Comma 3 9 3 2 9" xfId="5794"/>
    <cellStyle name="Comma 3 9 3 2 9 2" xfId="13309"/>
    <cellStyle name="Comma 3 9 3 3" xfId="2283"/>
    <cellStyle name="Comma 3 9 3 3 2" xfId="3132"/>
    <cellStyle name="Comma 3 9 3 3 2 2" xfId="6914"/>
    <cellStyle name="Comma 3 9 3 3 2 2 2" xfId="14425"/>
    <cellStyle name="Comma 3 9 3 3 2 3" xfId="9057"/>
    <cellStyle name="Comma 3 9 3 3 2 3 2" xfId="16542"/>
    <cellStyle name="Comma 3 9 3 3 2 4" xfId="10825"/>
    <cellStyle name="Comma 3 9 3 3 2 5" xfId="17760"/>
    <cellStyle name="Comma 3 9 3 3 3" xfId="6069"/>
    <cellStyle name="Comma 3 9 3 3 3 2" xfId="13581"/>
    <cellStyle name="Comma 3 9 3 3 4" xfId="9119"/>
    <cellStyle name="Comma 3 9 3 3 4 2" xfId="16597"/>
    <cellStyle name="Comma 3 9 3 3 5" xfId="9981"/>
    <cellStyle name="Comma 3 9 3 3 6" xfId="17759"/>
    <cellStyle name="Comma 3 9 3 4" xfId="2707"/>
    <cellStyle name="Comma 3 9 3 4 2" xfId="6491"/>
    <cellStyle name="Comma 3 9 3 4 2 2" xfId="14003"/>
    <cellStyle name="Comma 3 9 3 4 3" xfId="9116"/>
    <cellStyle name="Comma 3 9 3 4 3 2" xfId="16594"/>
    <cellStyle name="Comma 3 9 3 4 4" xfId="10403"/>
    <cellStyle name="Comma 3 9 3 4 5" xfId="17761"/>
    <cellStyle name="Comma 3 9 3 5" xfId="3637"/>
    <cellStyle name="Comma 3 9 3 5 2" xfId="7347"/>
    <cellStyle name="Comma 3 9 3 5 2 2" xfId="14856"/>
    <cellStyle name="Comma 3 9 3 5 3" xfId="9105"/>
    <cellStyle name="Comma 3 9 3 5 3 2" xfId="16583"/>
    <cellStyle name="Comma 3 9 3 5 4" xfId="11248"/>
    <cellStyle name="Comma 3 9 3 5 5" xfId="17762"/>
    <cellStyle name="Comma 3 9 3 6" xfId="3551"/>
    <cellStyle name="Comma 3 9 3 6 2" xfId="5461"/>
    <cellStyle name="Comma 3 9 3 6 3" xfId="17763"/>
    <cellStyle name="Comma 3 9 3 7" xfId="4107"/>
    <cellStyle name="Comma 3 9 3 7 2" xfId="7777"/>
    <cellStyle name="Comma 3 9 3 7 2 2" xfId="15284"/>
    <cellStyle name="Comma 3 9 3 7 3" xfId="7369"/>
    <cellStyle name="Comma 3 9 3 7 3 2" xfId="14878"/>
    <cellStyle name="Comma 3 9 3 7 4" xfId="11670"/>
    <cellStyle name="Comma 3 9 3 7 5" xfId="17764"/>
    <cellStyle name="Comma 3 9 3 8" xfId="4532"/>
    <cellStyle name="Comma 3 9 3 8 2" xfId="8202"/>
    <cellStyle name="Comma 3 9 3 8 2 2" xfId="15709"/>
    <cellStyle name="Comma 3 9 3 8 3" xfId="5201"/>
    <cellStyle name="Comma 3 9 3 8 3 2" xfId="12757"/>
    <cellStyle name="Comma 3 9 3 8 4" xfId="12095"/>
    <cellStyle name="Comma 3 9 3 8 5" xfId="17765"/>
    <cellStyle name="Comma 3 9 3 9" xfId="4959"/>
    <cellStyle name="Comma 3 9 3 9 2" xfId="8625"/>
    <cellStyle name="Comma 3 9 3 9 2 2" xfId="16132"/>
    <cellStyle name="Comma 3 9 3 9 3" xfId="12517"/>
    <cellStyle name="Comma 3 9 4" xfId="1783"/>
    <cellStyle name="Comma 3 9 4 10" xfId="5644"/>
    <cellStyle name="Comma 3 9 4 10 2" xfId="13159"/>
    <cellStyle name="Comma 3 9 4 11" xfId="9572"/>
    <cellStyle name="Comma 3 9 4 12" xfId="17766"/>
    <cellStyle name="Comma 3 9 4 2" xfId="1942"/>
    <cellStyle name="Comma 3 9 4 2 10" xfId="9722"/>
    <cellStyle name="Comma 3 9 4 2 11" xfId="17767"/>
    <cellStyle name="Comma 3 9 4 2 2" xfId="2449"/>
    <cellStyle name="Comma 3 9 4 2 2 2" xfId="3296"/>
    <cellStyle name="Comma 3 9 4 2 2 2 2" xfId="7078"/>
    <cellStyle name="Comma 3 9 4 2 2 2 2 2" xfId="14589"/>
    <cellStyle name="Comma 3 9 4 2 2 2 3" xfId="5551"/>
    <cellStyle name="Comma 3 9 4 2 2 2 3 2" xfId="13070"/>
    <cellStyle name="Comma 3 9 4 2 2 2 4" xfId="10989"/>
    <cellStyle name="Comma 3 9 4 2 2 2 5" xfId="17769"/>
    <cellStyle name="Comma 3 9 4 2 2 3" xfId="6233"/>
    <cellStyle name="Comma 3 9 4 2 2 3 2" xfId="13745"/>
    <cellStyle name="Comma 3 9 4 2 2 4" xfId="5394"/>
    <cellStyle name="Comma 3 9 4 2 2 4 2" xfId="12943"/>
    <cellStyle name="Comma 3 9 4 2 2 5" xfId="10145"/>
    <cellStyle name="Comma 3 9 4 2 2 6" xfId="17768"/>
    <cellStyle name="Comma 3 9 4 2 3" xfId="2871"/>
    <cellStyle name="Comma 3 9 4 2 3 2" xfId="6655"/>
    <cellStyle name="Comma 3 9 4 2 3 2 2" xfId="14167"/>
    <cellStyle name="Comma 3 9 4 2 3 3" xfId="5430"/>
    <cellStyle name="Comma 3 9 4 2 3 3 2" xfId="12973"/>
    <cellStyle name="Comma 3 9 4 2 3 4" xfId="10567"/>
    <cellStyle name="Comma 3 9 4 2 3 5" xfId="17770"/>
    <cellStyle name="Comma 3 9 4 2 4" xfId="3802"/>
    <cellStyle name="Comma 3 9 4 2 4 2" xfId="7512"/>
    <cellStyle name="Comma 3 9 4 2 4 2 2" xfId="15021"/>
    <cellStyle name="Comma 3 9 4 2 4 3" xfId="5208"/>
    <cellStyle name="Comma 3 9 4 2 4 3 2" xfId="12764"/>
    <cellStyle name="Comma 3 9 4 2 4 4" xfId="11412"/>
    <cellStyle name="Comma 3 9 4 2 4 5" xfId="17771"/>
    <cellStyle name="Comma 3 9 4 2 5" xfId="3547"/>
    <cellStyle name="Comma 3 9 4 2 5 2" xfId="5228"/>
    <cellStyle name="Comma 3 9 4 2 5 3" xfId="17772"/>
    <cellStyle name="Comma 3 9 4 2 6" xfId="4271"/>
    <cellStyle name="Comma 3 9 4 2 6 2" xfId="7941"/>
    <cellStyle name="Comma 3 9 4 2 6 2 2" xfId="15448"/>
    <cellStyle name="Comma 3 9 4 2 6 3" xfId="5230"/>
    <cellStyle name="Comma 3 9 4 2 6 3 2" xfId="12782"/>
    <cellStyle name="Comma 3 9 4 2 6 4" xfId="11834"/>
    <cellStyle name="Comma 3 9 4 2 6 5" xfId="17773"/>
    <cellStyle name="Comma 3 9 4 2 7" xfId="4696"/>
    <cellStyle name="Comma 3 9 4 2 7 2" xfId="8366"/>
    <cellStyle name="Comma 3 9 4 2 7 2 2" xfId="15873"/>
    <cellStyle name="Comma 3 9 4 2 7 3" xfId="5214"/>
    <cellStyle name="Comma 3 9 4 2 7 3 2" xfId="12770"/>
    <cellStyle name="Comma 3 9 4 2 7 4" xfId="12259"/>
    <cellStyle name="Comma 3 9 4 2 7 5" xfId="17774"/>
    <cellStyle name="Comma 3 9 4 2 8" xfId="5124"/>
    <cellStyle name="Comma 3 9 4 2 8 2" xfId="8789"/>
    <cellStyle name="Comma 3 9 4 2 8 2 2" xfId="16296"/>
    <cellStyle name="Comma 3 9 4 2 8 3" xfId="12681"/>
    <cellStyle name="Comma 3 9 4 2 9" xfId="5795"/>
    <cellStyle name="Comma 3 9 4 2 9 2" xfId="13310"/>
    <cellStyle name="Comma 3 9 4 3" xfId="2299"/>
    <cellStyle name="Comma 3 9 4 3 2" xfId="3146"/>
    <cellStyle name="Comma 3 9 4 3 2 2" xfId="6928"/>
    <cellStyle name="Comma 3 9 4 3 2 2 2" xfId="14439"/>
    <cellStyle name="Comma 3 9 4 3 2 3" xfId="8989"/>
    <cellStyle name="Comma 3 9 4 3 2 3 2" xfId="16482"/>
    <cellStyle name="Comma 3 9 4 3 2 4" xfId="10839"/>
    <cellStyle name="Comma 3 9 4 3 2 5" xfId="17776"/>
    <cellStyle name="Comma 3 9 4 3 3" xfId="6083"/>
    <cellStyle name="Comma 3 9 4 3 3 2" xfId="13595"/>
    <cellStyle name="Comma 3 9 4 3 4" xfId="9343"/>
    <cellStyle name="Comma 3 9 4 3 4 2" xfId="16786"/>
    <cellStyle name="Comma 3 9 4 3 5" xfId="9995"/>
    <cellStyle name="Comma 3 9 4 3 6" xfId="17775"/>
    <cellStyle name="Comma 3 9 4 4" xfId="2721"/>
    <cellStyle name="Comma 3 9 4 4 2" xfId="6505"/>
    <cellStyle name="Comma 3 9 4 4 2 2" xfId="14017"/>
    <cellStyle name="Comma 3 9 4 4 3" xfId="9035"/>
    <cellStyle name="Comma 3 9 4 4 3 2" xfId="16524"/>
    <cellStyle name="Comma 3 9 4 4 4" xfId="10417"/>
    <cellStyle name="Comma 3 9 4 4 5" xfId="17777"/>
    <cellStyle name="Comma 3 9 4 5" xfId="3651"/>
    <cellStyle name="Comma 3 9 4 5 2" xfId="7361"/>
    <cellStyle name="Comma 3 9 4 5 2 2" xfId="14870"/>
    <cellStyle name="Comma 3 9 4 5 3" xfId="5447"/>
    <cellStyle name="Comma 3 9 4 5 3 2" xfId="12989"/>
    <cellStyle name="Comma 3 9 4 5 4" xfId="11262"/>
    <cellStyle name="Comma 3 9 4 5 5" xfId="17778"/>
    <cellStyle name="Comma 3 9 4 6" xfId="3896"/>
    <cellStyle name="Comma 3 9 4 6 2" xfId="9332"/>
    <cellStyle name="Comma 3 9 4 6 3" xfId="17779"/>
    <cellStyle name="Comma 3 9 4 7" xfId="4121"/>
    <cellStyle name="Comma 3 9 4 7 2" xfId="7791"/>
    <cellStyle name="Comma 3 9 4 7 2 2" xfId="15298"/>
    <cellStyle name="Comma 3 9 4 7 3" xfId="9038"/>
    <cellStyle name="Comma 3 9 4 7 3 2" xfId="16527"/>
    <cellStyle name="Comma 3 9 4 7 4" xfId="11684"/>
    <cellStyle name="Comma 3 9 4 7 5" xfId="17780"/>
    <cellStyle name="Comma 3 9 4 8" xfId="4546"/>
    <cellStyle name="Comma 3 9 4 8 2" xfId="8216"/>
    <cellStyle name="Comma 3 9 4 8 2 2" xfId="15723"/>
    <cellStyle name="Comma 3 9 4 8 3" xfId="9030"/>
    <cellStyle name="Comma 3 9 4 8 3 2" xfId="16519"/>
    <cellStyle name="Comma 3 9 4 8 4" xfId="12109"/>
    <cellStyle name="Comma 3 9 4 8 5" xfId="17781"/>
    <cellStyle name="Comma 3 9 4 9" xfId="4973"/>
    <cellStyle name="Comma 3 9 4 9 2" xfId="8639"/>
    <cellStyle name="Comma 3 9 4 9 2 2" xfId="16146"/>
    <cellStyle name="Comma 3 9 4 9 3" xfId="12531"/>
    <cellStyle name="Comma 3 9 5" xfId="1943"/>
    <cellStyle name="Comma 3 9 5 10" xfId="9723"/>
    <cellStyle name="Comma 3 9 5 11" xfId="17782"/>
    <cellStyle name="Comma 3 9 5 2" xfId="2450"/>
    <cellStyle name="Comma 3 9 5 2 2" xfId="3297"/>
    <cellStyle name="Comma 3 9 5 2 2 2" xfId="7079"/>
    <cellStyle name="Comma 3 9 5 2 2 2 2" xfId="14590"/>
    <cellStyle name="Comma 3 9 5 2 2 3" xfId="5582"/>
    <cellStyle name="Comma 3 9 5 2 2 3 2" xfId="13098"/>
    <cellStyle name="Comma 3 9 5 2 2 4" xfId="10990"/>
    <cellStyle name="Comma 3 9 5 2 2 5" xfId="17784"/>
    <cellStyle name="Comma 3 9 5 2 3" xfId="6234"/>
    <cellStyle name="Comma 3 9 5 2 3 2" xfId="13746"/>
    <cellStyle name="Comma 3 9 5 2 4" xfId="5529"/>
    <cellStyle name="Comma 3 9 5 2 4 2" xfId="13055"/>
    <cellStyle name="Comma 3 9 5 2 5" xfId="10146"/>
    <cellStyle name="Comma 3 9 5 2 6" xfId="17783"/>
    <cellStyle name="Comma 3 9 5 3" xfId="2872"/>
    <cellStyle name="Comma 3 9 5 3 2" xfId="6656"/>
    <cellStyle name="Comma 3 9 5 3 2 2" xfId="14168"/>
    <cellStyle name="Comma 3 9 5 3 3" xfId="9275"/>
    <cellStyle name="Comma 3 9 5 3 3 2" xfId="16733"/>
    <cellStyle name="Comma 3 9 5 3 4" xfId="10568"/>
    <cellStyle name="Comma 3 9 5 3 5" xfId="17785"/>
    <cellStyle name="Comma 3 9 5 4" xfId="3803"/>
    <cellStyle name="Comma 3 9 5 4 2" xfId="7513"/>
    <cellStyle name="Comma 3 9 5 4 2 2" xfId="15022"/>
    <cellStyle name="Comma 3 9 5 4 3" xfId="9368"/>
    <cellStyle name="Comma 3 9 5 4 3 2" xfId="16809"/>
    <cellStyle name="Comma 3 9 5 4 4" xfId="11413"/>
    <cellStyle name="Comma 3 9 5 4 5" xfId="17786"/>
    <cellStyle name="Comma 3 9 5 5" xfId="3585"/>
    <cellStyle name="Comma 3 9 5 5 2" xfId="9291"/>
    <cellStyle name="Comma 3 9 5 5 3" xfId="17787"/>
    <cellStyle name="Comma 3 9 5 6" xfId="4272"/>
    <cellStyle name="Comma 3 9 5 6 2" xfId="7942"/>
    <cellStyle name="Comma 3 9 5 6 2 2" xfId="15449"/>
    <cellStyle name="Comma 3 9 5 6 3" xfId="9246"/>
    <cellStyle name="Comma 3 9 5 6 3 2" xfId="16707"/>
    <cellStyle name="Comma 3 9 5 6 4" xfId="11835"/>
    <cellStyle name="Comma 3 9 5 6 5" xfId="17788"/>
    <cellStyle name="Comma 3 9 5 7" xfId="4697"/>
    <cellStyle name="Comma 3 9 5 7 2" xfId="8367"/>
    <cellStyle name="Comma 3 9 5 7 2 2" xfId="15874"/>
    <cellStyle name="Comma 3 9 5 7 3" xfId="5546"/>
    <cellStyle name="Comma 3 9 5 7 3 2" xfId="13066"/>
    <cellStyle name="Comma 3 9 5 7 4" xfId="12260"/>
    <cellStyle name="Comma 3 9 5 7 5" xfId="17789"/>
    <cellStyle name="Comma 3 9 5 8" xfId="5125"/>
    <cellStyle name="Comma 3 9 5 8 2" xfId="8790"/>
    <cellStyle name="Comma 3 9 5 8 2 2" xfId="16297"/>
    <cellStyle name="Comma 3 9 5 8 3" xfId="12682"/>
    <cellStyle name="Comma 3 9 5 9" xfId="5796"/>
    <cellStyle name="Comma 3 9 5 9 2" xfId="13311"/>
    <cellStyle name="Comma 3 9 6" xfId="2196"/>
    <cellStyle name="Comma 3 9 6 2" xfId="3104"/>
    <cellStyle name="Comma 3 9 6 2 2" xfId="6886"/>
    <cellStyle name="Comma 3 9 6 2 2 2" xfId="14397"/>
    <cellStyle name="Comma 3 9 6 2 3" xfId="9032"/>
    <cellStyle name="Comma 3 9 6 2 3 2" xfId="16521"/>
    <cellStyle name="Comma 3 9 6 2 4" xfId="10797"/>
    <cellStyle name="Comma 3 9 6 2 5" xfId="17791"/>
    <cellStyle name="Comma 3 9 6 3" xfId="6030"/>
    <cellStyle name="Comma 3 9 6 3 2" xfId="13544"/>
    <cellStyle name="Comma 3 9 6 4" xfId="5253"/>
    <cellStyle name="Comma 3 9 6 4 2" xfId="12802"/>
    <cellStyle name="Comma 3 9 6 5" xfId="9953"/>
    <cellStyle name="Comma 3 9 6 6" xfId="17790"/>
    <cellStyle name="Comma 3 9 7" xfId="2679"/>
    <cellStyle name="Comma 3 9 7 2" xfId="6463"/>
    <cellStyle name="Comma 3 9 7 2 2" xfId="13975"/>
    <cellStyle name="Comma 3 9 7 3" xfId="9033"/>
    <cellStyle name="Comma 3 9 7 3 2" xfId="16522"/>
    <cellStyle name="Comma 3 9 7 4" xfId="10375"/>
    <cellStyle name="Comma 3 9 7 5" xfId="17792"/>
    <cellStyle name="Comma 3 9 8" xfId="3606"/>
    <cellStyle name="Comma 3 9 8 2" xfId="7319"/>
    <cellStyle name="Comma 3 9 8 2 2" xfId="14828"/>
    <cellStyle name="Comma 3 9 8 3" xfId="9166"/>
    <cellStyle name="Comma 3 9 8 3 2" xfId="16640"/>
    <cellStyle name="Comma 3 9 8 4" xfId="11220"/>
    <cellStyle name="Comma 3 9 8 5" xfId="17793"/>
    <cellStyle name="Comma 3 9 9" xfId="3375"/>
    <cellStyle name="Comma 3 9 9 2" xfId="5462"/>
    <cellStyle name="Comma 3 9 9 3" xfId="17794"/>
    <cellStyle name="Comma 4" xfId="655"/>
    <cellStyle name="Comma 4 2" xfId="2173"/>
    <cellStyle name="Comma 4 2 2" xfId="5482"/>
    <cellStyle name="Comma 4 2 3" xfId="17796"/>
    <cellStyle name="Comma 4 3" xfId="4910"/>
    <cellStyle name="Comma 4 4" xfId="17795"/>
    <cellStyle name="Comma 5" xfId="1797"/>
    <cellStyle name="Comma 5 10" xfId="9580"/>
    <cellStyle name="Comma 5 11" xfId="17797"/>
    <cellStyle name="Comma 5 2" xfId="2307"/>
    <cellStyle name="Comma 5 2 2" xfId="3154"/>
    <cellStyle name="Comma 5 2 2 2" xfId="6936"/>
    <cellStyle name="Comma 5 2 2 2 2" xfId="14447"/>
    <cellStyle name="Comma 5 2 2 3" xfId="9234"/>
    <cellStyle name="Comma 5 2 2 3 2" xfId="16696"/>
    <cellStyle name="Comma 5 2 2 4" xfId="10847"/>
    <cellStyle name="Comma 5 2 2 5" xfId="17799"/>
    <cellStyle name="Comma 5 2 3" xfId="6091"/>
    <cellStyle name="Comma 5 2 3 2" xfId="13603"/>
    <cellStyle name="Comma 5 2 4" xfId="9318"/>
    <cellStyle name="Comma 5 2 4 2" xfId="16763"/>
    <cellStyle name="Comma 5 2 5" xfId="10003"/>
    <cellStyle name="Comma 5 2 6" xfId="17798"/>
    <cellStyle name="Comma 5 3" xfId="2729"/>
    <cellStyle name="Comma 5 3 2" xfId="6513"/>
    <cellStyle name="Comma 5 3 2 2" xfId="14025"/>
    <cellStyle name="Comma 5 3 3" xfId="9122"/>
    <cellStyle name="Comma 5 3 3 2" xfId="16600"/>
    <cellStyle name="Comma 5 3 4" xfId="10425"/>
    <cellStyle name="Comma 5 3 5" xfId="17800"/>
    <cellStyle name="Comma 5 4" xfId="3660"/>
    <cellStyle name="Comma 5 4 2" xfId="7370"/>
    <cellStyle name="Comma 5 4 2 2" xfId="14879"/>
    <cellStyle name="Comma 5 4 3" xfId="9340"/>
    <cellStyle name="Comma 5 4 3 2" xfId="16783"/>
    <cellStyle name="Comma 5 4 4" xfId="11270"/>
    <cellStyle name="Comma 5 4 5" xfId="17801"/>
    <cellStyle name="Comma 5 5" xfId="3566"/>
    <cellStyle name="Comma 5 5 2" xfId="9212"/>
    <cellStyle name="Comma 5 5 3" xfId="17802"/>
    <cellStyle name="Comma 5 6" xfId="4129"/>
    <cellStyle name="Comma 5 6 2" xfId="7799"/>
    <cellStyle name="Comma 5 6 2 2" xfId="15306"/>
    <cellStyle name="Comma 5 6 3" xfId="8898"/>
    <cellStyle name="Comma 5 6 3 2" xfId="16401"/>
    <cellStyle name="Comma 5 6 4" xfId="11692"/>
    <cellStyle name="Comma 5 6 5" xfId="17803"/>
    <cellStyle name="Comma 5 7" xfId="4554"/>
    <cellStyle name="Comma 5 7 2" xfId="8224"/>
    <cellStyle name="Comma 5 7 2 2" xfId="15731"/>
    <cellStyle name="Comma 5 7 3" xfId="5450"/>
    <cellStyle name="Comma 5 7 3 2" xfId="12992"/>
    <cellStyle name="Comma 5 7 4" xfId="12117"/>
    <cellStyle name="Comma 5 7 5" xfId="17804"/>
    <cellStyle name="Comma 5 8" xfId="4981"/>
    <cellStyle name="Comma 5 8 2" xfId="8647"/>
    <cellStyle name="Comma 5 8 2 2" xfId="16154"/>
    <cellStyle name="Comma 5 8 3" xfId="12539"/>
    <cellStyle name="Comma 5 9" xfId="5653"/>
    <cellStyle name="Comma 5 9 2" xfId="13168"/>
    <cellStyle name="Comma 6" xfId="16860"/>
    <cellStyle name="Comma 7" xfId="16862"/>
    <cellStyle name="Comma 8" xfId="16863"/>
    <cellStyle name="Comma 9" xfId="16864"/>
    <cellStyle name="COMMENTS" xfId="263"/>
    <cellStyle name="COMMENTS 2" xfId="1051"/>
    <cellStyle name="COMMENTS 3" xfId="1110"/>
    <cellStyle name="COMMENTS 4" xfId="738"/>
    <cellStyle name="Currency 2" xfId="3"/>
    <cellStyle name="Currency 2 2" xfId="3371"/>
    <cellStyle name="Currency 2 2 2" xfId="9141"/>
    <cellStyle name="Currency 2 2 3" xfId="17806"/>
    <cellStyle name="Currency 2 3" xfId="2947"/>
    <cellStyle name="Currency 2 3 2" xfId="7159"/>
    <cellStyle name="Currency 2 3 3" xfId="17807"/>
    <cellStyle name="Currency 2 4" xfId="5198"/>
    <cellStyle name="Currency 2 5" xfId="2031"/>
    <cellStyle name="Currency 2 6" xfId="17805"/>
    <cellStyle name="Currency1" xfId="264"/>
    <cellStyle name="Currency1 2" xfId="1016"/>
    <cellStyle name="Currency1 2 2" xfId="1149"/>
    <cellStyle name="Currency1 3" xfId="1139"/>
    <cellStyle name="Currency1 3 2" xfId="1568"/>
    <cellStyle name="Data Input" xfId="265"/>
    <cellStyle name="Data Input 2" xfId="376"/>
    <cellStyle name="Data Input 2 2" xfId="1150"/>
    <cellStyle name="Data Input 2 3" xfId="1017"/>
    <cellStyle name="Data Input 3" xfId="360"/>
    <cellStyle name="Data Input 3 2" xfId="1567"/>
    <cellStyle name="Data Input 3 3" xfId="1138"/>
    <cellStyle name="Data Input 4" xfId="602"/>
    <cellStyle name="Data Input 4 2" xfId="1603"/>
    <cellStyle name="Depreciation" xfId="266"/>
    <cellStyle name="Euro" xfId="267"/>
    <cellStyle name="Euro 2" xfId="377"/>
    <cellStyle name="Euro 2 2" xfId="1152"/>
    <cellStyle name="Euro 2 3" xfId="1018"/>
    <cellStyle name="Euro 3" xfId="361"/>
    <cellStyle name="Euro 3 2" xfId="1151"/>
    <cellStyle name="Euro 4" xfId="603"/>
    <cellStyle name="Euro 4 2" xfId="1566"/>
    <cellStyle name="Explanatory Text" xfId="16834" builtinId="53" customBuiltin="1"/>
    <cellStyle name="Explanatory Text 2" xfId="419"/>
    <cellStyle name="Explanatory Text 2 2" xfId="1019"/>
    <cellStyle name="Explanatory Text 3" xfId="453"/>
    <cellStyle name="Explanatory Text 3 2" xfId="1496"/>
    <cellStyle name="Explanatory Text 4" xfId="736"/>
    <cellStyle name="Explanatory Text 5" xfId="268"/>
    <cellStyle name="Fill" xfId="269"/>
    <cellStyle name="Fill 2" xfId="1020"/>
    <cellStyle name="Fill 2 2" xfId="1153"/>
    <cellStyle name="Fill 3" xfId="1136"/>
    <cellStyle name="Fill 3 2" xfId="1565"/>
    <cellStyle name="Final" xfId="270"/>
    <cellStyle name="Final 2" xfId="1052"/>
    <cellStyle name="Final 3" xfId="1111"/>
    <cellStyle name="Final 4" xfId="735"/>
    <cellStyle name="Good" xfId="16824" builtinId="26" customBuiltin="1"/>
    <cellStyle name="Good 2" xfId="420"/>
    <cellStyle name="Good 2 2" xfId="1021"/>
    <cellStyle name="Good 3" xfId="443"/>
    <cellStyle name="Good 3 2" xfId="1497"/>
    <cellStyle name="Good 4" xfId="734"/>
    <cellStyle name="Good 5" xfId="271"/>
    <cellStyle name="GROUPHEADING" xfId="272"/>
    <cellStyle name="GROUPHEADING 2" xfId="1053"/>
    <cellStyle name="GROUPHEADING 3" xfId="1112"/>
    <cellStyle name="GROUPHEADING 4" xfId="733"/>
    <cellStyle name="gutter" xfId="273"/>
    <cellStyle name="heading" xfId="274"/>
    <cellStyle name="Heading 1" xfId="16820" builtinId="16" customBuiltin="1"/>
    <cellStyle name="Heading 1 2" xfId="421"/>
    <cellStyle name="Heading 1 2 2" xfId="1022"/>
    <cellStyle name="Heading 1 3" xfId="439"/>
    <cellStyle name="Heading 1 3 2" xfId="1500"/>
    <cellStyle name="Heading 1 4" xfId="731"/>
    <cellStyle name="Heading 1 5" xfId="275"/>
    <cellStyle name="heading 10" xfId="1081"/>
    <cellStyle name="heading 11" xfId="1078"/>
    <cellStyle name="heading 12" xfId="1088"/>
    <cellStyle name="heading 13" xfId="1094"/>
    <cellStyle name="heading 14" xfId="1087"/>
    <cellStyle name="heading 15" xfId="1095"/>
    <cellStyle name="heading 16" xfId="1086"/>
    <cellStyle name="heading 17" xfId="1092"/>
    <cellStyle name="heading 18" xfId="1084"/>
    <cellStyle name="heading 19" xfId="1093"/>
    <cellStyle name="Heading 2" xfId="16821" builtinId="17" customBuiltin="1"/>
    <cellStyle name="Heading 2 2" xfId="422"/>
    <cellStyle name="Heading 2 2 2" xfId="1023"/>
    <cellStyle name="Heading 2 3" xfId="440"/>
    <cellStyle name="Heading 2 3 2" xfId="1501"/>
    <cellStyle name="Heading 2 4" xfId="730"/>
    <cellStyle name="Heading 2 5" xfId="276"/>
    <cellStyle name="heading 20" xfId="1083"/>
    <cellStyle name="heading 21" xfId="1085"/>
    <cellStyle name="heading 22" xfId="1096"/>
    <cellStyle name="heading 23" xfId="1113"/>
    <cellStyle name="heading 24" xfId="1120"/>
    <cellStyle name="heading 25" xfId="1499"/>
    <cellStyle name="heading 26" xfId="1539"/>
    <cellStyle name="heading 27" xfId="732"/>
    <cellStyle name="heading 28" xfId="1622"/>
    <cellStyle name="heading 29" xfId="1624"/>
    <cellStyle name="Heading 3" xfId="16822" builtinId="18" customBuiltin="1"/>
    <cellStyle name="Heading 3 2" xfId="423"/>
    <cellStyle name="Heading 3 2 2" xfId="1024"/>
    <cellStyle name="Heading 3 3" xfId="441"/>
    <cellStyle name="Heading 3 3 2" xfId="1502"/>
    <cellStyle name="Heading 3 4" xfId="729"/>
    <cellStyle name="Heading 3 5" xfId="277"/>
    <cellStyle name="heading 30" xfId="1651"/>
    <cellStyle name="heading 31" xfId="1618"/>
    <cellStyle name="heading 32" xfId="1626"/>
    <cellStyle name="heading 33" xfId="1659"/>
    <cellStyle name="heading 34" xfId="1638"/>
    <cellStyle name="heading 35" xfId="1643"/>
    <cellStyle name="heading 36" xfId="1655"/>
    <cellStyle name="heading 37" xfId="1708"/>
    <cellStyle name="heading 38" xfId="1619"/>
    <cellStyle name="heading 39" xfId="1666"/>
    <cellStyle name="Heading 4" xfId="16823" builtinId="19" customBuiltin="1"/>
    <cellStyle name="Heading 4 2" xfId="424"/>
    <cellStyle name="Heading 4 2 2" xfId="1025"/>
    <cellStyle name="Heading 4 3" xfId="442"/>
    <cellStyle name="Heading 4 3 2" xfId="1503"/>
    <cellStyle name="Heading 4 4" xfId="728"/>
    <cellStyle name="Heading 4 5" xfId="278"/>
    <cellStyle name="heading 40" xfId="1719"/>
    <cellStyle name="heading 41" xfId="1685"/>
    <cellStyle name="heading 42" xfId="1699"/>
    <cellStyle name="heading 43" xfId="1640"/>
    <cellStyle name="heading 44" xfId="1679"/>
    <cellStyle name="heading 45" xfId="1702"/>
    <cellStyle name="heading 46" xfId="1691"/>
    <cellStyle name="heading 47" xfId="1696"/>
    <cellStyle name="heading 48" xfId="737"/>
    <cellStyle name="heading 49" xfId="1713"/>
    <cellStyle name="heading 5" xfId="1054"/>
    <cellStyle name="heading 50" xfId="1660"/>
    <cellStyle name="heading 51" xfId="1717"/>
    <cellStyle name="heading 52" xfId="1620"/>
    <cellStyle name="heading 53" xfId="1667"/>
    <cellStyle name="heading 54" xfId="1675"/>
    <cellStyle name="heading 55" xfId="1704"/>
    <cellStyle name="heading 56" xfId="1636"/>
    <cellStyle name="heading 57" xfId="1680"/>
    <cellStyle name="heading 58" xfId="1701"/>
    <cellStyle name="heading 59" xfId="1694"/>
    <cellStyle name="heading 6" xfId="1070"/>
    <cellStyle name="heading 60" xfId="1639"/>
    <cellStyle name="heading 61" xfId="1635"/>
    <cellStyle name="heading 62" xfId="1647"/>
    <cellStyle name="heading 63" xfId="1720"/>
    <cellStyle name="heading 64" xfId="1727"/>
    <cellStyle name="heading 65" xfId="1665"/>
    <cellStyle name="heading 66" xfId="1709"/>
    <cellStyle name="heading 67" xfId="1687"/>
    <cellStyle name="heading 68" xfId="1718"/>
    <cellStyle name="heading 69" xfId="1627"/>
    <cellStyle name="heading 7" xfId="1076"/>
    <cellStyle name="heading 70" xfId="1673"/>
    <cellStyle name="heading 71" xfId="1682"/>
    <cellStyle name="heading 72" xfId="1725"/>
    <cellStyle name="heading 73" xfId="1712"/>
    <cellStyle name="heading 74" xfId="1695"/>
    <cellStyle name="heading 75" xfId="1726"/>
    <cellStyle name="heading 76" xfId="1661"/>
    <cellStyle name="heading 77" xfId="1722"/>
    <cellStyle name="heading 78" xfId="1705"/>
    <cellStyle name="heading 79" xfId="1693"/>
    <cellStyle name="heading 8" xfId="1080"/>
    <cellStyle name="heading 80" xfId="1697"/>
    <cellStyle name="heading 81" xfId="1663"/>
    <cellStyle name="heading 82" xfId="1686"/>
    <cellStyle name="heading 83" xfId="1658"/>
    <cellStyle name="heading 84" xfId="1706"/>
    <cellStyle name="heading 85" xfId="1731"/>
    <cellStyle name="heading 86" xfId="1734"/>
    <cellStyle name="heading 87" xfId="1730"/>
    <cellStyle name="heading 88" xfId="1750"/>
    <cellStyle name="heading 89" xfId="1753"/>
    <cellStyle name="heading 9" xfId="1077"/>
    <cellStyle name="heading 90" xfId="1768"/>
    <cellStyle name="heading 91" xfId="1771"/>
    <cellStyle name="Headings" xfId="279"/>
    <cellStyle name="Headings 2" xfId="1055"/>
    <cellStyle name="Headings 3" xfId="1114"/>
    <cellStyle name="Headings 4" xfId="727"/>
    <cellStyle name="Hyperlink" xfId="16815" builtinId="8"/>
    <cellStyle name="Hyperlink 2" xfId="2032"/>
    <cellStyle name="Hyperlink 3" xfId="2034"/>
    <cellStyle name="Hyperlink 4" xfId="16817"/>
    <cellStyle name="Input" xfId="16827" builtinId="20" customBuiltin="1"/>
    <cellStyle name="Input 2" xfId="425"/>
    <cellStyle name="Input 2 2" xfId="1026"/>
    <cellStyle name="Input 3" xfId="446"/>
    <cellStyle name="Input 3 2" xfId="1504"/>
    <cellStyle name="Input 4" xfId="726"/>
    <cellStyle name="Input 5" xfId="280"/>
    <cellStyle name="item" xfId="281"/>
    <cellStyle name="item 2" xfId="378"/>
    <cellStyle name="item 2 2" xfId="1154"/>
    <cellStyle name="item 2 3" xfId="1027"/>
    <cellStyle name="item 2 4" xfId="1794"/>
    <cellStyle name="item 3" xfId="362"/>
    <cellStyle name="item 3 2" xfId="1134"/>
    <cellStyle name="item 3 2 2" xfId="1563"/>
    <cellStyle name="item 3 3" xfId="1056"/>
    <cellStyle name="item 3 4" xfId="1944"/>
    <cellStyle name="item 4" xfId="604"/>
    <cellStyle name="item 4 2" xfId="1155"/>
    <cellStyle name="item 4 3" xfId="1071"/>
    <cellStyle name="item 5" xfId="1115"/>
    <cellStyle name="item 5 2" xfId="1156"/>
    <cellStyle name="item 6" xfId="1135"/>
    <cellStyle name="item 6 2" xfId="1564"/>
    <cellStyle name="item 7" xfId="1524"/>
    <cellStyle name="item 7 2" xfId="1602"/>
    <cellStyle name="item 8" xfId="725"/>
    <cellStyle name="Linked Cell" xfId="16830" builtinId="24" customBuiltin="1"/>
    <cellStyle name="Linked Cell 2" xfId="426"/>
    <cellStyle name="Linked Cell 2 2" xfId="1028"/>
    <cellStyle name="Linked Cell 3" xfId="449"/>
    <cellStyle name="Linked Cell 3 2" xfId="1506"/>
    <cellStyle name="Linked Cell 4" xfId="724"/>
    <cellStyle name="Linked Cell 5" xfId="282"/>
    <cellStyle name="MAIN HEADING" xfId="283"/>
    <cellStyle name="MAIN HEADING 2" xfId="1057"/>
    <cellStyle name="MAIN HEADING 3" xfId="1116"/>
    <cellStyle name="MAIN HEADING 4" xfId="723"/>
    <cellStyle name="Microsoft Excel found an error in the formula you entered. Do you want to accept the correction proposed below?_x000a__x000a_|_x000a__x000a_• To accept the correction, click Yes._x000a_• To close this message and correct the formula yourself, click No." xfId="284"/>
    <cellStyle name="Microsoft Excel found an error in the formula you entered. Do you want to accept the correction proposed below?_x000a__x000a_|_x000a__x000a_• To accept the correction, click Yes._x000a_• To close this message and correct the formula yourself, click No. 2" xfId="437"/>
    <cellStyle name="Microsoft Excel found an error in the formula you entered. Do you want to accept the correction proposed below?_x000a__x000a_|_x000a__x000a_• To accept the correction, click Yes._x000a_• To close this message and correct the formula yourself, click No. 2 2" xfId="1554"/>
    <cellStyle name="Microsoft Excel found an error in the formula you entered. Do you want to accept the correction proposed below?_x000a__x000a_|_x000a__x000a_• To accept the correction, click Yes._x000a_• To close this message and correct the formula yourself, click No. 2 3" xfId="1058"/>
    <cellStyle name="Microsoft Excel found an error in the formula you entered. Do you want to accept the correction proposed below?_x000a__x000a_|_x000a__x000a_• To accept the correction, click Yes._x000a_• To close this message and correct the formula yourself, click No. 3" xfId="1117"/>
    <cellStyle name="Microsoft Excel found an error in the formula you entered. Do you want to accept the correction proposed below?_x000a__x000a_|_x000a__x000a_• To accept the correction, click Yes._x000a_• To close this message and correct the formula yourself, click No. 3 2" xfId="1556"/>
    <cellStyle name="Microsoft Excel found an error in the formula you entered. Do you want to accept the correction proposed below?_x000a__x000a_|_x000a__x000a_• To accept the correction, click Yes._x000a_• To close this message and correct the formula yourself, click No. 4" xfId="1553"/>
    <cellStyle name="Microsoft Excel found an error in the formula you entered. Do you want to accept the correction proposed below?_x000a__x000a_|_x000a__x000a_• To accept the correction, click Yes._x000a_• To close this message and correct the formula yourself, click No. 5" xfId="722"/>
    <cellStyle name="Neutral" xfId="16826" builtinId="28" customBuiltin="1"/>
    <cellStyle name="Neutral 2" xfId="427"/>
    <cellStyle name="Neutral 2 2" xfId="1029"/>
    <cellStyle name="Neutral 3" xfId="445"/>
    <cellStyle name="Neutral 3 2" xfId="1508"/>
    <cellStyle name="Neutral 4" xfId="995"/>
    <cellStyle name="Neutral 5" xfId="285"/>
    <cellStyle name="Normal" xfId="0" builtinId="0"/>
    <cellStyle name="Normal 10" xfId="286"/>
    <cellStyle name="Normal 10 2" xfId="287"/>
    <cellStyle name="Normal 10 2 2" xfId="606"/>
    <cellStyle name="Normal 10 3" xfId="605"/>
    <cellStyle name="Normal 10 3 2" xfId="1157"/>
    <cellStyle name="Normal 10 4" xfId="1509"/>
    <cellStyle name="Normal 100" xfId="1788"/>
    <cellStyle name="Normal 100 2" xfId="2303"/>
    <cellStyle name="Normal 100 2 2" xfId="3150"/>
    <cellStyle name="Normal 100 2 2 2" xfId="6932"/>
    <cellStyle name="Normal 100 2 2 2 2" xfId="14443"/>
    <cellStyle name="Normal 100 2 2 3" xfId="10843"/>
    <cellStyle name="Normal 100 2 3" xfId="6087"/>
    <cellStyle name="Normal 100 2 3 2" xfId="13599"/>
    <cellStyle name="Normal 100 2 4" xfId="9999"/>
    <cellStyle name="Normal 100 3" xfId="2725"/>
    <cellStyle name="Normal 100 3 2" xfId="6509"/>
    <cellStyle name="Normal 100 3 2 2" xfId="14021"/>
    <cellStyle name="Normal 100 3 3" xfId="10421"/>
    <cellStyle name="Normal 100 4" xfId="3655"/>
    <cellStyle name="Normal 100 4 2" xfId="7365"/>
    <cellStyle name="Normal 100 4 2 2" xfId="14874"/>
    <cellStyle name="Normal 100 4 3" xfId="11266"/>
    <cellStyle name="Normal 100 5" xfId="4125"/>
    <cellStyle name="Normal 100 5 2" xfId="7795"/>
    <cellStyle name="Normal 100 5 2 2" xfId="15302"/>
    <cellStyle name="Normal 100 5 3" xfId="11688"/>
    <cellStyle name="Normal 100 6" xfId="4550"/>
    <cellStyle name="Normal 100 6 2" xfId="8220"/>
    <cellStyle name="Normal 100 6 2 2" xfId="15727"/>
    <cellStyle name="Normal 100 6 3" xfId="12113"/>
    <cellStyle name="Normal 100 7" xfId="4977"/>
    <cellStyle name="Normal 100 7 2" xfId="8643"/>
    <cellStyle name="Normal 100 7 2 2" xfId="16150"/>
    <cellStyle name="Normal 100 7 3" xfId="12535"/>
    <cellStyle name="Normal 100 8" xfId="5648"/>
    <cellStyle name="Normal 100 8 2" xfId="13163"/>
    <cellStyle name="Normal 100 9" xfId="9576"/>
    <cellStyle name="Normal 101" xfId="1789"/>
    <cellStyle name="Normal 101 2" xfId="2304"/>
    <cellStyle name="Normal 101 2 2" xfId="3151"/>
    <cellStyle name="Normal 101 2 2 2" xfId="6933"/>
    <cellStyle name="Normal 101 2 2 2 2" xfId="14444"/>
    <cellStyle name="Normal 101 2 2 3" xfId="10844"/>
    <cellStyle name="Normal 101 2 3" xfId="6088"/>
    <cellStyle name="Normal 101 2 3 2" xfId="13600"/>
    <cellStyle name="Normal 101 2 4" xfId="10000"/>
    <cellStyle name="Normal 101 3" xfId="2726"/>
    <cellStyle name="Normal 101 3 2" xfId="6510"/>
    <cellStyle name="Normal 101 3 2 2" xfId="14022"/>
    <cellStyle name="Normal 101 3 3" xfId="10422"/>
    <cellStyle name="Normal 101 4" xfId="3656"/>
    <cellStyle name="Normal 101 4 2" xfId="7366"/>
    <cellStyle name="Normal 101 4 2 2" xfId="14875"/>
    <cellStyle name="Normal 101 4 3" xfId="11267"/>
    <cellStyle name="Normal 101 5" xfId="4126"/>
    <cellStyle name="Normal 101 5 2" xfId="7796"/>
    <cellStyle name="Normal 101 5 2 2" xfId="15303"/>
    <cellStyle name="Normal 101 5 3" xfId="11689"/>
    <cellStyle name="Normal 101 6" xfId="4551"/>
    <cellStyle name="Normal 101 6 2" xfId="8221"/>
    <cellStyle name="Normal 101 6 2 2" xfId="15728"/>
    <cellStyle name="Normal 101 6 3" xfId="12114"/>
    <cellStyle name="Normal 101 7" xfId="4978"/>
    <cellStyle name="Normal 101 7 2" xfId="8644"/>
    <cellStyle name="Normal 101 7 2 2" xfId="16151"/>
    <cellStyle name="Normal 101 7 3" xfId="12536"/>
    <cellStyle name="Normal 101 8" xfId="5649"/>
    <cellStyle name="Normal 101 8 2" xfId="13164"/>
    <cellStyle name="Normal 101 9" xfId="9577"/>
    <cellStyle name="Normal 102" xfId="1812"/>
    <cellStyle name="Normal 102 2" xfId="2321"/>
    <cellStyle name="Normal 102 2 2" xfId="3168"/>
    <cellStyle name="Normal 102 2 2 2" xfId="6950"/>
    <cellStyle name="Normal 102 2 2 2 2" xfId="14461"/>
    <cellStyle name="Normal 102 2 2 3" xfId="10861"/>
    <cellStyle name="Normal 102 2 3" xfId="6105"/>
    <cellStyle name="Normal 102 2 3 2" xfId="13617"/>
    <cellStyle name="Normal 102 2 4" xfId="10017"/>
    <cellStyle name="Normal 102 3" xfId="2743"/>
    <cellStyle name="Normal 102 3 2" xfId="6527"/>
    <cellStyle name="Normal 102 3 2 2" xfId="14039"/>
    <cellStyle name="Normal 102 3 3" xfId="10439"/>
    <cellStyle name="Normal 102 4" xfId="3674"/>
    <cellStyle name="Normal 102 4 2" xfId="7384"/>
    <cellStyle name="Normal 102 4 2 2" xfId="14893"/>
    <cellStyle name="Normal 102 4 3" xfId="11284"/>
    <cellStyle name="Normal 102 5" xfId="4143"/>
    <cellStyle name="Normal 102 5 2" xfId="7813"/>
    <cellStyle name="Normal 102 5 2 2" xfId="15320"/>
    <cellStyle name="Normal 102 5 3" xfId="11706"/>
    <cellStyle name="Normal 102 6" xfId="4568"/>
    <cellStyle name="Normal 102 6 2" xfId="8238"/>
    <cellStyle name="Normal 102 6 2 2" xfId="15745"/>
    <cellStyle name="Normal 102 6 3" xfId="12131"/>
    <cellStyle name="Normal 102 7" xfId="4995"/>
    <cellStyle name="Normal 102 7 2" xfId="8661"/>
    <cellStyle name="Normal 102 7 2 2" xfId="16168"/>
    <cellStyle name="Normal 102 7 3" xfId="12553"/>
    <cellStyle name="Normal 102 8" xfId="5667"/>
    <cellStyle name="Normal 102 8 2" xfId="13182"/>
    <cellStyle name="Normal 102 9" xfId="9594"/>
    <cellStyle name="Normal 103" xfId="2025"/>
    <cellStyle name="Normal 103 2" xfId="2521"/>
    <cellStyle name="Normal 103 2 2" xfId="3368"/>
    <cellStyle name="Normal 103 2 2 2" xfId="7150"/>
    <cellStyle name="Normal 103 2 2 2 2" xfId="14661"/>
    <cellStyle name="Normal 103 2 2 3" xfId="11061"/>
    <cellStyle name="Normal 103 2 3" xfId="6305"/>
    <cellStyle name="Normal 103 2 3 2" xfId="13817"/>
    <cellStyle name="Normal 103 2 4" xfId="10217"/>
    <cellStyle name="Normal 103 3" xfId="2943"/>
    <cellStyle name="Normal 103 3 2" xfId="6727"/>
    <cellStyle name="Normal 103 3 2 2" xfId="14239"/>
    <cellStyle name="Normal 103 3 3" xfId="10639"/>
    <cellStyle name="Normal 103 4" xfId="3875"/>
    <cellStyle name="Normal 103 4 2" xfId="7584"/>
    <cellStyle name="Normal 103 4 2 2" xfId="15093"/>
    <cellStyle name="Normal 103 4 3" xfId="11484"/>
    <cellStyle name="Normal 103 5" xfId="4343"/>
    <cellStyle name="Normal 103 5 2" xfId="8013"/>
    <cellStyle name="Normal 103 5 2 2" xfId="15520"/>
    <cellStyle name="Normal 103 5 3" xfId="11906"/>
    <cellStyle name="Normal 103 6" xfId="4768"/>
    <cellStyle name="Normal 103 6 2" xfId="8438"/>
    <cellStyle name="Normal 103 6 2 2" xfId="15945"/>
    <cellStyle name="Normal 103 6 3" xfId="12331"/>
    <cellStyle name="Normal 103 7" xfId="5196"/>
    <cellStyle name="Normal 103 7 2" xfId="8861"/>
    <cellStyle name="Normal 103 7 2 2" xfId="16368"/>
    <cellStyle name="Normal 103 7 3" xfId="12753"/>
    <cellStyle name="Normal 103 8" xfId="5868"/>
    <cellStyle name="Normal 103 8 2" xfId="13383"/>
    <cellStyle name="Normal 103 9" xfId="9794"/>
    <cellStyle name="Normal 104" xfId="2026"/>
    <cellStyle name="Normal 104 2" xfId="3369"/>
    <cellStyle name="Normal 104 3" xfId="2944"/>
    <cellStyle name="Normal 105" xfId="2029"/>
    <cellStyle name="Normal 105 2" xfId="3370"/>
    <cellStyle name="Normal 105 2 2" xfId="7151"/>
    <cellStyle name="Normal 105 2 2 2" xfId="14662"/>
    <cellStyle name="Normal 105 2 3" xfId="11062"/>
    <cellStyle name="Normal 105 3" xfId="2945"/>
    <cellStyle name="Normal 105 3 2" xfId="6729"/>
    <cellStyle name="Normal 105 3 2 2" xfId="14240"/>
    <cellStyle name="Normal 105 3 3" xfId="10640"/>
    <cellStyle name="Normal 105 4" xfId="3877"/>
    <cellStyle name="Normal 105 4 2" xfId="7586"/>
    <cellStyle name="Normal 105 4 2 2" xfId="15094"/>
    <cellStyle name="Normal 105 4 3" xfId="11485"/>
    <cellStyle name="Normal 105 5" xfId="4344"/>
    <cellStyle name="Normal 105 5 2" xfId="8014"/>
    <cellStyle name="Normal 105 5 2 2" xfId="15521"/>
    <cellStyle name="Normal 105 5 3" xfId="11907"/>
    <cellStyle name="Normal 105 6" xfId="4769"/>
    <cellStyle name="Normal 105 6 2" xfId="8439"/>
    <cellStyle name="Normal 105 6 2 2" xfId="15946"/>
    <cellStyle name="Normal 105 6 3" xfId="12332"/>
    <cellStyle name="Normal 105 7" xfId="5197"/>
    <cellStyle name="Normal 105 7 2" xfId="8862"/>
    <cellStyle name="Normal 105 7 2 2" xfId="16369"/>
    <cellStyle name="Normal 105 7 3" xfId="12754"/>
    <cellStyle name="Normal 105 8" xfId="5871"/>
    <cellStyle name="Normal 105 8 2" xfId="13386"/>
    <cellStyle name="Normal 105 9" xfId="9795"/>
    <cellStyle name="Normal 106" xfId="2033"/>
    <cellStyle name="Normal 106 2" xfId="3372"/>
    <cellStyle name="Normal 106 2 2" xfId="4"/>
    <cellStyle name="Normal 106 3" xfId="4345"/>
    <cellStyle name="Normal 106 3 2" xfId="8015"/>
    <cellStyle name="Normal 106 3 2 2" xfId="15522"/>
    <cellStyle name="Normal 106 3 3" xfId="11908"/>
    <cellStyle name="Normal 106 4" xfId="5873"/>
    <cellStyle name="Normal 106 4 2" xfId="13387"/>
    <cellStyle name="Normal 106 5" xfId="9796"/>
    <cellStyle name="Normal 107" xfId="2522"/>
    <cellStyle name="Normal 107 2" xfId="4347"/>
    <cellStyle name="Normal 107 2 2" xfId="8017"/>
    <cellStyle name="Normal 107 2 2 2" xfId="15524"/>
    <cellStyle name="Normal 107 2 3" xfId="11910"/>
    <cellStyle name="Normal 107 3" xfId="6306"/>
    <cellStyle name="Normal 107 3 2" xfId="13818"/>
    <cellStyle name="Normal 107 4" xfId="10218"/>
    <cellStyle name="Normal 108" xfId="3373"/>
    <cellStyle name="Normal 108 2" xfId="7152"/>
    <cellStyle name="Normal 108 2 2" xfId="14663"/>
    <cellStyle name="Normal 108 3" xfId="11063"/>
    <cellStyle name="Normal 109" xfId="16816"/>
    <cellStyle name="Normal 109 2" xfId="17867"/>
    <cellStyle name="Normal 109 3" xfId="17875"/>
    <cellStyle name="Normal 11" xfId="288"/>
    <cellStyle name="Normal 11 2" xfId="607"/>
    <cellStyle name="Normal 11 2 2" xfId="1158"/>
    <cellStyle name="Normal 11 3" xfId="1510"/>
    <cellStyle name="Normal 11 4" xfId="721"/>
    <cellStyle name="Normal 112" xfId="16814"/>
    <cellStyle name="Normal 12" xfId="289"/>
    <cellStyle name="Normal 12 2" xfId="290"/>
    <cellStyle name="Normal 12 2 2" xfId="291"/>
    <cellStyle name="Normal 12 2 2 2" xfId="610"/>
    <cellStyle name="Normal 12 2 3" xfId="609"/>
    <cellStyle name="Normal 12 3" xfId="608"/>
    <cellStyle name="Normal 12 3 2" xfId="1159"/>
    <cellStyle name="Normal 12 4" xfId="1511"/>
    <cellStyle name="Normal 13" xfId="292"/>
    <cellStyle name="Normal 13 2" xfId="611"/>
    <cellStyle name="Normal 13 2 2" xfId="1161"/>
    <cellStyle name="Normal 13 2 3" xfId="1059"/>
    <cellStyle name="Normal 13 3" xfId="1160"/>
    <cellStyle name="Normal 13 4" xfId="1512"/>
    <cellStyle name="Normal 13 5" xfId="720"/>
    <cellStyle name="Normal 14" xfId="293"/>
    <cellStyle name="Normal 14 2" xfId="612"/>
    <cellStyle name="Normal 14 2 2" xfId="1162"/>
    <cellStyle name="Normal 14 3" xfId="1513"/>
    <cellStyle name="Normal 14 4" xfId="719"/>
    <cellStyle name="Normal 15" xfId="294"/>
    <cellStyle name="Normal 15 2" xfId="613"/>
    <cellStyle name="Normal 15 2 2" xfId="1164"/>
    <cellStyle name="Normal 15 2 3" xfId="1079"/>
    <cellStyle name="Normal 15 3" xfId="1163"/>
    <cellStyle name="Normal 15 4" xfId="1514"/>
    <cellStyle name="Normal 15 5" xfId="718"/>
    <cellStyle name="Normal 16" xfId="295"/>
    <cellStyle name="Normal 16 2" xfId="614"/>
    <cellStyle name="Normal 16 2 2" xfId="1166"/>
    <cellStyle name="Normal 16 2 3" xfId="1091"/>
    <cellStyle name="Normal 16 3" xfId="1118"/>
    <cellStyle name="Normal 16 3 2" xfId="1167"/>
    <cellStyle name="Normal 16 4" xfId="1165"/>
    <cellStyle name="Normal 16 5" xfId="717"/>
    <cellStyle name="Normal 17" xfId="296"/>
    <cellStyle name="Normal 17 10" xfId="505"/>
    <cellStyle name="Normal 17 10 10" xfId="5304"/>
    <cellStyle name="Normal 17 10 10 2" xfId="12853"/>
    <cellStyle name="Normal 17 10 11" xfId="9419"/>
    <cellStyle name="Normal 17 10 2" xfId="576"/>
    <cellStyle name="Normal 17 10 2 10" xfId="9486"/>
    <cellStyle name="Normal 17 10 2 2" xfId="1945"/>
    <cellStyle name="Normal 17 10 2 2 2" xfId="2451"/>
    <cellStyle name="Normal 17 10 2 2 2 2" xfId="3298"/>
    <cellStyle name="Normal 17 10 2 2 2 2 2" xfId="7080"/>
    <cellStyle name="Normal 17 10 2 2 2 2 2 2" xfId="14591"/>
    <cellStyle name="Normal 17 10 2 2 2 2 3" xfId="10991"/>
    <cellStyle name="Normal 17 10 2 2 2 3" xfId="6235"/>
    <cellStyle name="Normal 17 10 2 2 2 3 2" xfId="13747"/>
    <cellStyle name="Normal 17 10 2 2 2 4" xfId="10147"/>
    <cellStyle name="Normal 17 10 2 2 3" xfId="2873"/>
    <cellStyle name="Normal 17 10 2 2 3 2" xfId="6657"/>
    <cellStyle name="Normal 17 10 2 2 3 2 2" xfId="14169"/>
    <cellStyle name="Normal 17 10 2 2 3 3" xfId="10569"/>
    <cellStyle name="Normal 17 10 2 2 4" xfId="3804"/>
    <cellStyle name="Normal 17 10 2 2 4 2" xfId="7514"/>
    <cellStyle name="Normal 17 10 2 2 4 2 2" xfId="15023"/>
    <cellStyle name="Normal 17 10 2 2 4 3" xfId="11414"/>
    <cellStyle name="Normal 17 10 2 2 5" xfId="4273"/>
    <cellStyle name="Normal 17 10 2 2 5 2" xfId="7943"/>
    <cellStyle name="Normal 17 10 2 2 5 2 2" xfId="15450"/>
    <cellStyle name="Normal 17 10 2 2 5 3" xfId="11836"/>
    <cellStyle name="Normal 17 10 2 2 6" xfId="4698"/>
    <cellStyle name="Normal 17 10 2 2 6 2" xfId="8368"/>
    <cellStyle name="Normal 17 10 2 2 6 2 2" xfId="15875"/>
    <cellStyle name="Normal 17 10 2 2 6 3" xfId="12261"/>
    <cellStyle name="Normal 17 10 2 2 7" xfId="5126"/>
    <cellStyle name="Normal 17 10 2 2 7 2" xfId="8791"/>
    <cellStyle name="Normal 17 10 2 2 7 2 2" xfId="16298"/>
    <cellStyle name="Normal 17 10 2 2 7 3" xfId="12683"/>
    <cellStyle name="Normal 17 10 2 2 8" xfId="5797"/>
    <cellStyle name="Normal 17 10 2 2 8 2" xfId="13312"/>
    <cellStyle name="Normal 17 10 2 2 9" xfId="9724"/>
    <cellStyle name="Normal 17 10 2 3" xfId="2147"/>
    <cellStyle name="Normal 17 10 2 3 2" xfId="3060"/>
    <cellStyle name="Normal 17 10 2 3 2 2" xfId="6842"/>
    <cellStyle name="Normal 17 10 2 3 2 2 2" xfId="14353"/>
    <cellStyle name="Normal 17 10 2 3 2 3" xfId="10753"/>
    <cellStyle name="Normal 17 10 2 3 3" xfId="5986"/>
    <cellStyle name="Normal 17 10 2 3 3 2" xfId="13500"/>
    <cellStyle name="Normal 17 10 2 3 4" xfId="9909"/>
    <cellStyle name="Normal 17 10 2 4" xfId="2635"/>
    <cellStyle name="Normal 17 10 2 4 2" xfId="6419"/>
    <cellStyle name="Normal 17 10 2 4 2 2" xfId="13931"/>
    <cellStyle name="Normal 17 10 2 4 3" xfId="10331"/>
    <cellStyle name="Normal 17 10 2 5" xfId="3511"/>
    <cellStyle name="Normal 17 10 2 5 2" xfId="7269"/>
    <cellStyle name="Normal 17 10 2 5 2 2" xfId="14779"/>
    <cellStyle name="Normal 17 10 2 5 3" xfId="11176"/>
    <cellStyle name="Normal 17 10 2 6" xfId="4035"/>
    <cellStyle name="Normal 17 10 2 6 2" xfId="7705"/>
    <cellStyle name="Normal 17 10 2 6 2 2" xfId="15212"/>
    <cellStyle name="Normal 17 10 2 6 3" xfId="11598"/>
    <cellStyle name="Normal 17 10 2 7" xfId="4460"/>
    <cellStyle name="Normal 17 10 2 7 2" xfId="8130"/>
    <cellStyle name="Normal 17 10 2 7 2 2" xfId="15637"/>
    <cellStyle name="Normal 17 10 2 7 3" xfId="12023"/>
    <cellStyle name="Normal 17 10 2 8" xfId="4885"/>
    <cellStyle name="Normal 17 10 2 8 2" xfId="8553"/>
    <cellStyle name="Normal 17 10 2 8 2 2" xfId="16060"/>
    <cellStyle name="Normal 17 10 2 8 3" xfId="12445"/>
    <cellStyle name="Normal 17 10 2 9" xfId="5371"/>
    <cellStyle name="Normal 17 10 2 9 2" xfId="12920"/>
    <cellStyle name="Normal 17 10 3" xfId="1946"/>
    <cellStyle name="Normal 17 10 3 2" xfId="2452"/>
    <cellStyle name="Normal 17 10 3 2 2" xfId="3299"/>
    <cellStyle name="Normal 17 10 3 2 2 2" xfId="7081"/>
    <cellStyle name="Normal 17 10 3 2 2 2 2" xfId="14592"/>
    <cellStyle name="Normal 17 10 3 2 2 3" xfId="10992"/>
    <cellStyle name="Normal 17 10 3 2 3" xfId="6236"/>
    <cellStyle name="Normal 17 10 3 2 3 2" xfId="13748"/>
    <cellStyle name="Normal 17 10 3 2 4" xfId="10148"/>
    <cellStyle name="Normal 17 10 3 3" xfId="2874"/>
    <cellStyle name="Normal 17 10 3 3 2" xfId="6658"/>
    <cellStyle name="Normal 17 10 3 3 2 2" xfId="14170"/>
    <cellStyle name="Normal 17 10 3 3 3" xfId="10570"/>
    <cellStyle name="Normal 17 10 3 4" xfId="3805"/>
    <cellStyle name="Normal 17 10 3 4 2" xfId="7515"/>
    <cellStyle name="Normal 17 10 3 4 2 2" xfId="15024"/>
    <cellStyle name="Normal 17 10 3 4 3" xfId="11415"/>
    <cellStyle name="Normal 17 10 3 5" xfId="4274"/>
    <cellStyle name="Normal 17 10 3 5 2" xfId="7944"/>
    <cellStyle name="Normal 17 10 3 5 2 2" xfId="15451"/>
    <cellStyle name="Normal 17 10 3 5 3" xfId="11837"/>
    <cellStyle name="Normal 17 10 3 6" xfId="4699"/>
    <cellStyle name="Normal 17 10 3 6 2" xfId="8369"/>
    <cellStyle name="Normal 17 10 3 6 2 2" xfId="15876"/>
    <cellStyle name="Normal 17 10 3 6 3" xfId="12262"/>
    <cellStyle name="Normal 17 10 3 7" xfId="5127"/>
    <cellStyle name="Normal 17 10 3 7 2" xfId="8792"/>
    <cellStyle name="Normal 17 10 3 7 2 2" xfId="16299"/>
    <cellStyle name="Normal 17 10 3 7 3" xfId="12684"/>
    <cellStyle name="Normal 17 10 3 8" xfId="5798"/>
    <cellStyle name="Normal 17 10 3 8 2" xfId="13313"/>
    <cellStyle name="Normal 17 10 3 9" xfId="9725"/>
    <cellStyle name="Normal 17 10 4" xfId="2080"/>
    <cellStyle name="Normal 17 10 4 2" xfId="2993"/>
    <cellStyle name="Normal 17 10 4 2 2" xfId="6775"/>
    <cellStyle name="Normal 17 10 4 2 2 2" xfId="14286"/>
    <cellStyle name="Normal 17 10 4 2 3" xfId="10686"/>
    <cellStyle name="Normal 17 10 4 3" xfId="5919"/>
    <cellStyle name="Normal 17 10 4 3 2" xfId="13433"/>
    <cellStyle name="Normal 17 10 4 4" xfId="9842"/>
    <cellStyle name="Normal 17 10 5" xfId="2568"/>
    <cellStyle name="Normal 17 10 5 2" xfId="6352"/>
    <cellStyle name="Normal 17 10 5 2 2" xfId="13864"/>
    <cellStyle name="Normal 17 10 5 3" xfId="10264"/>
    <cellStyle name="Normal 17 10 6" xfId="3444"/>
    <cellStyle name="Normal 17 10 6 2" xfId="7202"/>
    <cellStyle name="Normal 17 10 6 2 2" xfId="14712"/>
    <cellStyle name="Normal 17 10 6 3" xfId="11109"/>
    <cellStyle name="Normal 17 10 7" xfId="3968"/>
    <cellStyle name="Normal 17 10 7 2" xfId="7638"/>
    <cellStyle name="Normal 17 10 7 2 2" xfId="15145"/>
    <cellStyle name="Normal 17 10 7 3" xfId="11531"/>
    <cellStyle name="Normal 17 10 8" xfId="4393"/>
    <cellStyle name="Normal 17 10 8 2" xfId="8063"/>
    <cellStyle name="Normal 17 10 8 2 2" xfId="15570"/>
    <cellStyle name="Normal 17 10 8 3" xfId="11956"/>
    <cellStyle name="Normal 17 10 9" xfId="4817"/>
    <cellStyle name="Normal 17 10 9 2" xfId="8486"/>
    <cellStyle name="Normal 17 10 9 2 2" xfId="15993"/>
    <cellStyle name="Normal 17 10 9 3" xfId="12378"/>
    <cellStyle name="Normal 17 11" xfId="527"/>
    <cellStyle name="Normal 17 11 10" xfId="9441"/>
    <cellStyle name="Normal 17 11 2" xfId="1947"/>
    <cellStyle name="Normal 17 11 2 2" xfId="2453"/>
    <cellStyle name="Normal 17 11 2 2 2" xfId="3300"/>
    <cellStyle name="Normal 17 11 2 2 2 2" xfId="7082"/>
    <cellStyle name="Normal 17 11 2 2 2 2 2" xfId="14593"/>
    <cellStyle name="Normal 17 11 2 2 2 3" xfId="10993"/>
    <cellStyle name="Normal 17 11 2 2 3" xfId="6237"/>
    <cellStyle name="Normal 17 11 2 2 3 2" xfId="13749"/>
    <cellStyle name="Normal 17 11 2 2 4" xfId="10149"/>
    <cellStyle name="Normal 17 11 2 3" xfId="2875"/>
    <cellStyle name="Normal 17 11 2 3 2" xfId="6659"/>
    <cellStyle name="Normal 17 11 2 3 2 2" xfId="14171"/>
    <cellStyle name="Normal 17 11 2 3 3" xfId="10571"/>
    <cellStyle name="Normal 17 11 2 4" xfId="3806"/>
    <cellStyle name="Normal 17 11 2 4 2" xfId="7516"/>
    <cellStyle name="Normal 17 11 2 4 2 2" xfId="15025"/>
    <cellStyle name="Normal 17 11 2 4 3" xfId="11416"/>
    <cellStyle name="Normal 17 11 2 5" xfId="4275"/>
    <cellStyle name="Normal 17 11 2 5 2" xfId="7945"/>
    <cellStyle name="Normal 17 11 2 5 2 2" xfId="15452"/>
    <cellStyle name="Normal 17 11 2 5 3" xfId="11838"/>
    <cellStyle name="Normal 17 11 2 6" xfId="4700"/>
    <cellStyle name="Normal 17 11 2 6 2" xfId="8370"/>
    <cellStyle name="Normal 17 11 2 6 2 2" xfId="15877"/>
    <cellStyle name="Normal 17 11 2 6 3" xfId="12263"/>
    <cellStyle name="Normal 17 11 2 7" xfId="5128"/>
    <cellStyle name="Normal 17 11 2 7 2" xfId="8793"/>
    <cellStyle name="Normal 17 11 2 7 2 2" xfId="16300"/>
    <cellStyle name="Normal 17 11 2 7 3" xfId="12685"/>
    <cellStyle name="Normal 17 11 2 8" xfId="5799"/>
    <cellStyle name="Normal 17 11 2 8 2" xfId="13314"/>
    <cellStyle name="Normal 17 11 2 9" xfId="9726"/>
    <cellStyle name="Normal 17 11 3" xfId="2102"/>
    <cellStyle name="Normal 17 11 3 2" xfId="3015"/>
    <cellStyle name="Normal 17 11 3 2 2" xfId="6797"/>
    <cellStyle name="Normal 17 11 3 2 2 2" xfId="14308"/>
    <cellStyle name="Normal 17 11 3 2 3" xfId="10708"/>
    <cellStyle name="Normal 17 11 3 3" xfId="5941"/>
    <cellStyle name="Normal 17 11 3 3 2" xfId="13455"/>
    <cellStyle name="Normal 17 11 3 4" xfId="9864"/>
    <cellStyle name="Normal 17 11 4" xfId="2590"/>
    <cellStyle name="Normal 17 11 4 2" xfId="6374"/>
    <cellStyle name="Normal 17 11 4 2 2" xfId="13886"/>
    <cellStyle name="Normal 17 11 4 3" xfId="10286"/>
    <cellStyle name="Normal 17 11 5" xfId="3466"/>
    <cellStyle name="Normal 17 11 5 2" xfId="7224"/>
    <cellStyle name="Normal 17 11 5 2 2" xfId="14734"/>
    <cellStyle name="Normal 17 11 5 3" xfId="11131"/>
    <cellStyle name="Normal 17 11 6" xfId="3990"/>
    <cellStyle name="Normal 17 11 6 2" xfId="7660"/>
    <cellStyle name="Normal 17 11 6 2 2" xfId="15167"/>
    <cellStyle name="Normal 17 11 6 3" xfId="11553"/>
    <cellStyle name="Normal 17 11 7" xfId="4415"/>
    <cellStyle name="Normal 17 11 7 2" xfId="8085"/>
    <cellStyle name="Normal 17 11 7 2 2" xfId="15592"/>
    <cellStyle name="Normal 17 11 7 3" xfId="11978"/>
    <cellStyle name="Normal 17 11 8" xfId="4839"/>
    <cellStyle name="Normal 17 11 8 2" xfId="8508"/>
    <cellStyle name="Normal 17 11 8 2 2" xfId="16015"/>
    <cellStyle name="Normal 17 11 8 3" xfId="12400"/>
    <cellStyle name="Normal 17 11 9" xfId="5326"/>
    <cellStyle name="Normal 17 11 9 2" xfId="12875"/>
    <cellStyle name="Normal 17 12" xfId="599"/>
    <cellStyle name="Normal 17 12 10" xfId="9508"/>
    <cellStyle name="Normal 17 12 2" xfId="1948"/>
    <cellStyle name="Normal 17 12 2 2" xfId="2454"/>
    <cellStyle name="Normal 17 12 2 2 2" xfId="3301"/>
    <cellStyle name="Normal 17 12 2 2 2 2" xfId="7083"/>
    <cellStyle name="Normal 17 12 2 2 2 2 2" xfId="14594"/>
    <cellStyle name="Normal 17 12 2 2 2 3" xfId="10994"/>
    <cellStyle name="Normal 17 12 2 2 3" xfId="6238"/>
    <cellStyle name="Normal 17 12 2 2 3 2" xfId="13750"/>
    <cellStyle name="Normal 17 12 2 2 4" xfId="10150"/>
    <cellStyle name="Normal 17 12 2 3" xfId="2876"/>
    <cellStyle name="Normal 17 12 2 3 2" xfId="6660"/>
    <cellStyle name="Normal 17 12 2 3 2 2" xfId="14172"/>
    <cellStyle name="Normal 17 12 2 3 3" xfId="10572"/>
    <cellStyle name="Normal 17 12 2 4" xfId="3807"/>
    <cellStyle name="Normal 17 12 2 4 2" xfId="7517"/>
    <cellStyle name="Normal 17 12 2 4 2 2" xfId="15026"/>
    <cellStyle name="Normal 17 12 2 4 3" xfId="11417"/>
    <cellStyle name="Normal 17 12 2 5" xfId="4276"/>
    <cellStyle name="Normal 17 12 2 5 2" xfId="7946"/>
    <cellStyle name="Normal 17 12 2 5 2 2" xfId="15453"/>
    <cellStyle name="Normal 17 12 2 5 3" xfId="11839"/>
    <cellStyle name="Normal 17 12 2 6" xfId="4701"/>
    <cellStyle name="Normal 17 12 2 6 2" xfId="8371"/>
    <cellStyle name="Normal 17 12 2 6 2 2" xfId="15878"/>
    <cellStyle name="Normal 17 12 2 6 3" xfId="12264"/>
    <cellStyle name="Normal 17 12 2 7" xfId="5129"/>
    <cellStyle name="Normal 17 12 2 7 2" xfId="8794"/>
    <cellStyle name="Normal 17 12 2 7 2 2" xfId="16301"/>
    <cellStyle name="Normal 17 12 2 7 3" xfId="12686"/>
    <cellStyle name="Normal 17 12 2 8" xfId="5800"/>
    <cellStyle name="Normal 17 12 2 8 2" xfId="13315"/>
    <cellStyle name="Normal 17 12 2 9" xfId="9727"/>
    <cellStyle name="Normal 17 12 3" xfId="2169"/>
    <cellStyle name="Normal 17 12 3 2" xfId="3082"/>
    <cellStyle name="Normal 17 12 3 2 2" xfId="6864"/>
    <cellStyle name="Normal 17 12 3 2 2 2" xfId="14375"/>
    <cellStyle name="Normal 17 12 3 2 3" xfId="10775"/>
    <cellStyle name="Normal 17 12 3 3" xfId="6008"/>
    <cellStyle name="Normal 17 12 3 3 2" xfId="13522"/>
    <cellStyle name="Normal 17 12 3 4" xfId="9931"/>
    <cellStyle name="Normal 17 12 4" xfId="2657"/>
    <cellStyle name="Normal 17 12 4 2" xfId="6441"/>
    <cellStyle name="Normal 17 12 4 2 2" xfId="13953"/>
    <cellStyle name="Normal 17 12 4 3" xfId="10353"/>
    <cellStyle name="Normal 17 12 5" xfId="3533"/>
    <cellStyle name="Normal 17 12 5 2" xfId="7291"/>
    <cellStyle name="Normal 17 12 5 2 2" xfId="14801"/>
    <cellStyle name="Normal 17 12 5 3" xfId="11198"/>
    <cellStyle name="Normal 17 12 6" xfId="4057"/>
    <cellStyle name="Normal 17 12 6 2" xfId="7727"/>
    <cellStyle name="Normal 17 12 6 2 2" xfId="15234"/>
    <cellStyle name="Normal 17 12 6 3" xfId="11620"/>
    <cellStyle name="Normal 17 12 7" xfId="4482"/>
    <cellStyle name="Normal 17 12 7 2" xfId="8152"/>
    <cellStyle name="Normal 17 12 7 2 2" xfId="15659"/>
    <cellStyle name="Normal 17 12 7 3" xfId="12045"/>
    <cellStyle name="Normal 17 12 8" xfId="4907"/>
    <cellStyle name="Normal 17 12 8 2" xfId="8575"/>
    <cellStyle name="Normal 17 12 8 2 2" xfId="16082"/>
    <cellStyle name="Normal 17 12 8 3" xfId="12467"/>
    <cellStyle name="Normal 17 12 9" xfId="5393"/>
    <cellStyle name="Normal 17 12 9 2" xfId="12942"/>
    <cellStyle name="Normal 17 13" xfId="615"/>
    <cellStyle name="Normal 17 13 10" xfId="9509"/>
    <cellStyle name="Normal 17 13 2" xfId="1949"/>
    <cellStyle name="Normal 17 13 2 2" xfId="2455"/>
    <cellStyle name="Normal 17 13 2 2 2" xfId="3302"/>
    <cellStyle name="Normal 17 13 2 2 2 2" xfId="7084"/>
    <cellStyle name="Normal 17 13 2 2 2 2 2" xfId="14595"/>
    <cellStyle name="Normal 17 13 2 2 2 3" xfId="10995"/>
    <cellStyle name="Normal 17 13 2 2 3" xfId="6239"/>
    <cellStyle name="Normal 17 13 2 2 3 2" xfId="13751"/>
    <cellStyle name="Normal 17 13 2 2 4" xfId="10151"/>
    <cellStyle name="Normal 17 13 2 3" xfId="2877"/>
    <cellStyle name="Normal 17 13 2 3 2" xfId="6661"/>
    <cellStyle name="Normal 17 13 2 3 2 2" xfId="14173"/>
    <cellStyle name="Normal 17 13 2 3 3" xfId="10573"/>
    <cellStyle name="Normal 17 13 2 4" xfId="3808"/>
    <cellStyle name="Normal 17 13 2 4 2" xfId="7518"/>
    <cellStyle name="Normal 17 13 2 4 2 2" xfId="15027"/>
    <cellStyle name="Normal 17 13 2 4 3" xfId="11418"/>
    <cellStyle name="Normal 17 13 2 5" xfId="4277"/>
    <cellStyle name="Normal 17 13 2 5 2" xfId="7947"/>
    <cellStyle name="Normal 17 13 2 5 2 2" xfId="15454"/>
    <cellStyle name="Normal 17 13 2 5 3" xfId="11840"/>
    <cellStyle name="Normal 17 13 2 6" xfId="4702"/>
    <cellStyle name="Normal 17 13 2 6 2" xfId="8372"/>
    <cellStyle name="Normal 17 13 2 6 2 2" xfId="15879"/>
    <cellStyle name="Normal 17 13 2 6 3" xfId="12265"/>
    <cellStyle name="Normal 17 13 2 7" xfId="5130"/>
    <cellStyle name="Normal 17 13 2 7 2" xfId="8795"/>
    <cellStyle name="Normal 17 13 2 7 2 2" xfId="16302"/>
    <cellStyle name="Normal 17 13 2 7 3" xfId="12687"/>
    <cellStyle name="Normal 17 13 2 8" xfId="5801"/>
    <cellStyle name="Normal 17 13 2 8 2" xfId="13316"/>
    <cellStyle name="Normal 17 13 2 9" xfId="9728"/>
    <cellStyle name="Normal 17 13 3" xfId="2170"/>
    <cellStyle name="Normal 17 13 3 2" xfId="3083"/>
    <cellStyle name="Normal 17 13 3 2 2" xfId="6865"/>
    <cellStyle name="Normal 17 13 3 2 2 2" xfId="14376"/>
    <cellStyle name="Normal 17 13 3 2 3" xfId="10776"/>
    <cellStyle name="Normal 17 13 3 3" xfId="6009"/>
    <cellStyle name="Normal 17 13 3 3 2" xfId="13523"/>
    <cellStyle name="Normal 17 13 3 4" xfId="9932"/>
    <cellStyle name="Normal 17 13 4" xfId="2658"/>
    <cellStyle name="Normal 17 13 4 2" xfId="6442"/>
    <cellStyle name="Normal 17 13 4 2 2" xfId="13954"/>
    <cellStyle name="Normal 17 13 4 3" xfId="10354"/>
    <cellStyle name="Normal 17 13 5" xfId="3534"/>
    <cellStyle name="Normal 17 13 5 2" xfId="7292"/>
    <cellStyle name="Normal 17 13 5 2 2" xfId="14802"/>
    <cellStyle name="Normal 17 13 5 3" xfId="11199"/>
    <cellStyle name="Normal 17 13 6" xfId="4058"/>
    <cellStyle name="Normal 17 13 6 2" xfId="7728"/>
    <cellStyle name="Normal 17 13 6 2 2" xfId="15235"/>
    <cellStyle name="Normal 17 13 6 3" xfId="11621"/>
    <cellStyle name="Normal 17 13 7" xfId="4483"/>
    <cellStyle name="Normal 17 13 7 2" xfId="8153"/>
    <cellStyle name="Normal 17 13 7 2 2" xfId="15660"/>
    <cellStyle name="Normal 17 13 7 3" xfId="12046"/>
    <cellStyle name="Normal 17 13 8" xfId="4908"/>
    <cellStyle name="Normal 17 13 8 2" xfId="8576"/>
    <cellStyle name="Normal 17 13 8 2 2" xfId="16083"/>
    <cellStyle name="Normal 17 13 8 3" xfId="12468"/>
    <cellStyle name="Normal 17 13 9" xfId="5395"/>
    <cellStyle name="Normal 17 13 9 2" xfId="12944"/>
    <cellStyle name="Normal 17 14" xfId="654"/>
    <cellStyle name="Normal 17 14 10" xfId="9510"/>
    <cellStyle name="Normal 17 14 2" xfId="1950"/>
    <cellStyle name="Normal 17 14 2 2" xfId="2456"/>
    <cellStyle name="Normal 17 14 2 2 2" xfId="3303"/>
    <cellStyle name="Normal 17 14 2 2 2 2" xfId="7085"/>
    <cellStyle name="Normal 17 14 2 2 2 2 2" xfId="14596"/>
    <cellStyle name="Normal 17 14 2 2 2 3" xfId="10996"/>
    <cellStyle name="Normal 17 14 2 2 3" xfId="6240"/>
    <cellStyle name="Normal 17 14 2 2 3 2" xfId="13752"/>
    <cellStyle name="Normal 17 14 2 2 4" xfId="10152"/>
    <cellStyle name="Normal 17 14 2 3" xfId="2878"/>
    <cellStyle name="Normal 17 14 2 3 2" xfId="6662"/>
    <cellStyle name="Normal 17 14 2 3 2 2" xfId="14174"/>
    <cellStyle name="Normal 17 14 2 3 3" xfId="10574"/>
    <cellStyle name="Normal 17 14 2 4" xfId="3809"/>
    <cellStyle name="Normal 17 14 2 4 2" xfId="7519"/>
    <cellStyle name="Normal 17 14 2 4 2 2" xfId="15028"/>
    <cellStyle name="Normal 17 14 2 4 3" xfId="11419"/>
    <cellStyle name="Normal 17 14 2 5" xfId="4278"/>
    <cellStyle name="Normal 17 14 2 5 2" xfId="7948"/>
    <cellStyle name="Normal 17 14 2 5 2 2" xfId="15455"/>
    <cellStyle name="Normal 17 14 2 5 3" xfId="11841"/>
    <cellStyle name="Normal 17 14 2 6" xfId="4703"/>
    <cellStyle name="Normal 17 14 2 6 2" xfId="8373"/>
    <cellStyle name="Normal 17 14 2 6 2 2" xfId="15880"/>
    <cellStyle name="Normal 17 14 2 6 3" xfId="12266"/>
    <cellStyle name="Normal 17 14 2 7" xfId="5131"/>
    <cellStyle name="Normal 17 14 2 7 2" xfId="8796"/>
    <cellStyle name="Normal 17 14 2 7 2 2" xfId="16303"/>
    <cellStyle name="Normal 17 14 2 7 3" xfId="12688"/>
    <cellStyle name="Normal 17 14 2 8" xfId="5802"/>
    <cellStyle name="Normal 17 14 2 8 2" xfId="13317"/>
    <cellStyle name="Normal 17 14 2 9" xfId="9729"/>
    <cellStyle name="Normal 17 14 3" xfId="2172"/>
    <cellStyle name="Normal 17 14 3 2" xfId="3084"/>
    <cellStyle name="Normal 17 14 3 2 2" xfId="6866"/>
    <cellStyle name="Normal 17 14 3 2 2 2" xfId="14377"/>
    <cellStyle name="Normal 17 14 3 2 3" xfId="10777"/>
    <cellStyle name="Normal 17 14 3 3" xfId="6010"/>
    <cellStyle name="Normal 17 14 3 3 2" xfId="13524"/>
    <cellStyle name="Normal 17 14 3 4" xfId="9933"/>
    <cellStyle name="Normal 17 14 4" xfId="2659"/>
    <cellStyle name="Normal 17 14 4 2" xfId="6443"/>
    <cellStyle name="Normal 17 14 4 2 2" xfId="13955"/>
    <cellStyle name="Normal 17 14 4 3" xfId="10355"/>
    <cellStyle name="Normal 17 14 5" xfId="3538"/>
    <cellStyle name="Normal 17 14 5 2" xfId="7293"/>
    <cellStyle name="Normal 17 14 5 2 2" xfId="14803"/>
    <cellStyle name="Normal 17 14 5 3" xfId="11200"/>
    <cellStyle name="Normal 17 14 6" xfId="4059"/>
    <cellStyle name="Normal 17 14 6 2" xfId="7729"/>
    <cellStyle name="Normal 17 14 6 2 2" xfId="15236"/>
    <cellStyle name="Normal 17 14 6 3" xfId="11622"/>
    <cellStyle name="Normal 17 14 7" xfId="4484"/>
    <cellStyle name="Normal 17 14 7 2" xfId="8154"/>
    <cellStyle name="Normal 17 14 7 2 2" xfId="15661"/>
    <cellStyle name="Normal 17 14 7 3" xfId="12047"/>
    <cellStyle name="Normal 17 14 8" xfId="4909"/>
    <cellStyle name="Normal 17 14 8 2" xfId="8577"/>
    <cellStyle name="Normal 17 14 8 2 2" xfId="16084"/>
    <cellStyle name="Normal 17 14 8 3" xfId="12469"/>
    <cellStyle name="Normal 17 14 9" xfId="5405"/>
    <cellStyle name="Normal 17 14 9 2" xfId="12952"/>
    <cellStyle name="Normal 17 15" xfId="656"/>
    <cellStyle name="Normal 17 15 10" xfId="9511"/>
    <cellStyle name="Normal 17 15 2" xfId="1951"/>
    <cellStyle name="Normal 17 15 2 2" xfId="2457"/>
    <cellStyle name="Normal 17 15 2 2 2" xfId="3304"/>
    <cellStyle name="Normal 17 15 2 2 2 2" xfId="7086"/>
    <cellStyle name="Normal 17 15 2 2 2 2 2" xfId="14597"/>
    <cellStyle name="Normal 17 15 2 2 2 3" xfId="10997"/>
    <cellStyle name="Normal 17 15 2 2 3" xfId="6241"/>
    <cellStyle name="Normal 17 15 2 2 3 2" xfId="13753"/>
    <cellStyle name="Normal 17 15 2 2 4" xfId="10153"/>
    <cellStyle name="Normal 17 15 2 3" xfId="2879"/>
    <cellStyle name="Normal 17 15 2 3 2" xfId="6663"/>
    <cellStyle name="Normal 17 15 2 3 2 2" xfId="14175"/>
    <cellStyle name="Normal 17 15 2 3 3" xfId="10575"/>
    <cellStyle name="Normal 17 15 2 4" xfId="3810"/>
    <cellStyle name="Normal 17 15 2 4 2" xfId="7520"/>
    <cellStyle name="Normal 17 15 2 4 2 2" xfId="15029"/>
    <cellStyle name="Normal 17 15 2 4 3" xfId="11420"/>
    <cellStyle name="Normal 17 15 2 5" xfId="4279"/>
    <cellStyle name="Normal 17 15 2 5 2" xfId="7949"/>
    <cellStyle name="Normal 17 15 2 5 2 2" xfId="15456"/>
    <cellStyle name="Normal 17 15 2 5 3" xfId="11842"/>
    <cellStyle name="Normal 17 15 2 6" xfId="4704"/>
    <cellStyle name="Normal 17 15 2 6 2" xfId="8374"/>
    <cellStyle name="Normal 17 15 2 6 2 2" xfId="15881"/>
    <cellStyle name="Normal 17 15 2 6 3" xfId="12267"/>
    <cellStyle name="Normal 17 15 2 7" xfId="5132"/>
    <cellStyle name="Normal 17 15 2 7 2" xfId="8797"/>
    <cellStyle name="Normal 17 15 2 7 2 2" xfId="16304"/>
    <cellStyle name="Normal 17 15 2 7 3" xfId="12689"/>
    <cellStyle name="Normal 17 15 2 8" xfId="5803"/>
    <cellStyle name="Normal 17 15 2 8 2" xfId="13318"/>
    <cellStyle name="Normal 17 15 2 9" xfId="9730"/>
    <cellStyle name="Normal 17 15 3" xfId="2174"/>
    <cellStyle name="Normal 17 15 3 2" xfId="3085"/>
    <cellStyle name="Normal 17 15 3 2 2" xfId="6867"/>
    <cellStyle name="Normal 17 15 3 2 2 2" xfId="14378"/>
    <cellStyle name="Normal 17 15 3 2 3" xfId="10778"/>
    <cellStyle name="Normal 17 15 3 3" xfId="6011"/>
    <cellStyle name="Normal 17 15 3 3 2" xfId="13525"/>
    <cellStyle name="Normal 17 15 3 4" xfId="9934"/>
    <cellStyle name="Normal 17 15 4" xfId="2660"/>
    <cellStyle name="Normal 17 15 4 2" xfId="6444"/>
    <cellStyle name="Normal 17 15 4 2 2" xfId="13956"/>
    <cellStyle name="Normal 17 15 4 3" xfId="10356"/>
    <cellStyle name="Normal 17 15 5" xfId="3539"/>
    <cellStyle name="Normal 17 15 5 2" xfId="7294"/>
    <cellStyle name="Normal 17 15 5 2 2" xfId="14804"/>
    <cellStyle name="Normal 17 15 5 3" xfId="11201"/>
    <cellStyle name="Normal 17 15 6" xfId="4060"/>
    <cellStyle name="Normal 17 15 6 2" xfId="7730"/>
    <cellStyle name="Normal 17 15 6 2 2" xfId="15237"/>
    <cellStyle name="Normal 17 15 6 3" xfId="11623"/>
    <cellStyle name="Normal 17 15 7" xfId="4485"/>
    <cellStyle name="Normal 17 15 7 2" xfId="8155"/>
    <cellStyle name="Normal 17 15 7 2 2" xfId="15662"/>
    <cellStyle name="Normal 17 15 7 3" xfId="12048"/>
    <cellStyle name="Normal 17 15 8" xfId="4911"/>
    <cellStyle name="Normal 17 15 8 2" xfId="8578"/>
    <cellStyle name="Normal 17 15 8 2 2" xfId="16085"/>
    <cellStyle name="Normal 17 15 8 3" xfId="12470"/>
    <cellStyle name="Normal 17 15 9" xfId="5406"/>
    <cellStyle name="Normal 17 15 9 2" xfId="12953"/>
    <cellStyle name="Normal 17 16" xfId="658"/>
    <cellStyle name="Normal 17 16 10" xfId="9512"/>
    <cellStyle name="Normal 17 16 2" xfId="1952"/>
    <cellStyle name="Normal 17 16 2 2" xfId="2458"/>
    <cellStyle name="Normal 17 16 2 2 2" xfId="3305"/>
    <cellStyle name="Normal 17 16 2 2 2 2" xfId="7087"/>
    <cellStyle name="Normal 17 16 2 2 2 2 2" xfId="14598"/>
    <cellStyle name="Normal 17 16 2 2 2 3" xfId="10998"/>
    <cellStyle name="Normal 17 16 2 2 3" xfId="6242"/>
    <cellStyle name="Normal 17 16 2 2 3 2" xfId="13754"/>
    <cellStyle name="Normal 17 16 2 2 4" xfId="10154"/>
    <cellStyle name="Normal 17 16 2 3" xfId="2880"/>
    <cellStyle name="Normal 17 16 2 3 2" xfId="6664"/>
    <cellStyle name="Normal 17 16 2 3 2 2" xfId="14176"/>
    <cellStyle name="Normal 17 16 2 3 3" xfId="10576"/>
    <cellStyle name="Normal 17 16 2 4" xfId="3811"/>
    <cellStyle name="Normal 17 16 2 4 2" xfId="7521"/>
    <cellStyle name="Normal 17 16 2 4 2 2" xfId="15030"/>
    <cellStyle name="Normal 17 16 2 4 3" xfId="11421"/>
    <cellStyle name="Normal 17 16 2 5" xfId="4280"/>
    <cellStyle name="Normal 17 16 2 5 2" xfId="7950"/>
    <cellStyle name="Normal 17 16 2 5 2 2" xfId="15457"/>
    <cellStyle name="Normal 17 16 2 5 3" xfId="11843"/>
    <cellStyle name="Normal 17 16 2 6" xfId="4705"/>
    <cellStyle name="Normal 17 16 2 6 2" xfId="8375"/>
    <cellStyle name="Normal 17 16 2 6 2 2" xfId="15882"/>
    <cellStyle name="Normal 17 16 2 6 3" xfId="12268"/>
    <cellStyle name="Normal 17 16 2 7" xfId="5133"/>
    <cellStyle name="Normal 17 16 2 7 2" xfId="8798"/>
    <cellStyle name="Normal 17 16 2 7 2 2" xfId="16305"/>
    <cellStyle name="Normal 17 16 2 7 3" xfId="12690"/>
    <cellStyle name="Normal 17 16 2 8" xfId="5804"/>
    <cellStyle name="Normal 17 16 2 8 2" xfId="13319"/>
    <cellStyle name="Normal 17 16 2 9" xfId="9731"/>
    <cellStyle name="Normal 17 16 3" xfId="2175"/>
    <cellStyle name="Normal 17 16 3 2" xfId="3086"/>
    <cellStyle name="Normal 17 16 3 2 2" xfId="6868"/>
    <cellStyle name="Normal 17 16 3 2 2 2" xfId="14379"/>
    <cellStyle name="Normal 17 16 3 2 3" xfId="10779"/>
    <cellStyle name="Normal 17 16 3 3" xfId="6012"/>
    <cellStyle name="Normal 17 16 3 3 2" xfId="13526"/>
    <cellStyle name="Normal 17 16 3 4" xfId="9935"/>
    <cellStyle name="Normal 17 16 4" xfId="2661"/>
    <cellStyle name="Normal 17 16 4 2" xfId="6445"/>
    <cellStyle name="Normal 17 16 4 2 2" xfId="13957"/>
    <cellStyle name="Normal 17 16 4 3" xfId="10357"/>
    <cellStyle name="Normal 17 16 5" xfId="3540"/>
    <cellStyle name="Normal 17 16 5 2" xfId="7295"/>
    <cellStyle name="Normal 17 16 5 2 2" xfId="14805"/>
    <cellStyle name="Normal 17 16 5 3" xfId="11202"/>
    <cellStyle name="Normal 17 16 6" xfId="4061"/>
    <cellStyle name="Normal 17 16 6 2" xfId="7731"/>
    <cellStyle name="Normal 17 16 6 2 2" xfId="15238"/>
    <cellStyle name="Normal 17 16 6 3" xfId="11624"/>
    <cellStyle name="Normal 17 16 7" xfId="4486"/>
    <cellStyle name="Normal 17 16 7 2" xfId="8156"/>
    <cellStyle name="Normal 17 16 7 2 2" xfId="15663"/>
    <cellStyle name="Normal 17 16 7 3" xfId="12049"/>
    <cellStyle name="Normal 17 16 8" xfId="4912"/>
    <cellStyle name="Normal 17 16 8 2" xfId="8579"/>
    <cellStyle name="Normal 17 16 8 2 2" xfId="16086"/>
    <cellStyle name="Normal 17 16 8 3" xfId="12471"/>
    <cellStyle name="Normal 17 16 9" xfId="5407"/>
    <cellStyle name="Normal 17 16 9 2" xfId="12954"/>
    <cellStyle name="Normal 17 17" xfId="659"/>
    <cellStyle name="Normal 17 17 10" xfId="9513"/>
    <cellStyle name="Normal 17 17 2" xfId="1786"/>
    <cellStyle name="Normal 17 17 2 2" xfId="2302"/>
    <cellStyle name="Normal 17 17 2 2 2" xfId="3149"/>
    <cellStyle name="Normal 17 17 2 2 2 2" xfId="6931"/>
    <cellStyle name="Normal 17 17 2 2 2 2 2" xfId="14442"/>
    <cellStyle name="Normal 17 17 2 2 2 3" xfId="10842"/>
    <cellStyle name="Normal 17 17 2 2 3" xfId="6086"/>
    <cellStyle name="Normal 17 17 2 2 3 2" xfId="13598"/>
    <cellStyle name="Normal 17 17 2 2 4" xfId="9998"/>
    <cellStyle name="Normal 17 17 2 3" xfId="2724"/>
    <cellStyle name="Normal 17 17 2 3 2" xfId="6508"/>
    <cellStyle name="Normal 17 17 2 3 2 2" xfId="14020"/>
    <cellStyle name="Normal 17 17 2 3 3" xfId="10420"/>
    <cellStyle name="Normal 17 17 2 4" xfId="3654"/>
    <cellStyle name="Normal 17 17 2 4 2" xfId="7364"/>
    <cellStyle name="Normal 17 17 2 4 2 2" xfId="14873"/>
    <cellStyle name="Normal 17 17 2 4 3" xfId="11265"/>
    <cellStyle name="Normal 17 17 2 5" xfId="4124"/>
    <cellStyle name="Normal 17 17 2 5 2" xfId="7794"/>
    <cellStyle name="Normal 17 17 2 5 2 2" xfId="15301"/>
    <cellStyle name="Normal 17 17 2 5 3" xfId="11687"/>
    <cellStyle name="Normal 17 17 2 6" xfId="4549"/>
    <cellStyle name="Normal 17 17 2 6 2" xfId="8219"/>
    <cellStyle name="Normal 17 17 2 6 2 2" xfId="15726"/>
    <cellStyle name="Normal 17 17 2 6 3" xfId="12112"/>
    <cellStyle name="Normal 17 17 2 7" xfId="4976"/>
    <cellStyle name="Normal 17 17 2 7 2" xfId="8642"/>
    <cellStyle name="Normal 17 17 2 7 2 2" xfId="16149"/>
    <cellStyle name="Normal 17 17 2 7 3" xfId="12534"/>
    <cellStyle name="Normal 17 17 2 8" xfId="5647"/>
    <cellStyle name="Normal 17 17 2 8 2" xfId="13162"/>
    <cellStyle name="Normal 17 17 2 9" xfId="9575"/>
    <cellStyle name="Normal 17 17 3" xfId="2176"/>
    <cellStyle name="Normal 17 17 3 2" xfId="3087"/>
    <cellStyle name="Normal 17 17 3 2 2" xfId="6869"/>
    <cellStyle name="Normal 17 17 3 2 2 2" xfId="14380"/>
    <cellStyle name="Normal 17 17 3 2 3" xfId="10780"/>
    <cellStyle name="Normal 17 17 3 3" xfId="6013"/>
    <cellStyle name="Normal 17 17 3 3 2" xfId="13527"/>
    <cellStyle name="Normal 17 17 3 4" xfId="9936"/>
    <cellStyle name="Normal 17 17 4" xfId="2662"/>
    <cellStyle name="Normal 17 17 4 2" xfId="6446"/>
    <cellStyle name="Normal 17 17 4 2 2" xfId="13958"/>
    <cellStyle name="Normal 17 17 4 3" xfId="10358"/>
    <cellStyle name="Normal 17 17 5" xfId="3541"/>
    <cellStyle name="Normal 17 17 5 2" xfId="7296"/>
    <cellStyle name="Normal 17 17 5 2 2" xfId="14806"/>
    <cellStyle name="Normal 17 17 5 3" xfId="11203"/>
    <cellStyle name="Normal 17 17 6" xfId="4062"/>
    <cellStyle name="Normal 17 17 6 2" xfId="7732"/>
    <cellStyle name="Normal 17 17 6 2 2" xfId="15239"/>
    <cellStyle name="Normal 17 17 6 3" xfId="11625"/>
    <cellStyle name="Normal 17 17 7" xfId="4487"/>
    <cellStyle name="Normal 17 17 7 2" xfId="8157"/>
    <cellStyle name="Normal 17 17 7 2 2" xfId="15664"/>
    <cellStyle name="Normal 17 17 7 3" xfId="12050"/>
    <cellStyle name="Normal 17 17 8" xfId="4913"/>
    <cellStyle name="Normal 17 17 8 2" xfId="8580"/>
    <cellStyle name="Normal 17 17 8 2 2" xfId="16087"/>
    <cellStyle name="Normal 17 17 8 3" xfId="12472"/>
    <cellStyle name="Normal 17 17 9" xfId="5408"/>
    <cellStyle name="Normal 17 17 9 2" xfId="12955"/>
    <cellStyle name="Normal 17 18" xfId="662"/>
    <cellStyle name="Normal 17 18 10" xfId="9514"/>
    <cellStyle name="Normal 17 18 2" xfId="1953"/>
    <cellStyle name="Normal 17 18 2 2" xfId="2459"/>
    <cellStyle name="Normal 17 18 2 2 2" xfId="3306"/>
    <cellStyle name="Normal 17 18 2 2 2 2" xfId="7088"/>
    <cellStyle name="Normal 17 18 2 2 2 2 2" xfId="14599"/>
    <cellStyle name="Normal 17 18 2 2 2 3" xfId="10999"/>
    <cellStyle name="Normal 17 18 2 2 3" xfId="6243"/>
    <cellStyle name="Normal 17 18 2 2 3 2" xfId="13755"/>
    <cellStyle name="Normal 17 18 2 2 4" xfId="10155"/>
    <cellStyle name="Normal 17 18 2 3" xfId="2881"/>
    <cellStyle name="Normal 17 18 2 3 2" xfId="6665"/>
    <cellStyle name="Normal 17 18 2 3 2 2" xfId="14177"/>
    <cellStyle name="Normal 17 18 2 3 3" xfId="10577"/>
    <cellStyle name="Normal 17 18 2 4" xfId="3812"/>
    <cellStyle name="Normal 17 18 2 4 2" xfId="7522"/>
    <cellStyle name="Normal 17 18 2 4 2 2" xfId="15031"/>
    <cellStyle name="Normal 17 18 2 4 3" xfId="11422"/>
    <cellStyle name="Normal 17 18 2 5" xfId="4281"/>
    <cellStyle name="Normal 17 18 2 5 2" xfId="7951"/>
    <cellStyle name="Normal 17 18 2 5 2 2" xfId="15458"/>
    <cellStyle name="Normal 17 18 2 5 3" xfId="11844"/>
    <cellStyle name="Normal 17 18 2 6" xfId="4706"/>
    <cellStyle name="Normal 17 18 2 6 2" xfId="8376"/>
    <cellStyle name="Normal 17 18 2 6 2 2" xfId="15883"/>
    <cellStyle name="Normal 17 18 2 6 3" xfId="12269"/>
    <cellStyle name="Normal 17 18 2 7" xfId="5134"/>
    <cellStyle name="Normal 17 18 2 7 2" xfId="8799"/>
    <cellStyle name="Normal 17 18 2 7 2 2" xfId="16306"/>
    <cellStyle name="Normal 17 18 2 7 3" xfId="12691"/>
    <cellStyle name="Normal 17 18 2 8" xfId="5805"/>
    <cellStyle name="Normal 17 18 2 8 2" xfId="13320"/>
    <cellStyle name="Normal 17 18 2 9" xfId="9732"/>
    <cellStyle name="Normal 17 18 3" xfId="2177"/>
    <cellStyle name="Normal 17 18 3 2" xfId="3088"/>
    <cellStyle name="Normal 17 18 3 2 2" xfId="6870"/>
    <cellStyle name="Normal 17 18 3 2 2 2" xfId="14381"/>
    <cellStyle name="Normal 17 18 3 2 3" xfId="10781"/>
    <cellStyle name="Normal 17 18 3 3" xfId="6014"/>
    <cellStyle name="Normal 17 18 3 3 2" xfId="13528"/>
    <cellStyle name="Normal 17 18 3 4" xfId="9937"/>
    <cellStyle name="Normal 17 18 4" xfId="2663"/>
    <cellStyle name="Normal 17 18 4 2" xfId="6447"/>
    <cellStyle name="Normal 17 18 4 2 2" xfId="13959"/>
    <cellStyle name="Normal 17 18 4 3" xfId="10359"/>
    <cellStyle name="Normal 17 18 5" xfId="3542"/>
    <cellStyle name="Normal 17 18 5 2" xfId="7297"/>
    <cellStyle name="Normal 17 18 5 2 2" xfId="14807"/>
    <cellStyle name="Normal 17 18 5 3" xfId="11204"/>
    <cellStyle name="Normal 17 18 6" xfId="4063"/>
    <cellStyle name="Normal 17 18 6 2" xfId="7733"/>
    <cellStyle name="Normal 17 18 6 2 2" xfId="15240"/>
    <cellStyle name="Normal 17 18 6 3" xfId="11626"/>
    <cellStyle name="Normal 17 18 7" xfId="4488"/>
    <cellStyle name="Normal 17 18 7 2" xfId="8158"/>
    <cellStyle name="Normal 17 18 7 2 2" xfId="15665"/>
    <cellStyle name="Normal 17 18 7 3" xfId="12051"/>
    <cellStyle name="Normal 17 18 8" xfId="4914"/>
    <cellStyle name="Normal 17 18 8 2" xfId="8581"/>
    <cellStyle name="Normal 17 18 8 2 2" xfId="16088"/>
    <cellStyle name="Normal 17 18 8 3" xfId="12473"/>
    <cellStyle name="Normal 17 18 9" xfId="5409"/>
    <cellStyle name="Normal 17 18 9 2" xfId="12956"/>
    <cellStyle name="Normal 17 19" xfId="663"/>
    <cellStyle name="Normal 17 19 10" xfId="9515"/>
    <cellStyle name="Normal 17 19 2" xfId="1954"/>
    <cellStyle name="Normal 17 19 2 2" xfId="2460"/>
    <cellStyle name="Normal 17 19 2 2 2" xfId="3307"/>
    <cellStyle name="Normal 17 19 2 2 2 2" xfId="7089"/>
    <cellStyle name="Normal 17 19 2 2 2 2 2" xfId="14600"/>
    <cellStyle name="Normal 17 19 2 2 2 3" xfId="11000"/>
    <cellStyle name="Normal 17 19 2 2 3" xfId="6244"/>
    <cellStyle name="Normal 17 19 2 2 3 2" xfId="13756"/>
    <cellStyle name="Normal 17 19 2 2 4" xfId="10156"/>
    <cellStyle name="Normal 17 19 2 3" xfId="2882"/>
    <cellStyle name="Normal 17 19 2 3 2" xfId="6666"/>
    <cellStyle name="Normal 17 19 2 3 2 2" xfId="14178"/>
    <cellStyle name="Normal 17 19 2 3 3" xfId="10578"/>
    <cellStyle name="Normal 17 19 2 4" xfId="3813"/>
    <cellStyle name="Normal 17 19 2 4 2" xfId="7523"/>
    <cellStyle name="Normal 17 19 2 4 2 2" xfId="15032"/>
    <cellStyle name="Normal 17 19 2 4 3" xfId="11423"/>
    <cellStyle name="Normal 17 19 2 5" xfId="4282"/>
    <cellStyle name="Normal 17 19 2 5 2" xfId="7952"/>
    <cellStyle name="Normal 17 19 2 5 2 2" xfId="15459"/>
    <cellStyle name="Normal 17 19 2 5 3" xfId="11845"/>
    <cellStyle name="Normal 17 19 2 6" xfId="4707"/>
    <cellStyle name="Normal 17 19 2 6 2" xfId="8377"/>
    <cellStyle name="Normal 17 19 2 6 2 2" xfId="15884"/>
    <cellStyle name="Normal 17 19 2 6 3" xfId="12270"/>
    <cellStyle name="Normal 17 19 2 7" xfId="5135"/>
    <cellStyle name="Normal 17 19 2 7 2" xfId="8800"/>
    <cellStyle name="Normal 17 19 2 7 2 2" xfId="16307"/>
    <cellStyle name="Normal 17 19 2 7 3" xfId="12692"/>
    <cellStyle name="Normal 17 19 2 8" xfId="5806"/>
    <cellStyle name="Normal 17 19 2 8 2" xfId="13321"/>
    <cellStyle name="Normal 17 19 2 9" xfId="9733"/>
    <cellStyle name="Normal 17 19 3" xfId="2178"/>
    <cellStyle name="Normal 17 19 3 2" xfId="3089"/>
    <cellStyle name="Normal 17 19 3 2 2" xfId="6871"/>
    <cellStyle name="Normal 17 19 3 2 2 2" xfId="14382"/>
    <cellStyle name="Normal 17 19 3 2 3" xfId="10782"/>
    <cellStyle name="Normal 17 19 3 3" xfId="6015"/>
    <cellStyle name="Normal 17 19 3 3 2" xfId="13529"/>
    <cellStyle name="Normal 17 19 3 4" xfId="9938"/>
    <cellStyle name="Normal 17 19 4" xfId="2664"/>
    <cellStyle name="Normal 17 19 4 2" xfId="6448"/>
    <cellStyle name="Normal 17 19 4 2 2" xfId="13960"/>
    <cellStyle name="Normal 17 19 4 3" xfId="10360"/>
    <cellStyle name="Normal 17 19 5" xfId="3543"/>
    <cellStyle name="Normal 17 19 5 2" xfId="7298"/>
    <cellStyle name="Normal 17 19 5 2 2" xfId="14808"/>
    <cellStyle name="Normal 17 19 5 3" xfId="11205"/>
    <cellStyle name="Normal 17 19 6" xfId="4064"/>
    <cellStyle name="Normal 17 19 6 2" xfId="7734"/>
    <cellStyle name="Normal 17 19 6 2 2" xfId="15241"/>
    <cellStyle name="Normal 17 19 6 3" xfId="11627"/>
    <cellStyle name="Normal 17 19 7" xfId="4489"/>
    <cellStyle name="Normal 17 19 7 2" xfId="8159"/>
    <cellStyle name="Normal 17 19 7 2 2" xfId="15666"/>
    <cellStyle name="Normal 17 19 7 3" xfId="12052"/>
    <cellStyle name="Normal 17 19 8" xfId="4915"/>
    <cellStyle name="Normal 17 19 8 2" xfId="8582"/>
    <cellStyle name="Normal 17 19 8 2 2" xfId="16089"/>
    <cellStyle name="Normal 17 19 8 3" xfId="12474"/>
    <cellStyle name="Normal 17 19 9" xfId="5410"/>
    <cellStyle name="Normal 17 19 9 2" xfId="12957"/>
    <cellStyle name="Normal 17 2" xfId="379"/>
    <cellStyle name="Normal 17 2 10" xfId="3396"/>
    <cellStyle name="Normal 17 2 10 2" xfId="7158"/>
    <cellStyle name="Normal 17 2 10 2 2" xfId="14669"/>
    <cellStyle name="Normal 17 2 10 3" xfId="11066"/>
    <cellStyle name="Normal 17 2 11" xfId="3925"/>
    <cellStyle name="Normal 17 2 11 2" xfId="7595"/>
    <cellStyle name="Normal 17 2 11 2 2" xfId="15102"/>
    <cellStyle name="Normal 17 2 11 3" xfId="11488"/>
    <cellStyle name="Normal 17 2 12" xfId="4350"/>
    <cellStyle name="Normal 17 2 12 2" xfId="8020"/>
    <cellStyle name="Normal 17 2 12 2 2" xfId="15527"/>
    <cellStyle name="Normal 17 2 12 3" xfId="11913"/>
    <cellStyle name="Normal 17 2 13" xfId="4772"/>
    <cellStyle name="Normal 17 2 13 2" xfId="8442"/>
    <cellStyle name="Normal 17 2 13 2 2" xfId="15949"/>
    <cellStyle name="Normal 17 2 13 3" xfId="12335"/>
    <cellStyle name="Normal 17 2 14" xfId="5249"/>
    <cellStyle name="Normal 17 2 14 2" xfId="12798"/>
    <cellStyle name="Normal 17 2 15" xfId="9376"/>
    <cellStyle name="Normal 17 2 2" xfId="434"/>
    <cellStyle name="Normal 17 2 2 10" xfId="4353"/>
    <cellStyle name="Normal 17 2 2 10 2" xfId="8023"/>
    <cellStyle name="Normal 17 2 2 10 2 2" xfId="15530"/>
    <cellStyle name="Normal 17 2 2 10 3" xfId="11916"/>
    <cellStyle name="Normal 17 2 2 11" xfId="4776"/>
    <cellStyle name="Normal 17 2 2 11 2" xfId="8445"/>
    <cellStyle name="Normal 17 2 2 11 2 2" xfId="15952"/>
    <cellStyle name="Normal 17 2 2 11 3" xfId="12338"/>
    <cellStyle name="Normal 17 2 2 12" xfId="5261"/>
    <cellStyle name="Normal 17 2 2 12 2" xfId="12810"/>
    <cellStyle name="Normal 17 2 2 13" xfId="9379"/>
    <cellStyle name="Normal 17 2 2 2" xfId="487"/>
    <cellStyle name="Normal 17 2 2 2 10" xfId="5286"/>
    <cellStyle name="Normal 17 2 2 2 10 2" xfId="12835"/>
    <cellStyle name="Normal 17 2 2 2 11" xfId="9401"/>
    <cellStyle name="Normal 17 2 2 2 2" xfId="558"/>
    <cellStyle name="Normal 17 2 2 2 2 10" xfId="9468"/>
    <cellStyle name="Normal 17 2 2 2 2 2" xfId="1955"/>
    <cellStyle name="Normal 17 2 2 2 2 2 2" xfId="2461"/>
    <cellStyle name="Normal 17 2 2 2 2 2 2 2" xfId="3308"/>
    <cellStyle name="Normal 17 2 2 2 2 2 2 2 2" xfId="7090"/>
    <cellStyle name="Normal 17 2 2 2 2 2 2 2 2 2" xfId="14601"/>
    <cellStyle name="Normal 17 2 2 2 2 2 2 2 3" xfId="11001"/>
    <cellStyle name="Normal 17 2 2 2 2 2 2 3" xfId="6245"/>
    <cellStyle name="Normal 17 2 2 2 2 2 2 3 2" xfId="13757"/>
    <cellStyle name="Normal 17 2 2 2 2 2 2 4" xfId="10157"/>
    <cellStyle name="Normal 17 2 2 2 2 2 3" xfId="2883"/>
    <cellStyle name="Normal 17 2 2 2 2 2 3 2" xfId="6667"/>
    <cellStyle name="Normal 17 2 2 2 2 2 3 2 2" xfId="14179"/>
    <cellStyle name="Normal 17 2 2 2 2 2 3 3" xfId="10579"/>
    <cellStyle name="Normal 17 2 2 2 2 2 4" xfId="3814"/>
    <cellStyle name="Normal 17 2 2 2 2 2 4 2" xfId="7524"/>
    <cellStyle name="Normal 17 2 2 2 2 2 4 2 2" xfId="15033"/>
    <cellStyle name="Normal 17 2 2 2 2 2 4 3" xfId="11424"/>
    <cellStyle name="Normal 17 2 2 2 2 2 5" xfId="4283"/>
    <cellStyle name="Normal 17 2 2 2 2 2 5 2" xfId="7953"/>
    <cellStyle name="Normal 17 2 2 2 2 2 5 2 2" xfId="15460"/>
    <cellStyle name="Normal 17 2 2 2 2 2 5 3" xfId="11846"/>
    <cellStyle name="Normal 17 2 2 2 2 2 6" xfId="4708"/>
    <cellStyle name="Normal 17 2 2 2 2 2 6 2" xfId="8378"/>
    <cellStyle name="Normal 17 2 2 2 2 2 6 2 2" xfId="15885"/>
    <cellStyle name="Normal 17 2 2 2 2 2 6 3" xfId="12271"/>
    <cellStyle name="Normal 17 2 2 2 2 2 7" xfId="5136"/>
    <cellStyle name="Normal 17 2 2 2 2 2 7 2" xfId="8801"/>
    <cellStyle name="Normal 17 2 2 2 2 2 7 2 2" xfId="16308"/>
    <cellStyle name="Normal 17 2 2 2 2 2 7 3" xfId="12693"/>
    <cellStyle name="Normal 17 2 2 2 2 2 8" xfId="5807"/>
    <cellStyle name="Normal 17 2 2 2 2 2 8 2" xfId="13322"/>
    <cellStyle name="Normal 17 2 2 2 2 2 9" xfId="9734"/>
    <cellStyle name="Normal 17 2 2 2 2 3" xfId="2129"/>
    <cellStyle name="Normal 17 2 2 2 2 3 2" xfId="3042"/>
    <cellStyle name="Normal 17 2 2 2 2 3 2 2" xfId="6824"/>
    <cellStyle name="Normal 17 2 2 2 2 3 2 2 2" xfId="14335"/>
    <cellStyle name="Normal 17 2 2 2 2 3 2 3" xfId="10735"/>
    <cellStyle name="Normal 17 2 2 2 2 3 3" xfId="5968"/>
    <cellStyle name="Normal 17 2 2 2 2 3 3 2" xfId="13482"/>
    <cellStyle name="Normal 17 2 2 2 2 3 4" xfId="9891"/>
    <cellStyle name="Normal 17 2 2 2 2 4" xfId="2617"/>
    <cellStyle name="Normal 17 2 2 2 2 4 2" xfId="6401"/>
    <cellStyle name="Normal 17 2 2 2 2 4 2 2" xfId="13913"/>
    <cellStyle name="Normal 17 2 2 2 2 4 3" xfId="10313"/>
    <cellStyle name="Normal 17 2 2 2 2 5" xfId="3493"/>
    <cellStyle name="Normal 17 2 2 2 2 5 2" xfId="7251"/>
    <cellStyle name="Normal 17 2 2 2 2 5 2 2" xfId="14761"/>
    <cellStyle name="Normal 17 2 2 2 2 5 3" xfId="11158"/>
    <cellStyle name="Normal 17 2 2 2 2 6" xfId="4017"/>
    <cellStyle name="Normal 17 2 2 2 2 6 2" xfId="7687"/>
    <cellStyle name="Normal 17 2 2 2 2 6 2 2" xfId="15194"/>
    <cellStyle name="Normal 17 2 2 2 2 6 3" xfId="11580"/>
    <cellStyle name="Normal 17 2 2 2 2 7" xfId="4442"/>
    <cellStyle name="Normal 17 2 2 2 2 7 2" xfId="8112"/>
    <cellStyle name="Normal 17 2 2 2 2 7 2 2" xfId="15619"/>
    <cellStyle name="Normal 17 2 2 2 2 7 3" xfId="12005"/>
    <cellStyle name="Normal 17 2 2 2 2 8" xfId="4867"/>
    <cellStyle name="Normal 17 2 2 2 2 8 2" xfId="8535"/>
    <cellStyle name="Normal 17 2 2 2 2 8 2 2" xfId="16042"/>
    <cellStyle name="Normal 17 2 2 2 2 8 3" xfId="12427"/>
    <cellStyle name="Normal 17 2 2 2 2 9" xfId="5353"/>
    <cellStyle name="Normal 17 2 2 2 2 9 2" xfId="12902"/>
    <cellStyle name="Normal 17 2 2 2 3" xfId="1956"/>
    <cellStyle name="Normal 17 2 2 2 3 2" xfId="2462"/>
    <cellStyle name="Normal 17 2 2 2 3 2 2" xfId="3309"/>
    <cellStyle name="Normal 17 2 2 2 3 2 2 2" xfId="7091"/>
    <cellStyle name="Normal 17 2 2 2 3 2 2 2 2" xfId="14602"/>
    <cellStyle name="Normal 17 2 2 2 3 2 2 3" xfId="11002"/>
    <cellStyle name="Normal 17 2 2 2 3 2 3" xfId="6246"/>
    <cellStyle name="Normal 17 2 2 2 3 2 3 2" xfId="13758"/>
    <cellStyle name="Normal 17 2 2 2 3 2 4" xfId="10158"/>
    <cellStyle name="Normal 17 2 2 2 3 3" xfId="2884"/>
    <cellStyle name="Normal 17 2 2 2 3 3 2" xfId="6668"/>
    <cellStyle name="Normal 17 2 2 2 3 3 2 2" xfId="14180"/>
    <cellStyle name="Normal 17 2 2 2 3 3 3" xfId="10580"/>
    <cellStyle name="Normal 17 2 2 2 3 4" xfId="3815"/>
    <cellStyle name="Normal 17 2 2 2 3 4 2" xfId="7525"/>
    <cellStyle name="Normal 17 2 2 2 3 4 2 2" xfId="15034"/>
    <cellStyle name="Normal 17 2 2 2 3 4 3" xfId="11425"/>
    <cellStyle name="Normal 17 2 2 2 3 5" xfId="4284"/>
    <cellStyle name="Normal 17 2 2 2 3 5 2" xfId="7954"/>
    <cellStyle name="Normal 17 2 2 2 3 5 2 2" xfId="15461"/>
    <cellStyle name="Normal 17 2 2 2 3 5 3" xfId="11847"/>
    <cellStyle name="Normal 17 2 2 2 3 6" xfId="4709"/>
    <cellStyle name="Normal 17 2 2 2 3 6 2" xfId="8379"/>
    <cellStyle name="Normal 17 2 2 2 3 6 2 2" xfId="15886"/>
    <cellStyle name="Normal 17 2 2 2 3 6 3" xfId="12272"/>
    <cellStyle name="Normal 17 2 2 2 3 7" xfId="5137"/>
    <cellStyle name="Normal 17 2 2 2 3 7 2" xfId="8802"/>
    <cellStyle name="Normal 17 2 2 2 3 7 2 2" xfId="16309"/>
    <cellStyle name="Normal 17 2 2 2 3 7 3" xfId="12694"/>
    <cellStyle name="Normal 17 2 2 2 3 8" xfId="5808"/>
    <cellStyle name="Normal 17 2 2 2 3 8 2" xfId="13323"/>
    <cellStyle name="Normal 17 2 2 2 3 9" xfId="9735"/>
    <cellStyle name="Normal 17 2 2 2 4" xfId="2062"/>
    <cellStyle name="Normal 17 2 2 2 4 2" xfId="2975"/>
    <cellStyle name="Normal 17 2 2 2 4 2 2" xfId="6757"/>
    <cellStyle name="Normal 17 2 2 2 4 2 2 2" xfId="14268"/>
    <cellStyle name="Normal 17 2 2 2 4 2 3" xfId="10668"/>
    <cellStyle name="Normal 17 2 2 2 4 3" xfId="5901"/>
    <cellStyle name="Normal 17 2 2 2 4 3 2" xfId="13415"/>
    <cellStyle name="Normal 17 2 2 2 4 4" xfId="9824"/>
    <cellStyle name="Normal 17 2 2 2 5" xfId="2550"/>
    <cellStyle name="Normal 17 2 2 2 5 2" xfId="6334"/>
    <cellStyle name="Normal 17 2 2 2 5 2 2" xfId="13846"/>
    <cellStyle name="Normal 17 2 2 2 5 3" xfId="10246"/>
    <cellStyle name="Normal 17 2 2 2 6" xfId="3426"/>
    <cellStyle name="Normal 17 2 2 2 6 2" xfId="7184"/>
    <cellStyle name="Normal 17 2 2 2 6 2 2" xfId="14694"/>
    <cellStyle name="Normal 17 2 2 2 6 3" xfId="11091"/>
    <cellStyle name="Normal 17 2 2 2 7" xfId="3950"/>
    <cellStyle name="Normal 17 2 2 2 7 2" xfId="7620"/>
    <cellStyle name="Normal 17 2 2 2 7 2 2" xfId="15127"/>
    <cellStyle name="Normal 17 2 2 2 7 3" xfId="11513"/>
    <cellStyle name="Normal 17 2 2 2 8" xfId="4375"/>
    <cellStyle name="Normal 17 2 2 2 8 2" xfId="8045"/>
    <cellStyle name="Normal 17 2 2 2 8 2 2" xfId="15552"/>
    <cellStyle name="Normal 17 2 2 2 8 3" xfId="11938"/>
    <cellStyle name="Normal 17 2 2 2 9" xfId="4799"/>
    <cellStyle name="Normal 17 2 2 2 9 2" xfId="8468"/>
    <cellStyle name="Normal 17 2 2 2 9 2 2" xfId="15975"/>
    <cellStyle name="Normal 17 2 2 2 9 3" xfId="12360"/>
    <cellStyle name="Normal 17 2 2 3" xfId="509"/>
    <cellStyle name="Normal 17 2 2 3 10" xfId="5308"/>
    <cellStyle name="Normal 17 2 2 3 10 2" xfId="12857"/>
    <cellStyle name="Normal 17 2 2 3 11" xfId="9423"/>
    <cellStyle name="Normal 17 2 2 3 2" xfId="580"/>
    <cellStyle name="Normal 17 2 2 3 2 10" xfId="9490"/>
    <cellStyle name="Normal 17 2 2 3 2 2" xfId="1957"/>
    <cellStyle name="Normal 17 2 2 3 2 2 2" xfId="2463"/>
    <cellStyle name="Normal 17 2 2 3 2 2 2 2" xfId="3310"/>
    <cellStyle name="Normal 17 2 2 3 2 2 2 2 2" xfId="7092"/>
    <cellStyle name="Normal 17 2 2 3 2 2 2 2 2 2" xfId="14603"/>
    <cellStyle name="Normal 17 2 2 3 2 2 2 2 3" xfId="11003"/>
    <cellStyle name="Normal 17 2 2 3 2 2 2 3" xfId="6247"/>
    <cellStyle name="Normal 17 2 2 3 2 2 2 3 2" xfId="13759"/>
    <cellStyle name="Normal 17 2 2 3 2 2 2 4" xfId="10159"/>
    <cellStyle name="Normal 17 2 2 3 2 2 3" xfId="2885"/>
    <cellStyle name="Normal 17 2 2 3 2 2 3 2" xfId="6669"/>
    <cellStyle name="Normal 17 2 2 3 2 2 3 2 2" xfId="14181"/>
    <cellStyle name="Normal 17 2 2 3 2 2 3 3" xfId="10581"/>
    <cellStyle name="Normal 17 2 2 3 2 2 4" xfId="3816"/>
    <cellStyle name="Normal 17 2 2 3 2 2 4 2" xfId="7526"/>
    <cellStyle name="Normal 17 2 2 3 2 2 4 2 2" xfId="15035"/>
    <cellStyle name="Normal 17 2 2 3 2 2 4 3" xfId="11426"/>
    <cellStyle name="Normal 17 2 2 3 2 2 5" xfId="4285"/>
    <cellStyle name="Normal 17 2 2 3 2 2 5 2" xfId="7955"/>
    <cellStyle name="Normal 17 2 2 3 2 2 5 2 2" xfId="15462"/>
    <cellStyle name="Normal 17 2 2 3 2 2 5 3" xfId="11848"/>
    <cellStyle name="Normal 17 2 2 3 2 2 6" xfId="4710"/>
    <cellStyle name="Normal 17 2 2 3 2 2 6 2" xfId="8380"/>
    <cellStyle name="Normal 17 2 2 3 2 2 6 2 2" xfId="15887"/>
    <cellStyle name="Normal 17 2 2 3 2 2 6 3" xfId="12273"/>
    <cellStyle name="Normal 17 2 2 3 2 2 7" xfId="5138"/>
    <cellStyle name="Normal 17 2 2 3 2 2 7 2" xfId="8803"/>
    <cellStyle name="Normal 17 2 2 3 2 2 7 2 2" xfId="16310"/>
    <cellStyle name="Normal 17 2 2 3 2 2 7 3" xfId="12695"/>
    <cellStyle name="Normal 17 2 2 3 2 2 8" xfId="5809"/>
    <cellStyle name="Normal 17 2 2 3 2 2 8 2" xfId="13324"/>
    <cellStyle name="Normal 17 2 2 3 2 2 9" xfId="9736"/>
    <cellStyle name="Normal 17 2 2 3 2 3" xfId="2151"/>
    <cellStyle name="Normal 17 2 2 3 2 3 2" xfId="3064"/>
    <cellStyle name="Normal 17 2 2 3 2 3 2 2" xfId="6846"/>
    <cellStyle name="Normal 17 2 2 3 2 3 2 2 2" xfId="14357"/>
    <cellStyle name="Normal 17 2 2 3 2 3 2 3" xfId="10757"/>
    <cellStyle name="Normal 17 2 2 3 2 3 3" xfId="5990"/>
    <cellStyle name="Normal 17 2 2 3 2 3 3 2" xfId="13504"/>
    <cellStyle name="Normal 17 2 2 3 2 3 4" xfId="9913"/>
    <cellStyle name="Normal 17 2 2 3 2 4" xfId="2639"/>
    <cellStyle name="Normal 17 2 2 3 2 4 2" xfId="6423"/>
    <cellStyle name="Normal 17 2 2 3 2 4 2 2" xfId="13935"/>
    <cellStyle name="Normal 17 2 2 3 2 4 3" xfId="10335"/>
    <cellStyle name="Normal 17 2 2 3 2 5" xfId="3515"/>
    <cellStyle name="Normal 17 2 2 3 2 5 2" xfId="7273"/>
    <cellStyle name="Normal 17 2 2 3 2 5 2 2" xfId="14783"/>
    <cellStyle name="Normal 17 2 2 3 2 5 3" xfId="11180"/>
    <cellStyle name="Normal 17 2 2 3 2 6" xfId="4039"/>
    <cellStyle name="Normal 17 2 2 3 2 6 2" xfId="7709"/>
    <cellStyle name="Normal 17 2 2 3 2 6 2 2" xfId="15216"/>
    <cellStyle name="Normal 17 2 2 3 2 6 3" xfId="11602"/>
    <cellStyle name="Normal 17 2 2 3 2 7" xfId="4464"/>
    <cellStyle name="Normal 17 2 2 3 2 7 2" xfId="8134"/>
    <cellStyle name="Normal 17 2 2 3 2 7 2 2" xfId="15641"/>
    <cellStyle name="Normal 17 2 2 3 2 7 3" xfId="12027"/>
    <cellStyle name="Normal 17 2 2 3 2 8" xfId="4889"/>
    <cellStyle name="Normal 17 2 2 3 2 8 2" xfId="8557"/>
    <cellStyle name="Normal 17 2 2 3 2 8 2 2" xfId="16064"/>
    <cellStyle name="Normal 17 2 2 3 2 8 3" xfId="12449"/>
    <cellStyle name="Normal 17 2 2 3 2 9" xfId="5375"/>
    <cellStyle name="Normal 17 2 2 3 2 9 2" xfId="12924"/>
    <cellStyle name="Normal 17 2 2 3 3" xfId="1958"/>
    <cellStyle name="Normal 17 2 2 3 3 2" xfId="2464"/>
    <cellStyle name="Normal 17 2 2 3 3 2 2" xfId="3311"/>
    <cellStyle name="Normal 17 2 2 3 3 2 2 2" xfId="7093"/>
    <cellStyle name="Normal 17 2 2 3 3 2 2 2 2" xfId="14604"/>
    <cellStyle name="Normal 17 2 2 3 3 2 2 3" xfId="11004"/>
    <cellStyle name="Normal 17 2 2 3 3 2 3" xfId="6248"/>
    <cellStyle name="Normal 17 2 2 3 3 2 3 2" xfId="13760"/>
    <cellStyle name="Normal 17 2 2 3 3 2 4" xfId="10160"/>
    <cellStyle name="Normal 17 2 2 3 3 3" xfId="2886"/>
    <cellStyle name="Normal 17 2 2 3 3 3 2" xfId="6670"/>
    <cellStyle name="Normal 17 2 2 3 3 3 2 2" xfId="14182"/>
    <cellStyle name="Normal 17 2 2 3 3 3 3" xfId="10582"/>
    <cellStyle name="Normal 17 2 2 3 3 4" xfId="3817"/>
    <cellStyle name="Normal 17 2 2 3 3 4 2" xfId="7527"/>
    <cellStyle name="Normal 17 2 2 3 3 4 2 2" xfId="15036"/>
    <cellStyle name="Normal 17 2 2 3 3 4 3" xfId="11427"/>
    <cellStyle name="Normal 17 2 2 3 3 5" xfId="4286"/>
    <cellStyle name="Normal 17 2 2 3 3 5 2" xfId="7956"/>
    <cellStyle name="Normal 17 2 2 3 3 5 2 2" xfId="15463"/>
    <cellStyle name="Normal 17 2 2 3 3 5 3" xfId="11849"/>
    <cellStyle name="Normal 17 2 2 3 3 6" xfId="4711"/>
    <cellStyle name="Normal 17 2 2 3 3 6 2" xfId="8381"/>
    <cellStyle name="Normal 17 2 2 3 3 6 2 2" xfId="15888"/>
    <cellStyle name="Normal 17 2 2 3 3 6 3" xfId="12274"/>
    <cellStyle name="Normal 17 2 2 3 3 7" xfId="5139"/>
    <cellStyle name="Normal 17 2 2 3 3 7 2" xfId="8804"/>
    <cellStyle name="Normal 17 2 2 3 3 7 2 2" xfId="16311"/>
    <cellStyle name="Normal 17 2 2 3 3 7 3" xfId="12696"/>
    <cellStyle name="Normal 17 2 2 3 3 8" xfId="5810"/>
    <cellStyle name="Normal 17 2 2 3 3 8 2" xfId="13325"/>
    <cellStyle name="Normal 17 2 2 3 3 9" xfId="9737"/>
    <cellStyle name="Normal 17 2 2 3 4" xfId="2084"/>
    <cellStyle name="Normal 17 2 2 3 4 2" xfId="2997"/>
    <cellStyle name="Normal 17 2 2 3 4 2 2" xfId="6779"/>
    <cellStyle name="Normal 17 2 2 3 4 2 2 2" xfId="14290"/>
    <cellStyle name="Normal 17 2 2 3 4 2 3" xfId="10690"/>
    <cellStyle name="Normal 17 2 2 3 4 3" xfId="5923"/>
    <cellStyle name="Normal 17 2 2 3 4 3 2" xfId="13437"/>
    <cellStyle name="Normal 17 2 2 3 4 4" xfId="9846"/>
    <cellStyle name="Normal 17 2 2 3 5" xfId="2572"/>
    <cellStyle name="Normal 17 2 2 3 5 2" xfId="6356"/>
    <cellStyle name="Normal 17 2 2 3 5 2 2" xfId="13868"/>
    <cellStyle name="Normal 17 2 2 3 5 3" xfId="10268"/>
    <cellStyle name="Normal 17 2 2 3 6" xfId="3448"/>
    <cellStyle name="Normal 17 2 2 3 6 2" xfId="7206"/>
    <cellStyle name="Normal 17 2 2 3 6 2 2" xfId="14716"/>
    <cellStyle name="Normal 17 2 2 3 6 3" xfId="11113"/>
    <cellStyle name="Normal 17 2 2 3 7" xfId="3972"/>
    <cellStyle name="Normal 17 2 2 3 7 2" xfId="7642"/>
    <cellStyle name="Normal 17 2 2 3 7 2 2" xfId="15149"/>
    <cellStyle name="Normal 17 2 2 3 7 3" xfId="11535"/>
    <cellStyle name="Normal 17 2 2 3 8" xfId="4397"/>
    <cellStyle name="Normal 17 2 2 3 8 2" xfId="8067"/>
    <cellStyle name="Normal 17 2 2 3 8 2 2" xfId="15574"/>
    <cellStyle name="Normal 17 2 2 3 8 3" xfId="11960"/>
    <cellStyle name="Normal 17 2 2 3 9" xfId="4821"/>
    <cellStyle name="Normal 17 2 2 3 9 2" xfId="8490"/>
    <cellStyle name="Normal 17 2 2 3 9 2 2" xfId="15997"/>
    <cellStyle name="Normal 17 2 2 3 9 3" xfId="12382"/>
    <cellStyle name="Normal 17 2 2 4" xfId="536"/>
    <cellStyle name="Normal 17 2 2 4 10" xfId="9446"/>
    <cellStyle name="Normal 17 2 2 4 2" xfId="1959"/>
    <cellStyle name="Normal 17 2 2 4 2 2" xfId="2465"/>
    <cellStyle name="Normal 17 2 2 4 2 2 2" xfId="3312"/>
    <cellStyle name="Normal 17 2 2 4 2 2 2 2" xfId="7094"/>
    <cellStyle name="Normal 17 2 2 4 2 2 2 2 2" xfId="14605"/>
    <cellStyle name="Normal 17 2 2 4 2 2 2 3" xfId="11005"/>
    <cellStyle name="Normal 17 2 2 4 2 2 3" xfId="6249"/>
    <cellStyle name="Normal 17 2 2 4 2 2 3 2" xfId="13761"/>
    <cellStyle name="Normal 17 2 2 4 2 2 4" xfId="10161"/>
    <cellStyle name="Normal 17 2 2 4 2 3" xfId="2887"/>
    <cellStyle name="Normal 17 2 2 4 2 3 2" xfId="6671"/>
    <cellStyle name="Normal 17 2 2 4 2 3 2 2" xfId="14183"/>
    <cellStyle name="Normal 17 2 2 4 2 3 3" xfId="10583"/>
    <cellStyle name="Normal 17 2 2 4 2 4" xfId="3818"/>
    <cellStyle name="Normal 17 2 2 4 2 4 2" xfId="7528"/>
    <cellStyle name="Normal 17 2 2 4 2 4 2 2" xfId="15037"/>
    <cellStyle name="Normal 17 2 2 4 2 4 3" xfId="11428"/>
    <cellStyle name="Normal 17 2 2 4 2 5" xfId="4287"/>
    <cellStyle name="Normal 17 2 2 4 2 5 2" xfId="7957"/>
    <cellStyle name="Normal 17 2 2 4 2 5 2 2" xfId="15464"/>
    <cellStyle name="Normal 17 2 2 4 2 5 3" xfId="11850"/>
    <cellStyle name="Normal 17 2 2 4 2 6" xfId="4712"/>
    <cellStyle name="Normal 17 2 2 4 2 6 2" xfId="8382"/>
    <cellStyle name="Normal 17 2 2 4 2 6 2 2" xfId="15889"/>
    <cellStyle name="Normal 17 2 2 4 2 6 3" xfId="12275"/>
    <cellStyle name="Normal 17 2 2 4 2 7" xfId="5140"/>
    <cellStyle name="Normal 17 2 2 4 2 7 2" xfId="8805"/>
    <cellStyle name="Normal 17 2 2 4 2 7 2 2" xfId="16312"/>
    <cellStyle name="Normal 17 2 2 4 2 7 3" xfId="12697"/>
    <cellStyle name="Normal 17 2 2 4 2 8" xfId="5811"/>
    <cellStyle name="Normal 17 2 2 4 2 8 2" xfId="13326"/>
    <cellStyle name="Normal 17 2 2 4 2 9" xfId="9738"/>
    <cellStyle name="Normal 17 2 2 4 3" xfId="2107"/>
    <cellStyle name="Normal 17 2 2 4 3 2" xfId="3020"/>
    <cellStyle name="Normal 17 2 2 4 3 2 2" xfId="6802"/>
    <cellStyle name="Normal 17 2 2 4 3 2 2 2" xfId="14313"/>
    <cellStyle name="Normal 17 2 2 4 3 2 3" xfId="10713"/>
    <cellStyle name="Normal 17 2 2 4 3 3" xfId="5946"/>
    <cellStyle name="Normal 17 2 2 4 3 3 2" xfId="13460"/>
    <cellStyle name="Normal 17 2 2 4 3 4" xfId="9869"/>
    <cellStyle name="Normal 17 2 2 4 4" xfId="2595"/>
    <cellStyle name="Normal 17 2 2 4 4 2" xfId="6379"/>
    <cellStyle name="Normal 17 2 2 4 4 2 2" xfId="13891"/>
    <cellStyle name="Normal 17 2 2 4 4 3" xfId="10291"/>
    <cellStyle name="Normal 17 2 2 4 5" xfId="3471"/>
    <cellStyle name="Normal 17 2 2 4 5 2" xfId="7229"/>
    <cellStyle name="Normal 17 2 2 4 5 2 2" xfId="14739"/>
    <cellStyle name="Normal 17 2 2 4 5 3" xfId="11136"/>
    <cellStyle name="Normal 17 2 2 4 6" xfId="3995"/>
    <cellStyle name="Normal 17 2 2 4 6 2" xfId="7665"/>
    <cellStyle name="Normal 17 2 2 4 6 2 2" xfId="15172"/>
    <cellStyle name="Normal 17 2 2 4 6 3" xfId="11558"/>
    <cellStyle name="Normal 17 2 2 4 7" xfId="4420"/>
    <cellStyle name="Normal 17 2 2 4 7 2" xfId="8090"/>
    <cellStyle name="Normal 17 2 2 4 7 2 2" xfId="15597"/>
    <cellStyle name="Normal 17 2 2 4 7 3" xfId="11983"/>
    <cellStyle name="Normal 17 2 2 4 8" xfId="4845"/>
    <cellStyle name="Normal 17 2 2 4 8 2" xfId="8513"/>
    <cellStyle name="Normal 17 2 2 4 8 2 2" xfId="16020"/>
    <cellStyle name="Normal 17 2 2 4 8 3" xfId="12405"/>
    <cellStyle name="Normal 17 2 2 4 9" xfId="5331"/>
    <cellStyle name="Normal 17 2 2 4 9 2" xfId="12880"/>
    <cellStyle name="Normal 17 2 2 5" xfId="1960"/>
    <cellStyle name="Normal 17 2 2 5 2" xfId="2466"/>
    <cellStyle name="Normal 17 2 2 5 2 2" xfId="3313"/>
    <cellStyle name="Normal 17 2 2 5 2 2 2" xfId="7095"/>
    <cellStyle name="Normal 17 2 2 5 2 2 2 2" xfId="14606"/>
    <cellStyle name="Normal 17 2 2 5 2 2 3" xfId="11006"/>
    <cellStyle name="Normal 17 2 2 5 2 3" xfId="6250"/>
    <cellStyle name="Normal 17 2 2 5 2 3 2" xfId="13762"/>
    <cellStyle name="Normal 17 2 2 5 2 4" xfId="10162"/>
    <cellStyle name="Normal 17 2 2 5 3" xfId="2888"/>
    <cellStyle name="Normal 17 2 2 5 3 2" xfId="6672"/>
    <cellStyle name="Normal 17 2 2 5 3 2 2" xfId="14184"/>
    <cellStyle name="Normal 17 2 2 5 3 3" xfId="10584"/>
    <cellStyle name="Normal 17 2 2 5 4" xfId="3819"/>
    <cellStyle name="Normal 17 2 2 5 4 2" xfId="7529"/>
    <cellStyle name="Normal 17 2 2 5 4 2 2" xfId="15038"/>
    <cellStyle name="Normal 17 2 2 5 4 3" xfId="11429"/>
    <cellStyle name="Normal 17 2 2 5 5" xfId="4288"/>
    <cellStyle name="Normal 17 2 2 5 5 2" xfId="7958"/>
    <cellStyle name="Normal 17 2 2 5 5 2 2" xfId="15465"/>
    <cellStyle name="Normal 17 2 2 5 5 3" xfId="11851"/>
    <cellStyle name="Normal 17 2 2 5 6" xfId="4713"/>
    <cellStyle name="Normal 17 2 2 5 6 2" xfId="8383"/>
    <cellStyle name="Normal 17 2 2 5 6 2 2" xfId="15890"/>
    <cellStyle name="Normal 17 2 2 5 6 3" xfId="12276"/>
    <cellStyle name="Normal 17 2 2 5 7" xfId="5141"/>
    <cellStyle name="Normal 17 2 2 5 7 2" xfId="8806"/>
    <cellStyle name="Normal 17 2 2 5 7 2 2" xfId="16313"/>
    <cellStyle name="Normal 17 2 2 5 7 3" xfId="12698"/>
    <cellStyle name="Normal 17 2 2 5 8" xfId="5812"/>
    <cellStyle name="Normal 17 2 2 5 8 2" xfId="13327"/>
    <cellStyle name="Normal 17 2 2 5 9" xfId="9739"/>
    <cellStyle name="Normal 17 2 2 6" xfId="2040"/>
    <cellStyle name="Normal 17 2 2 6 2" xfId="2953"/>
    <cellStyle name="Normal 17 2 2 6 2 2" xfId="6735"/>
    <cellStyle name="Normal 17 2 2 6 2 2 2" xfId="14246"/>
    <cellStyle name="Normal 17 2 2 6 2 3" xfId="10646"/>
    <cellStyle name="Normal 17 2 2 6 3" xfId="5879"/>
    <cellStyle name="Normal 17 2 2 6 3 2" xfId="13393"/>
    <cellStyle name="Normal 17 2 2 6 4" xfId="9802"/>
    <cellStyle name="Normal 17 2 2 7" xfId="2528"/>
    <cellStyle name="Normal 17 2 2 7 2" xfId="6312"/>
    <cellStyle name="Normal 17 2 2 7 2 2" xfId="13824"/>
    <cellStyle name="Normal 17 2 2 7 3" xfId="10224"/>
    <cellStyle name="Normal 17 2 2 8" xfId="3401"/>
    <cellStyle name="Normal 17 2 2 8 2" xfId="7162"/>
    <cellStyle name="Normal 17 2 2 8 2 2" xfId="14672"/>
    <cellStyle name="Normal 17 2 2 8 3" xfId="11069"/>
    <cellStyle name="Normal 17 2 2 9" xfId="3928"/>
    <cellStyle name="Normal 17 2 2 9 2" xfId="7598"/>
    <cellStyle name="Normal 17 2 2 9 2 2" xfId="15105"/>
    <cellStyle name="Normal 17 2 2 9 3" xfId="11491"/>
    <cellStyle name="Normal 17 2 3" xfId="484"/>
    <cellStyle name="Normal 17 2 3 10" xfId="5283"/>
    <cellStyle name="Normal 17 2 3 10 2" xfId="12832"/>
    <cellStyle name="Normal 17 2 3 11" xfId="9398"/>
    <cellStyle name="Normal 17 2 3 2" xfId="555"/>
    <cellStyle name="Normal 17 2 3 2 10" xfId="9465"/>
    <cellStyle name="Normal 17 2 3 2 2" xfId="1961"/>
    <cellStyle name="Normal 17 2 3 2 2 2" xfId="2467"/>
    <cellStyle name="Normal 17 2 3 2 2 2 2" xfId="3314"/>
    <cellStyle name="Normal 17 2 3 2 2 2 2 2" xfId="7096"/>
    <cellStyle name="Normal 17 2 3 2 2 2 2 2 2" xfId="14607"/>
    <cellStyle name="Normal 17 2 3 2 2 2 2 3" xfId="11007"/>
    <cellStyle name="Normal 17 2 3 2 2 2 3" xfId="6251"/>
    <cellStyle name="Normal 17 2 3 2 2 2 3 2" xfId="13763"/>
    <cellStyle name="Normal 17 2 3 2 2 2 4" xfId="10163"/>
    <cellStyle name="Normal 17 2 3 2 2 3" xfId="2889"/>
    <cellStyle name="Normal 17 2 3 2 2 3 2" xfId="6673"/>
    <cellStyle name="Normal 17 2 3 2 2 3 2 2" xfId="14185"/>
    <cellStyle name="Normal 17 2 3 2 2 3 3" xfId="10585"/>
    <cellStyle name="Normal 17 2 3 2 2 4" xfId="3820"/>
    <cellStyle name="Normal 17 2 3 2 2 4 2" xfId="7530"/>
    <cellStyle name="Normal 17 2 3 2 2 4 2 2" xfId="15039"/>
    <cellStyle name="Normal 17 2 3 2 2 4 3" xfId="11430"/>
    <cellStyle name="Normal 17 2 3 2 2 5" xfId="4289"/>
    <cellStyle name="Normal 17 2 3 2 2 5 2" xfId="7959"/>
    <cellStyle name="Normal 17 2 3 2 2 5 2 2" xfId="15466"/>
    <cellStyle name="Normal 17 2 3 2 2 5 3" xfId="11852"/>
    <cellStyle name="Normal 17 2 3 2 2 6" xfId="4714"/>
    <cellStyle name="Normal 17 2 3 2 2 6 2" xfId="8384"/>
    <cellStyle name="Normal 17 2 3 2 2 6 2 2" xfId="15891"/>
    <cellStyle name="Normal 17 2 3 2 2 6 3" xfId="12277"/>
    <cellStyle name="Normal 17 2 3 2 2 7" xfId="5142"/>
    <cellStyle name="Normal 17 2 3 2 2 7 2" xfId="8807"/>
    <cellStyle name="Normal 17 2 3 2 2 7 2 2" xfId="16314"/>
    <cellStyle name="Normal 17 2 3 2 2 7 3" xfId="12699"/>
    <cellStyle name="Normal 17 2 3 2 2 8" xfId="5813"/>
    <cellStyle name="Normal 17 2 3 2 2 8 2" xfId="13328"/>
    <cellStyle name="Normal 17 2 3 2 2 9" xfId="9740"/>
    <cellStyle name="Normal 17 2 3 2 3" xfId="2126"/>
    <cellStyle name="Normal 17 2 3 2 3 2" xfId="3039"/>
    <cellStyle name="Normal 17 2 3 2 3 2 2" xfId="6821"/>
    <cellStyle name="Normal 17 2 3 2 3 2 2 2" xfId="14332"/>
    <cellStyle name="Normal 17 2 3 2 3 2 3" xfId="10732"/>
    <cellStyle name="Normal 17 2 3 2 3 3" xfId="5965"/>
    <cellStyle name="Normal 17 2 3 2 3 3 2" xfId="13479"/>
    <cellStyle name="Normal 17 2 3 2 3 4" xfId="9888"/>
    <cellStyle name="Normal 17 2 3 2 4" xfId="2614"/>
    <cellStyle name="Normal 17 2 3 2 4 2" xfId="6398"/>
    <cellStyle name="Normal 17 2 3 2 4 2 2" xfId="13910"/>
    <cellStyle name="Normal 17 2 3 2 4 3" xfId="10310"/>
    <cellStyle name="Normal 17 2 3 2 5" xfId="3490"/>
    <cellStyle name="Normal 17 2 3 2 5 2" xfId="7248"/>
    <cellStyle name="Normal 17 2 3 2 5 2 2" xfId="14758"/>
    <cellStyle name="Normal 17 2 3 2 5 3" xfId="11155"/>
    <cellStyle name="Normal 17 2 3 2 6" xfId="4014"/>
    <cellStyle name="Normal 17 2 3 2 6 2" xfId="7684"/>
    <cellStyle name="Normal 17 2 3 2 6 2 2" xfId="15191"/>
    <cellStyle name="Normal 17 2 3 2 6 3" xfId="11577"/>
    <cellStyle name="Normal 17 2 3 2 7" xfId="4439"/>
    <cellStyle name="Normal 17 2 3 2 7 2" xfId="8109"/>
    <cellStyle name="Normal 17 2 3 2 7 2 2" xfId="15616"/>
    <cellStyle name="Normal 17 2 3 2 7 3" xfId="12002"/>
    <cellStyle name="Normal 17 2 3 2 8" xfId="4864"/>
    <cellStyle name="Normal 17 2 3 2 8 2" xfId="8532"/>
    <cellStyle name="Normal 17 2 3 2 8 2 2" xfId="16039"/>
    <cellStyle name="Normal 17 2 3 2 8 3" xfId="12424"/>
    <cellStyle name="Normal 17 2 3 2 9" xfId="5350"/>
    <cellStyle name="Normal 17 2 3 2 9 2" xfId="12899"/>
    <cellStyle name="Normal 17 2 3 3" xfId="1962"/>
    <cellStyle name="Normal 17 2 3 3 2" xfId="2468"/>
    <cellStyle name="Normal 17 2 3 3 2 2" xfId="3315"/>
    <cellStyle name="Normal 17 2 3 3 2 2 2" xfId="7097"/>
    <cellStyle name="Normal 17 2 3 3 2 2 2 2" xfId="14608"/>
    <cellStyle name="Normal 17 2 3 3 2 2 3" xfId="11008"/>
    <cellStyle name="Normal 17 2 3 3 2 3" xfId="6252"/>
    <cellStyle name="Normal 17 2 3 3 2 3 2" xfId="13764"/>
    <cellStyle name="Normal 17 2 3 3 2 4" xfId="10164"/>
    <cellStyle name="Normal 17 2 3 3 3" xfId="2890"/>
    <cellStyle name="Normal 17 2 3 3 3 2" xfId="6674"/>
    <cellStyle name="Normal 17 2 3 3 3 2 2" xfId="14186"/>
    <cellStyle name="Normal 17 2 3 3 3 3" xfId="10586"/>
    <cellStyle name="Normal 17 2 3 3 4" xfId="3821"/>
    <cellStyle name="Normal 17 2 3 3 4 2" xfId="7531"/>
    <cellStyle name="Normal 17 2 3 3 4 2 2" xfId="15040"/>
    <cellStyle name="Normal 17 2 3 3 4 3" xfId="11431"/>
    <cellStyle name="Normal 17 2 3 3 5" xfId="4290"/>
    <cellStyle name="Normal 17 2 3 3 5 2" xfId="7960"/>
    <cellStyle name="Normal 17 2 3 3 5 2 2" xfId="15467"/>
    <cellStyle name="Normal 17 2 3 3 5 3" xfId="11853"/>
    <cellStyle name="Normal 17 2 3 3 6" xfId="4715"/>
    <cellStyle name="Normal 17 2 3 3 6 2" xfId="8385"/>
    <cellStyle name="Normal 17 2 3 3 6 2 2" xfId="15892"/>
    <cellStyle name="Normal 17 2 3 3 6 3" xfId="12278"/>
    <cellStyle name="Normal 17 2 3 3 7" xfId="5143"/>
    <cellStyle name="Normal 17 2 3 3 7 2" xfId="8808"/>
    <cellStyle name="Normal 17 2 3 3 7 2 2" xfId="16315"/>
    <cellStyle name="Normal 17 2 3 3 7 3" xfId="12700"/>
    <cellStyle name="Normal 17 2 3 3 8" xfId="5814"/>
    <cellStyle name="Normal 17 2 3 3 8 2" xfId="13329"/>
    <cellStyle name="Normal 17 2 3 3 9" xfId="9741"/>
    <cellStyle name="Normal 17 2 3 4" xfId="2059"/>
    <cellStyle name="Normal 17 2 3 4 2" xfId="2972"/>
    <cellStyle name="Normal 17 2 3 4 2 2" xfId="6754"/>
    <cellStyle name="Normal 17 2 3 4 2 2 2" xfId="14265"/>
    <cellStyle name="Normal 17 2 3 4 2 3" xfId="10665"/>
    <cellStyle name="Normal 17 2 3 4 3" xfId="5898"/>
    <cellStyle name="Normal 17 2 3 4 3 2" xfId="13412"/>
    <cellStyle name="Normal 17 2 3 4 4" xfId="9821"/>
    <cellStyle name="Normal 17 2 3 5" xfId="2547"/>
    <cellStyle name="Normal 17 2 3 5 2" xfId="6331"/>
    <cellStyle name="Normal 17 2 3 5 2 2" xfId="13843"/>
    <cellStyle name="Normal 17 2 3 5 3" xfId="10243"/>
    <cellStyle name="Normal 17 2 3 6" xfId="3423"/>
    <cellStyle name="Normal 17 2 3 6 2" xfId="7181"/>
    <cellStyle name="Normal 17 2 3 6 2 2" xfId="14691"/>
    <cellStyle name="Normal 17 2 3 6 3" xfId="11088"/>
    <cellStyle name="Normal 17 2 3 7" xfId="3947"/>
    <cellStyle name="Normal 17 2 3 7 2" xfId="7617"/>
    <cellStyle name="Normal 17 2 3 7 2 2" xfId="15124"/>
    <cellStyle name="Normal 17 2 3 7 3" xfId="11510"/>
    <cellStyle name="Normal 17 2 3 8" xfId="4372"/>
    <cellStyle name="Normal 17 2 3 8 2" xfId="8042"/>
    <cellStyle name="Normal 17 2 3 8 2 2" xfId="15549"/>
    <cellStyle name="Normal 17 2 3 8 3" xfId="11935"/>
    <cellStyle name="Normal 17 2 3 9" xfId="4796"/>
    <cellStyle name="Normal 17 2 3 9 2" xfId="8465"/>
    <cellStyle name="Normal 17 2 3 9 2 2" xfId="15972"/>
    <cellStyle name="Normal 17 2 3 9 3" xfId="12357"/>
    <cellStyle name="Normal 17 2 4" xfId="506"/>
    <cellStyle name="Normal 17 2 4 10" xfId="5305"/>
    <cellStyle name="Normal 17 2 4 10 2" xfId="12854"/>
    <cellStyle name="Normal 17 2 4 11" xfId="9420"/>
    <cellStyle name="Normal 17 2 4 2" xfId="577"/>
    <cellStyle name="Normal 17 2 4 2 10" xfId="9487"/>
    <cellStyle name="Normal 17 2 4 2 2" xfId="1963"/>
    <cellStyle name="Normal 17 2 4 2 2 2" xfId="2469"/>
    <cellStyle name="Normal 17 2 4 2 2 2 2" xfId="3316"/>
    <cellStyle name="Normal 17 2 4 2 2 2 2 2" xfId="7098"/>
    <cellStyle name="Normal 17 2 4 2 2 2 2 2 2" xfId="14609"/>
    <cellStyle name="Normal 17 2 4 2 2 2 2 3" xfId="11009"/>
    <cellStyle name="Normal 17 2 4 2 2 2 3" xfId="6253"/>
    <cellStyle name="Normal 17 2 4 2 2 2 3 2" xfId="13765"/>
    <cellStyle name="Normal 17 2 4 2 2 2 4" xfId="10165"/>
    <cellStyle name="Normal 17 2 4 2 2 3" xfId="2891"/>
    <cellStyle name="Normal 17 2 4 2 2 3 2" xfId="6675"/>
    <cellStyle name="Normal 17 2 4 2 2 3 2 2" xfId="14187"/>
    <cellStyle name="Normal 17 2 4 2 2 3 3" xfId="10587"/>
    <cellStyle name="Normal 17 2 4 2 2 4" xfId="3822"/>
    <cellStyle name="Normal 17 2 4 2 2 4 2" xfId="7532"/>
    <cellStyle name="Normal 17 2 4 2 2 4 2 2" xfId="15041"/>
    <cellStyle name="Normal 17 2 4 2 2 4 3" xfId="11432"/>
    <cellStyle name="Normal 17 2 4 2 2 5" xfId="4291"/>
    <cellStyle name="Normal 17 2 4 2 2 5 2" xfId="7961"/>
    <cellStyle name="Normal 17 2 4 2 2 5 2 2" xfId="15468"/>
    <cellStyle name="Normal 17 2 4 2 2 5 3" xfId="11854"/>
    <cellStyle name="Normal 17 2 4 2 2 6" xfId="4716"/>
    <cellStyle name="Normal 17 2 4 2 2 6 2" xfId="8386"/>
    <cellStyle name="Normal 17 2 4 2 2 6 2 2" xfId="15893"/>
    <cellStyle name="Normal 17 2 4 2 2 6 3" xfId="12279"/>
    <cellStyle name="Normal 17 2 4 2 2 7" xfId="5144"/>
    <cellStyle name="Normal 17 2 4 2 2 7 2" xfId="8809"/>
    <cellStyle name="Normal 17 2 4 2 2 7 2 2" xfId="16316"/>
    <cellStyle name="Normal 17 2 4 2 2 7 3" xfId="12701"/>
    <cellStyle name="Normal 17 2 4 2 2 8" xfId="5815"/>
    <cellStyle name="Normal 17 2 4 2 2 8 2" xfId="13330"/>
    <cellStyle name="Normal 17 2 4 2 2 9" xfId="9742"/>
    <cellStyle name="Normal 17 2 4 2 3" xfId="2148"/>
    <cellStyle name="Normal 17 2 4 2 3 2" xfId="3061"/>
    <cellStyle name="Normal 17 2 4 2 3 2 2" xfId="6843"/>
    <cellStyle name="Normal 17 2 4 2 3 2 2 2" xfId="14354"/>
    <cellStyle name="Normal 17 2 4 2 3 2 3" xfId="10754"/>
    <cellStyle name="Normal 17 2 4 2 3 3" xfId="5987"/>
    <cellStyle name="Normal 17 2 4 2 3 3 2" xfId="13501"/>
    <cellStyle name="Normal 17 2 4 2 3 4" xfId="9910"/>
    <cellStyle name="Normal 17 2 4 2 4" xfId="2636"/>
    <cellStyle name="Normal 17 2 4 2 4 2" xfId="6420"/>
    <cellStyle name="Normal 17 2 4 2 4 2 2" xfId="13932"/>
    <cellStyle name="Normal 17 2 4 2 4 3" xfId="10332"/>
    <cellStyle name="Normal 17 2 4 2 5" xfId="3512"/>
    <cellStyle name="Normal 17 2 4 2 5 2" xfId="7270"/>
    <cellStyle name="Normal 17 2 4 2 5 2 2" xfId="14780"/>
    <cellStyle name="Normal 17 2 4 2 5 3" xfId="11177"/>
    <cellStyle name="Normal 17 2 4 2 6" xfId="4036"/>
    <cellStyle name="Normal 17 2 4 2 6 2" xfId="7706"/>
    <cellStyle name="Normal 17 2 4 2 6 2 2" xfId="15213"/>
    <cellStyle name="Normal 17 2 4 2 6 3" xfId="11599"/>
    <cellStyle name="Normal 17 2 4 2 7" xfId="4461"/>
    <cellStyle name="Normal 17 2 4 2 7 2" xfId="8131"/>
    <cellStyle name="Normal 17 2 4 2 7 2 2" xfId="15638"/>
    <cellStyle name="Normal 17 2 4 2 7 3" xfId="12024"/>
    <cellStyle name="Normal 17 2 4 2 8" xfId="4886"/>
    <cellStyle name="Normal 17 2 4 2 8 2" xfId="8554"/>
    <cellStyle name="Normal 17 2 4 2 8 2 2" xfId="16061"/>
    <cellStyle name="Normal 17 2 4 2 8 3" xfId="12446"/>
    <cellStyle name="Normal 17 2 4 2 9" xfId="5372"/>
    <cellStyle name="Normal 17 2 4 2 9 2" xfId="12921"/>
    <cellStyle name="Normal 17 2 4 3" xfId="1964"/>
    <cellStyle name="Normal 17 2 4 3 2" xfId="2470"/>
    <cellStyle name="Normal 17 2 4 3 2 2" xfId="3317"/>
    <cellStyle name="Normal 17 2 4 3 2 2 2" xfId="7099"/>
    <cellStyle name="Normal 17 2 4 3 2 2 2 2" xfId="14610"/>
    <cellStyle name="Normal 17 2 4 3 2 2 3" xfId="11010"/>
    <cellStyle name="Normal 17 2 4 3 2 3" xfId="6254"/>
    <cellStyle name="Normal 17 2 4 3 2 3 2" xfId="13766"/>
    <cellStyle name="Normal 17 2 4 3 2 4" xfId="10166"/>
    <cellStyle name="Normal 17 2 4 3 3" xfId="2892"/>
    <cellStyle name="Normal 17 2 4 3 3 2" xfId="6676"/>
    <cellStyle name="Normal 17 2 4 3 3 2 2" xfId="14188"/>
    <cellStyle name="Normal 17 2 4 3 3 3" xfId="10588"/>
    <cellStyle name="Normal 17 2 4 3 4" xfId="3823"/>
    <cellStyle name="Normal 17 2 4 3 4 2" xfId="7533"/>
    <cellStyle name="Normal 17 2 4 3 4 2 2" xfId="15042"/>
    <cellStyle name="Normal 17 2 4 3 4 3" xfId="11433"/>
    <cellStyle name="Normal 17 2 4 3 5" xfId="4292"/>
    <cellStyle name="Normal 17 2 4 3 5 2" xfId="7962"/>
    <cellStyle name="Normal 17 2 4 3 5 2 2" xfId="15469"/>
    <cellStyle name="Normal 17 2 4 3 5 3" xfId="11855"/>
    <cellStyle name="Normal 17 2 4 3 6" xfId="4717"/>
    <cellStyle name="Normal 17 2 4 3 6 2" xfId="8387"/>
    <cellStyle name="Normal 17 2 4 3 6 2 2" xfId="15894"/>
    <cellStyle name="Normal 17 2 4 3 6 3" xfId="12280"/>
    <cellStyle name="Normal 17 2 4 3 7" xfId="5145"/>
    <cellStyle name="Normal 17 2 4 3 7 2" xfId="8810"/>
    <cellStyle name="Normal 17 2 4 3 7 2 2" xfId="16317"/>
    <cellStyle name="Normal 17 2 4 3 7 3" xfId="12702"/>
    <cellStyle name="Normal 17 2 4 3 8" xfId="5816"/>
    <cellStyle name="Normal 17 2 4 3 8 2" xfId="13331"/>
    <cellStyle name="Normal 17 2 4 3 9" xfId="9743"/>
    <cellStyle name="Normal 17 2 4 4" xfId="2081"/>
    <cellStyle name="Normal 17 2 4 4 2" xfId="2994"/>
    <cellStyle name="Normal 17 2 4 4 2 2" xfId="6776"/>
    <cellStyle name="Normal 17 2 4 4 2 2 2" xfId="14287"/>
    <cellStyle name="Normal 17 2 4 4 2 3" xfId="10687"/>
    <cellStyle name="Normal 17 2 4 4 3" xfId="5920"/>
    <cellStyle name="Normal 17 2 4 4 3 2" xfId="13434"/>
    <cellStyle name="Normal 17 2 4 4 4" xfId="9843"/>
    <cellStyle name="Normal 17 2 4 5" xfId="2569"/>
    <cellStyle name="Normal 17 2 4 5 2" xfId="6353"/>
    <cellStyle name="Normal 17 2 4 5 2 2" xfId="13865"/>
    <cellStyle name="Normal 17 2 4 5 3" xfId="10265"/>
    <cellStyle name="Normal 17 2 4 6" xfId="3445"/>
    <cellStyle name="Normal 17 2 4 6 2" xfId="7203"/>
    <cellStyle name="Normal 17 2 4 6 2 2" xfId="14713"/>
    <cellStyle name="Normal 17 2 4 6 3" xfId="11110"/>
    <cellStyle name="Normal 17 2 4 7" xfId="3969"/>
    <cellStyle name="Normal 17 2 4 7 2" xfId="7639"/>
    <cellStyle name="Normal 17 2 4 7 2 2" xfId="15146"/>
    <cellStyle name="Normal 17 2 4 7 3" xfId="11532"/>
    <cellStyle name="Normal 17 2 4 8" xfId="4394"/>
    <cellStyle name="Normal 17 2 4 8 2" xfId="8064"/>
    <cellStyle name="Normal 17 2 4 8 2 2" xfId="15571"/>
    <cellStyle name="Normal 17 2 4 8 3" xfId="11957"/>
    <cellStyle name="Normal 17 2 4 9" xfId="4818"/>
    <cellStyle name="Normal 17 2 4 9 2" xfId="8487"/>
    <cellStyle name="Normal 17 2 4 9 2 2" xfId="15994"/>
    <cellStyle name="Normal 17 2 4 9 3" xfId="12379"/>
    <cellStyle name="Normal 17 2 5" xfId="532"/>
    <cellStyle name="Normal 17 2 5 10" xfId="9443"/>
    <cellStyle name="Normal 17 2 5 2" xfId="1965"/>
    <cellStyle name="Normal 17 2 5 2 2" xfId="2471"/>
    <cellStyle name="Normal 17 2 5 2 2 2" xfId="3318"/>
    <cellStyle name="Normal 17 2 5 2 2 2 2" xfId="7100"/>
    <cellStyle name="Normal 17 2 5 2 2 2 2 2" xfId="14611"/>
    <cellStyle name="Normal 17 2 5 2 2 2 3" xfId="11011"/>
    <cellStyle name="Normal 17 2 5 2 2 3" xfId="6255"/>
    <cellStyle name="Normal 17 2 5 2 2 3 2" xfId="13767"/>
    <cellStyle name="Normal 17 2 5 2 2 4" xfId="10167"/>
    <cellStyle name="Normal 17 2 5 2 3" xfId="2893"/>
    <cellStyle name="Normal 17 2 5 2 3 2" xfId="6677"/>
    <cellStyle name="Normal 17 2 5 2 3 2 2" xfId="14189"/>
    <cellStyle name="Normal 17 2 5 2 3 3" xfId="10589"/>
    <cellStyle name="Normal 17 2 5 2 4" xfId="3824"/>
    <cellStyle name="Normal 17 2 5 2 4 2" xfId="7534"/>
    <cellStyle name="Normal 17 2 5 2 4 2 2" xfId="15043"/>
    <cellStyle name="Normal 17 2 5 2 4 3" xfId="11434"/>
    <cellStyle name="Normal 17 2 5 2 5" xfId="4293"/>
    <cellStyle name="Normal 17 2 5 2 5 2" xfId="7963"/>
    <cellStyle name="Normal 17 2 5 2 5 2 2" xfId="15470"/>
    <cellStyle name="Normal 17 2 5 2 5 3" xfId="11856"/>
    <cellStyle name="Normal 17 2 5 2 6" xfId="4718"/>
    <cellStyle name="Normal 17 2 5 2 6 2" xfId="8388"/>
    <cellStyle name="Normal 17 2 5 2 6 2 2" xfId="15895"/>
    <cellStyle name="Normal 17 2 5 2 6 3" xfId="12281"/>
    <cellStyle name="Normal 17 2 5 2 7" xfId="5146"/>
    <cellStyle name="Normal 17 2 5 2 7 2" xfId="8811"/>
    <cellStyle name="Normal 17 2 5 2 7 2 2" xfId="16318"/>
    <cellStyle name="Normal 17 2 5 2 7 3" xfId="12703"/>
    <cellStyle name="Normal 17 2 5 2 8" xfId="5817"/>
    <cellStyle name="Normal 17 2 5 2 8 2" xfId="13332"/>
    <cellStyle name="Normal 17 2 5 2 9" xfId="9744"/>
    <cellStyle name="Normal 17 2 5 3" xfId="2104"/>
    <cellStyle name="Normal 17 2 5 3 2" xfId="3017"/>
    <cellStyle name="Normal 17 2 5 3 2 2" xfId="6799"/>
    <cellStyle name="Normal 17 2 5 3 2 2 2" xfId="14310"/>
    <cellStyle name="Normal 17 2 5 3 2 3" xfId="10710"/>
    <cellStyle name="Normal 17 2 5 3 3" xfId="5943"/>
    <cellStyle name="Normal 17 2 5 3 3 2" xfId="13457"/>
    <cellStyle name="Normal 17 2 5 3 4" xfId="9866"/>
    <cellStyle name="Normal 17 2 5 4" xfId="2592"/>
    <cellStyle name="Normal 17 2 5 4 2" xfId="6376"/>
    <cellStyle name="Normal 17 2 5 4 2 2" xfId="13888"/>
    <cellStyle name="Normal 17 2 5 4 3" xfId="10288"/>
    <cellStyle name="Normal 17 2 5 5" xfId="3468"/>
    <cellStyle name="Normal 17 2 5 5 2" xfId="7226"/>
    <cellStyle name="Normal 17 2 5 5 2 2" xfId="14736"/>
    <cellStyle name="Normal 17 2 5 5 3" xfId="11133"/>
    <cellStyle name="Normal 17 2 5 6" xfId="3992"/>
    <cellStyle name="Normal 17 2 5 6 2" xfId="7662"/>
    <cellStyle name="Normal 17 2 5 6 2 2" xfId="15169"/>
    <cellStyle name="Normal 17 2 5 6 3" xfId="11555"/>
    <cellStyle name="Normal 17 2 5 7" xfId="4417"/>
    <cellStyle name="Normal 17 2 5 7 2" xfId="8087"/>
    <cellStyle name="Normal 17 2 5 7 2 2" xfId="15594"/>
    <cellStyle name="Normal 17 2 5 7 3" xfId="11980"/>
    <cellStyle name="Normal 17 2 5 8" xfId="4841"/>
    <cellStyle name="Normal 17 2 5 8 2" xfId="8510"/>
    <cellStyle name="Normal 17 2 5 8 2 2" xfId="16017"/>
    <cellStyle name="Normal 17 2 5 8 3" xfId="12402"/>
    <cellStyle name="Normal 17 2 5 9" xfId="5328"/>
    <cellStyle name="Normal 17 2 5 9 2" xfId="12877"/>
    <cellStyle name="Normal 17 2 6" xfId="1168"/>
    <cellStyle name="Normal 17 2 7" xfId="1966"/>
    <cellStyle name="Normal 17 2 7 2" xfId="2472"/>
    <cellStyle name="Normal 17 2 7 2 2" xfId="3319"/>
    <cellStyle name="Normal 17 2 7 2 2 2" xfId="7101"/>
    <cellStyle name="Normal 17 2 7 2 2 2 2" xfId="14612"/>
    <cellStyle name="Normal 17 2 7 2 2 3" xfId="11012"/>
    <cellStyle name="Normal 17 2 7 2 3" xfId="6256"/>
    <cellStyle name="Normal 17 2 7 2 3 2" xfId="13768"/>
    <cellStyle name="Normal 17 2 7 2 4" xfId="10168"/>
    <cellStyle name="Normal 17 2 7 3" xfId="2894"/>
    <cellStyle name="Normal 17 2 7 3 2" xfId="6678"/>
    <cellStyle name="Normal 17 2 7 3 2 2" xfId="14190"/>
    <cellStyle name="Normal 17 2 7 3 3" xfId="10590"/>
    <cellStyle name="Normal 17 2 7 4" xfId="3825"/>
    <cellStyle name="Normal 17 2 7 4 2" xfId="7535"/>
    <cellStyle name="Normal 17 2 7 4 2 2" xfId="15044"/>
    <cellStyle name="Normal 17 2 7 4 3" xfId="11435"/>
    <cellStyle name="Normal 17 2 7 5" xfId="4294"/>
    <cellStyle name="Normal 17 2 7 5 2" xfId="7964"/>
    <cellStyle name="Normal 17 2 7 5 2 2" xfId="15471"/>
    <cellStyle name="Normal 17 2 7 5 3" xfId="11857"/>
    <cellStyle name="Normal 17 2 7 6" xfId="4719"/>
    <cellStyle name="Normal 17 2 7 6 2" xfId="8389"/>
    <cellStyle name="Normal 17 2 7 6 2 2" xfId="15896"/>
    <cellStyle name="Normal 17 2 7 6 3" xfId="12282"/>
    <cellStyle name="Normal 17 2 7 7" xfId="5147"/>
    <cellStyle name="Normal 17 2 7 7 2" xfId="8812"/>
    <cellStyle name="Normal 17 2 7 7 2 2" xfId="16319"/>
    <cellStyle name="Normal 17 2 7 7 3" xfId="12704"/>
    <cellStyle name="Normal 17 2 7 8" xfId="5818"/>
    <cellStyle name="Normal 17 2 7 8 2" xfId="13333"/>
    <cellStyle name="Normal 17 2 7 9" xfId="9745"/>
    <cellStyle name="Normal 17 2 8" xfId="2037"/>
    <cellStyle name="Normal 17 2 8 2" xfId="2950"/>
    <cellStyle name="Normal 17 2 8 2 2" xfId="6732"/>
    <cellStyle name="Normal 17 2 8 2 2 2" xfId="14243"/>
    <cellStyle name="Normal 17 2 8 2 3" xfId="10643"/>
    <cellStyle name="Normal 17 2 8 3" xfId="5876"/>
    <cellStyle name="Normal 17 2 8 3 2" xfId="13390"/>
    <cellStyle name="Normal 17 2 8 4" xfId="9799"/>
    <cellStyle name="Normal 17 2 9" xfId="2525"/>
    <cellStyle name="Normal 17 2 9 2" xfId="6309"/>
    <cellStyle name="Normal 17 2 9 2 2" xfId="13821"/>
    <cellStyle name="Normal 17 2 9 3" xfId="10221"/>
    <cellStyle name="Normal 17 20" xfId="664"/>
    <cellStyle name="Normal 17 20 10" xfId="9516"/>
    <cellStyle name="Normal 17 20 2" xfId="1967"/>
    <cellStyle name="Normal 17 20 2 2" xfId="2473"/>
    <cellStyle name="Normal 17 20 2 2 2" xfId="3320"/>
    <cellStyle name="Normal 17 20 2 2 2 2" xfId="7102"/>
    <cellStyle name="Normal 17 20 2 2 2 2 2" xfId="14613"/>
    <cellStyle name="Normal 17 20 2 2 2 3" xfId="11013"/>
    <cellStyle name="Normal 17 20 2 2 3" xfId="6257"/>
    <cellStyle name="Normal 17 20 2 2 3 2" xfId="13769"/>
    <cellStyle name="Normal 17 20 2 2 4" xfId="10169"/>
    <cellStyle name="Normal 17 20 2 3" xfId="2895"/>
    <cellStyle name="Normal 17 20 2 3 2" xfId="6679"/>
    <cellStyle name="Normal 17 20 2 3 2 2" xfId="14191"/>
    <cellStyle name="Normal 17 20 2 3 3" xfId="10591"/>
    <cellStyle name="Normal 17 20 2 4" xfId="3826"/>
    <cellStyle name="Normal 17 20 2 4 2" xfId="7536"/>
    <cellStyle name="Normal 17 20 2 4 2 2" xfId="15045"/>
    <cellStyle name="Normal 17 20 2 4 3" xfId="11436"/>
    <cellStyle name="Normal 17 20 2 5" xfId="4295"/>
    <cellStyle name="Normal 17 20 2 5 2" xfId="7965"/>
    <cellStyle name="Normal 17 20 2 5 2 2" xfId="15472"/>
    <cellStyle name="Normal 17 20 2 5 3" xfId="11858"/>
    <cellStyle name="Normal 17 20 2 6" xfId="4720"/>
    <cellStyle name="Normal 17 20 2 6 2" xfId="8390"/>
    <cellStyle name="Normal 17 20 2 6 2 2" xfId="15897"/>
    <cellStyle name="Normal 17 20 2 6 3" xfId="12283"/>
    <cellStyle name="Normal 17 20 2 7" xfId="5148"/>
    <cellStyle name="Normal 17 20 2 7 2" xfId="8813"/>
    <cellStyle name="Normal 17 20 2 7 2 2" xfId="16320"/>
    <cellStyle name="Normal 17 20 2 7 3" xfId="12705"/>
    <cellStyle name="Normal 17 20 2 8" xfId="5819"/>
    <cellStyle name="Normal 17 20 2 8 2" xfId="13334"/>
    <cellStyle name="Normal 17 20 2 9" xfId="9746"/>
    <cellStyle name="Normal 17 20 3" xfId="2179"/>
    <cellStyle name="Normal 17 20 3 2" xfId="3090"/>
    <cellStyle name="Normal 17 20 3 2 2" xfId="6872"/>
    <cellStyle name="Normal 17 20 3 2 2 2" xfId="14383"/>
    <cellStyle name="Normal 17 20 3 2 3" xfId="10783"/>
    <cellStyle name="Normal 17 20 3 3" xfId="6016"/>
    <cellStyle name="Normal 17 20 3 3 2" xfId="13530"/>
    <cellStyle name="Normal 17 20 3 4" xfId="9939"/>
    <cellStyle name="Normal 17 20 4" xfId="2665"/>
    <cellStyle name="Normal 17 20 4 2" xfId="6449"/>
    <cellStyle name="Normal 17 20 4 2 2" xfId="13961"/>
    <cellStyle name="Normal 17 20 4 3" xfId="10361"/>
    <cellStyle name="Normal 17 20 5" xfId="3544"/>
    <cellStyle name="Normal 17 20 5 2" xfId="7299"/>
    <cellStyle name="Normal 17 20 5 2 2" xfId="14809"/>
    <cellStyle name="Normal 17 20 5 3" xfId="11206"/>
    <cellStyle name="Normal 17 20 6" xfId="4065"/>
    <cellStyle name="Normal 17 20 6 2" xfId="7735"/>
    <cellStyle name="Normal 17 20 6 2 2" xfId="15242"/>
    <cellStyle name="Normal 17 20 6 3" xfId="11628"/>
    <cellStyle name="Normal 17 20 7" xfId="4490"/>
    <cellStyle name="Normal 17 20 7 2" xfId="8160"/>
    <cellStyle name="Normal 17 20 7 2 2" xfId="15667"/>
    <cellStyle name="Normal 17 20 7 3" xfId="12053"/>
    <cellStyle name="Normal 17 20 8" xfId="4916"/>
    <cellStyle name="Normal 17 20 8 2" xfId="8583"/>
    <cellStyle name="Normal 17 20 8 2 2" xfId="16090"/>
    <cellStyle name="Normal 17 20 8 3" xfId="12475"/>
    <cellStyle name="Normal 17 20 9" xfId="5411"/>
    <cellStyle name="Normal 17 20 9 2" xfId="12958"/>
    <cellStyle name="Normal 17 21" xfId="935"/>
    <cellStyle name="Normal 17 21 10" xfId="9517"/>
    <cellStyle name="Normal 17 21 2" xfId="1968"/>
    <cellStyle name="Normal 17 21 2 2" xfId="2474"/>
    <cellStyle name="Normal 17 21 2 2 2" xfId="3321"/>
    <cellStyle name="Normal 17 21 2 2 2 2" xfId="7103"/>
    <cellStyle name="Normal 17 21 2 2 2 2 2" xfId="14614"/>
    <cellStyle name="Normal 17 21 2 2 2 3" xfId="11014"/>
    <cellStyle name="Normal 17 21 2 2 3" xfId="6258"/>
    <cellStyle name="Normal 17 21 2 2 3 2" xfId="13770"/>
    <cellStyle name="Normal 17 21 2 2 4" xfId="10170"/>
    <cellStyle name="Normal 17 21 2 3" xfId="2896"/>
    <cellStyle name="Normal 17 21 2 3 2" xfId="6680"/>
    <cellStyle name="Normal 17 21 2 3 2 2" xfId="14192"/>
    <cellStyle name="Normal 17 21 2 3 3" xfId="10592"/>
    <cellStyle name="Normal 17 21 2 4" xfId="3827"/>
    <cellStyle name="Normal 17 21 2 4 2" xfId="7537"/>
    <cellStyle name="Normal 17 21 2 4 2 2" xfId="15046"/>
    <cellStyle name="Normal 17 21 2 4 3" xfId="11437"/>
    <cellStyle name="Normal 17 21 2 5" xfId="4296"/>
    <cellStyle name="Normal 17 21 2 5 2" xfId="7966"/>
    <cellStyle name="Normal 17 21 2 5 2 2" xfId="15473"/>
    <cellStyle name="Normal 17 21 2 5 3" xfId="11859"/>
    <cellStyle name="Normal 17 21 2 6" xfId="4721"/>
    <cellStyle name="Normal 17 21 2 6 2" xfId="8391"/>
    <cellStyle name="Normal 17 21 2 6 2 2" xfId="15898"/>
    <cellStyle name="Normal 17 21 2 6 3" xfId="12284"/>
    <cellStyle name="Normal 17 21 2 7" xfId="5149"/>
    <cellStyle name="Normal 17 21 2 7 2" xfId="8814"/>
    <cellStyle name="Normal 17 21 2 7 2 2" xfId="16321"/>
    <cellStyle name="Normal 17 21 2 7 3" xfId="12706"/>
    <cellStyle name="Normal 17 21 2 8" xfId="5820"/>
    <cellStyle name="Normal 17 21 2 8 2" xfId="13335"/>
    <cellStyle name="Normal 17 21 2 9" xfId="9747"/>
    <cellStyle name="Normal 17 21 3" xfId="2181"/>
    <cellStyle name="Normal 17 21 3 2" xfId="3091"/>
    <cellStyle name="Normal 17 21 3 2 2" xfId="6873"/>
    <cellStyle name="Normal 17 21 3 2 2 2" xfId="14384"/>
    <cellStyle name="Normal 17 21 3 2 3" xfId="10784"/>
    <cellStyle name="Normal 17 21 3 3" xfId="6017"/>
    <cellStyle name="Normal 17 21 3 3 2" xfId="13531"/>
    <cellStyle name="Normal 17 21 3 4" xfId="9940"/>
    <cellStyle name="Normal 17 21 4" xfId="2666"/>
    <cellStyle name="Normal 17 21 4 2" xfId="6450"/>
    <cellStyle name="Normal 17 21 4 2 2" xfId="13962"/>
    <cellStyle name="Normal 17 21 4 3" xfId="10362"/>
    <cellStyle name="Normal 17 21 5" xfId="3563"/>
    <cellStyle name="Normal 17 21 5 2" xfId="7302"/>
    <cellStyle name="Normal 17 21 5 2 2" xfId="14811"/>
    <cellStyle name="Normal 17 21 5 3" xfId="11207"/>
    <cellStyle name="Normal 17 21 6" xfId="4066"/>
    <cellStyle name="Normal 17 21 6 2" xfId="7736"/>
    <cellStyle name="Normal 17 21 6 2 2" xfId="15243"/>
    <cellStyle name="Normal 17 21 6 3" xfId="11629"/>
    <cellStyle name="Normal 17 21 7" xfId="4491"/>
    <cellStyle name="Normal 17 21 7 2" xfId="8161"/>
    <cellStyle name="Normal 17 21 7 2 2" xfId="15668"/>
    <cellStyle name="Normal 17 21 7 3" xfId="12054"/>
    <cellStyle name="Normal 17 21 8" xfId="4917"/>
    <cellStyle name="Normal 17 21 8 2" xfId="8584"/>
    <cellStyle name="Normal 17 21 8 2 2" xfId="16091"/>
    <cellStyle name="Normal 17 21 8 3" xfId="12476"/>
    <cellStyle name="Normal 17 21 9" xfId="5452"/>
    <cellStyle name="Normal 17 21 9 2" xfId="12994"/>
    <cellStyle name="Normal 17 22" xfId="716"/>
    <cellStyle name="Normal 17 23" xfId="1791"/>
    <cellStyle name="Normal 17 23 2" xfId="2305"/>
    <cellStyle name="Normal 17 23 2 2" xfId="3152"/>
    <cellStyle name="Normal 17 23 2 2 2" xfId="6934"/>
    <cellStyle name="Normal 17 23 2 2 2 2" xfId="14445"/>
    <cellStyle name="Normal 17 23 2 2 3" xfId="10845"/>
    <cellStyle name="Normal 17 23 2 3" xfId="6089"/>
    <cellStyle name="Normal 17 23 2 3 2" xfId="13601"/>
    <cellStyle name="Normal 17 23 2 4" xfId="10001"/>
    <cellStyle name="Normal 17 23 3" xfId="2727"/>
    <cellStyle name="Normal 17 23 3 2" xfId="6511"/>
    <cellStyle name="Normal 17 23 3 2 2" xfId="14023"/>
    <cellStyle name="Normal 17 23 3 3" xfId="10423"/>
    <cellStyle name="Normal 17 23 4" xfId="3657"/>
    <cellStyle name="Normal 17 23 4 2" xfId="7367"/>
    <cellStyle name="Normal 17 23 4 2 2" xfId="14876"/>
    <cellStyle name="Normal 17 23 4 3" xfId="11268"/>
    <cellStyle name="Normal 17 23 5" xfId="4127"/>
    <cellStyle name="Normal 17 23 5 2" xfId="7797"/>
    <cellStyle name="Normal 17 23 5 2 2" xfId="15304"/>
    <cellStyle name="Normal 17 23 5 3" xfId="11690"/>
    <cellStyle name="Normal 17 23 6" xfId="4552"/>
    <cellStyle name="Normal 17 23 6 2" xfId="8222"/>
    <cellStyle name="Normal 17 23 6 2 2" xfId="15729"/>
    <cellStyle name="Normal 17 23 6 3" xfId="12115"/>
    <cellStyle name="Normal 17 23 7" xfId="4979"/>
    <cellStyle name="Normal 17 23 7 2" xfId="8645"/>
    <cellStyle name="Normal 17 23 7 2 2" xfId="16152"/>
    <cellStyle name="Normal 17 23 7 3" xfId="12537"/>
    <cellStyle name="Normal 17 23 8" xfId="5650"/>
    <cellStyle name="Normal 17 23 8 2" xfId="13165"/>
    <cellStyle name="Normal 17 23 9" xfId="9578"/>
    <cellStyle name="Normal 17 24" xfId="2035"/>
    <cellStyle name="Normal 17 24 2" xfId="2948"/>
    <cellStyle name="Normal 17 24 2 2" xfId="6730"/>
    <cellStyle name="Normal 17 24 2 2 2" xfId="14241"/>
    <cellStyle name="Normal 17 24 2 3" xfId="10641"/>
    <cellStyle name="Normal 17 24 3" xfId="5874"/>
    <cellStyle name="Normal 17 24 3 2" xfId="13388"/>
    <cellStyle name="Normal 17 24 4" xfId="9797"/>
    <cellStyle name="Normal 17 25" xfId="2523"/>
    <cellStyle name="Normal 17 25 2" xfId="6307"/>
    <cellStyle name="Normal 17 25 2 2" xfId="13819"/>
    <cellStyle name="Normal 17 25 3" xfId="10219"/>
    <cellStyle name="Normal 17 26" xfId="3392"/>
    <cellStyle name="Normal 17 26 2" xfId="7156"/>
    <cellStyle name="Normal 17 26 2 2" xfId="14667"/>
    <cellStyle name="Normal 17 26 3" xfId="11064"/>
    <cellStyle name="Normal 17 27" xfId="3923"/>
    <cellStyle name="Normal 17 27 2" xfId="7593"/>
    <cellStyle name="Normal 17 27 2 2" xfId="15100"/>
    <cellStyle name="Normal 17 27 3" xfId="11486"/>
    <cellStyle name="Normal 17 28" xfId="4348"/>
    <cellStyle name="Normal 17 28 2" xfId="8018"/>
    <cellStyle name="Normal 17 28 2 2" xfId="15525"/>
    <cellStyle name="Normal 17 28 3" xfId="11911"/>
    <cellStyle name="Normal 17 29" xfId="4770"/>
    <cellStyle name="Normal 17 29 2" xfId="8440"/>
    <cellStyle name="Normal 17 29 2 2" xfId="15947"/>
    <cellStyle name="Normal 17 29 3" xfId="12333"/>
    <cellStyle name="Normal 17 3" xfId="390"/>
    <cellStyle name="Normal 17 3 10" xfId="3926"/>
    <cellStyle name="Normal 17 3 10 2" xfId="7596"/>
    <cellStyle name="Normal 17 3 10 2 2" xfId="15103"/>
    <cellStyle name="Normal 17 3 10 3" xfId="11489"/>
    <cellStyle name="Normal 17 3 11" xfId="4351"/>
    <cellStyle name="Normal 17 3 11 2" xfId="8021"/>
    <cellStyle name="Normal 17 3 11 2 2" xfId="15528"/>
    <cellStyle name="Normal 17 3 11 3" xfId="11914"/>
    <cellStyle name="Normal 17 3 12" xfId="4774"/>
    <cellStyle name="Normal 17 3 12 2" xfId="8443"/>
    <cellStyle name="Normal 17 3 12 2 2" xfId="15950"/>
    <cellStyle name="Normal 17 3 12 3" xfId="12336"/>
    <cellStyle name="Normal 17 3 13" xfId="5251"/>
    <cellStyle name="Normal 17 3 13 2" xfId="12800"/>
    <cellStyle name="Normal 17 3 14" xfId="9377"/>
    <cellStyle name="Normal 17 3 2" xfId="435"/>
    <cellStyle name="Normal 17 3 2 10" xfId="4354"/>
    <cellStyle name="Normal 17 3 2 10 2" xfId="8024"/>
    <cellStyle name="Normal 17 3 2 10 2 2" xfId="15531"/>
    <cellStyle name="Normal 17 3 2 10 3" xfId="11917"/>
    <cellStyle name="Normal 17 3 2 11" xfId="4777"/>
    <cellStyle name="Normal 17 3 2 11 2" xfId="8446"/>
    <cellStyle name="Normal 17 3 2 11 2 2" xfId="15953"/>
    <cellStyle name="Normal 17 3 2 11 3" xfId="12339"/>
    <cellStyle name="Normal 17 3 2 12" xfId="5262"/>
    <cellStyle name="Normal 17 3 2 12 2" xfId="12811"/>
    <cellStyle name="Normal 17 3 2 13" xfId="9380"/>
    <cellStyle name="Normal 17 3 2 2" xfId="488"/>
    <cellStyle name="Normal 17 3 2 2 10" xfId="5287"/>
    <cellStyle name="Normal 17 3 2 2 10 2" xfId="12836"/>
    <cellStyle name="Normal 17 3 2 2 11" xfId="9402"/>
    <cellStyle name="Normal 17 3 2 2 2" xfId="559"/>
    <cellStyle name="Normal 17 3 2 2 2 10" xfId="9469"/>
    <cellStyle name="Normal 17 3 2 2 2 2" xfId="1969"/>
    <cellStyle name="Normal 17 3 2 2 2 2 2" xfId="2475"/>
    <cellStyle name="Normal 17 3 2 2 2 2 2 2" xfId="3322"/>
    <cellStyle name="Normal 17 3 2 2 2 2 2 2 2" xfId="7104"/>
    <cellStyle name="Normal 17 3 2 2 2 2 2 2 2 2" xfId="14615"/>
    <cellStyle name="Normal 17 3 2 2 2 2 2 2 3" xfId="11015"/>
    <cellStyle name="Normal 17 3 2 2 2 2 2 3" xfId="6259"/>
    <cellStyle name="Normal 17 3 2 2 2 2 2 3 2" xfId="13771"/>
    <cellStyle name="Normal 17 3 2 2 2 2 2 4" xfId="10171"/>
    <cellStyle name="Normal 17 3 2 2 2 2 3" xfId="2897"/>
    <cellStyle name="Normal 17 3 2 2 2 2 3 2" xfId="6681"/>
    <cellStyle name="Normal 17 3 2 2 2 2 3 2 2" xfId="14193"/>
    <cellStyle name="Normal 17 3 2 2 2 2 3 3" xfId="10593"/>
    <cellStyle name="Normal 17 3 2 2 2 2 4" xfId="3828"/>
    <cellStyle name="Normal 17 3 2 2 2 2 4 2" xfId="7538"/>
    <cellStyle name="Normal 17 3 2 2 2 2 4 2 2" xfId="15047"/>
    <cellStyle name="Normal 17 3 2 2 2 2 4 3" xfId="11438"/>
    <cellStyle name="Normal 17 3 2 2 2 2 5" xfId="4297"/>
    <cellStyle name="Normal 17 3 2 2 2 2 5 2" xfId="7967"/>
    <cellStyle name="Normal 17 3 2 2 2 2 5 2 2" xfId="15474"/>
    <cellStyle name="Normal 17 3 2 2 2 2 5 3" xfId="11860"/>
    <cellStyle name="Normal 17 3 2 2 2 2 6" xfId="4722"/>
    <cellStyle name="Normal 17 3 2 2 2 2 6 2" xfId="8392"/>
    <cellStyle name="Normal 17 3 2 2 2 2 6 2 2" xfId="15899"/>
    <cellStyle name="Normal 17 3 2 2 2 2 6 3" xfId="12285"/>
    <cellStyle name="Normal 17 3 2 2 2 2 7" xfId="5150"/>
    <cellStyle name="Normal 17 3 2 2 2 2 7 2" xfId="8815"/>
    <cellStyle name="Normal 17 3 2 2 2 2 7 2 2" xfId="16322"/>
    <cellStyle name="Normal 17 3 2 2 2 2 7 3" xfId="12707"/>
    <cellStyle name="Normal 17 3 2 2 2 2 8" xfId="5821"/>
    <cellStyle name="Normal 17 3 2 2 2 2 8 2" xfId="13336"/>
    <cellStyle name="Normal 17 3 2 2 2 2 9" xfId="9748"/>
    <cellStyle name="Normal 17 3 2 2 2 3" xfId="2130"/>
    <cellStyle name="Normal 17 3 2 2 2 3 2" xfId="3043"/>
    <cellStyle name="Normal 17 3 2 2 2 3 2 2" xfId="6825"/>
    <cellStyle name="Normal 17 3 2 2 2 3 2 2 2" xfId="14336"/>
    <cellStyle name="Normal 17 3 2 2 2 3 2 3" xfId="10736"/>
    <cellStyle name="Normal 17 3 2 2 2 3 3" xfId="5969"/>
    <cellStyle name="Normal 17 3 2 2 2 3 3 2" xfId="13483"/>
    <cellStyle name="Normal 17 3 2 2 2 3 4" xfId="9892"/>
    <cellStyle name="Normal 17 3 2 2 2 4" xfId="2618"/>
    <cellStyle name="Normal 17 3 2 2 2 4 2" xfId="6402"/>
    <cellStyle name="Normal 17 3 2 2 2 4 2 2" xfId="13914"/>
    <cellStyle name="Normal 17 3 2 2 2 4 3" xfId="10314"/>
    <cellStyle name="Normal 17 3 2 2 2 5" xfId="3494"/>
    <cellStyle name="Normal 17 3 2 2 2 5 2" xfId="7252"/>
    <cellStyle name="Normal 17 3 2 2 2 5 2 2" xfId="14762"/>
    <cellStyle name="Normal 17 3 2 2 2 5 3" xfId="11159"/>
    <cellStyle name="Normal 17 3 2 2 2 6" xfId="4018"/>
    <cellStyle name="Normal 17 3 2 2 2 6 2" xfId="7688"/>
    <cellStyle name="Normal 17 3 2 2 2 6 2 2" xfId="15195"/>
    <cellStyle name="Normal 17 3 2 2 2 6 3" xfId="11581"/>
    <cellStyle name="Normal 17 3 2 2 2 7" xfId="4443"/>
    <cellStyle name="Normal 17 3 2 2 2 7 2" xfId="8113"/>
    <cellStyle name="Normal 17 3 2 2 2 7 2 2" xfId="15620"/>
    <cellStyle name="Normal 17 3 2 2 2 7 3" xfId="12006"/>
    <cellStyle name="Normal 17 3 2 2 2 8" xfId="4868"/>
    <cellStyle name="Normal 17 3 2 2 2 8 2" xfId="8536"/>
    <cellStyle name="Normal 17 3 2 2 2 8 2 2" xfId="16043"/>
    <cellStyle name="Normal 17 3 2 2 2 8 3" xfId="12428"/>
    <cellStyle name="Normal 17 3 2 2 2 9" xfId="5354"/>
    <cellStyle name="Normal 17 3 2 2 2 9 2" xfId="12903"/>
    <cellStyle name="Normal 17 3 2 2 3" xfId="1970"/>
    <cellStyle name="Normal 17 3 2 2 3 2" xfId="2476"/>
    <cellStyle name="Normal 17 3 2 2 3 2 2" xfId="3323"/>
    <cellStyle name="Normal 17 3 2 2 3 2 2 2" xfId="7105"/>
    <cellStyle name="Normal 17 3 2 2 3 2 2 2 2" xfId="14616"/>
    <cellStyle name="Normal 17 3 2 2 3 2 2 3" xfId="11016"/>
    <cellStyle name="Normal 17 3 2 2 3 2 3" xfId="6260"/>
    <cellStyle name="Normal 17 3 2 2 3 2 3 2" xfId="13772"/>
    <cellStyle name="Normal 17 3 2 2 3 2 4" xfId="10172"/>
    <cellStyle name="Normal 17 3 2 2 3 3" xfId="2898"/>
    <cellStyle name="Normal 17 3 2 2 3 3 2" xfId="6682"/>
    <cellStyle name="Normal 17 3 2 2 3 3 2 2" xfId="14194"/>
    <cellStyle name="Normal 17 3 2 2 3 3 3" xfId="10594"/>
    <cellStyle name="Normal 17 3 2 2 3 4" xfId="3829"/>
    <cellStyle name="Normal 17 3 2 2 3 4 2" xfId="7539"/>
    <cellStyle name="Normal 17 3 2 2 3 4 2 2" xfId="15048"/>
    <cellStyle name="Normal 17 3 2 2 3 4 3" xfId="11439"/>
    <cellStyle name="Normal 17 3 2 2 3 5" xfId="4298"/>
    <cellStyle name="Normal 17 3 2 2 3 5 2" xfId="7968"/>
    <cellStyle name="Normal 17 3 2 2 3 5 2 2" xfId="15475"/>
    <cellStyle name="Normal 17 3 2 2 3 5 3" xfId="11861"/>
    <cellStyle name="Normal 17 3 2 2 3 6" xfId="4723"/>
    <cellStyle name="Normal 17 3 2 2 3 6 2" xfId="8393"/>
    <cellStyle name="Normal 17 3 2 2 3 6 2 2" xfId="15900"/>
    <cellStyle name="Normal 17 3 2 2 3 6 3" xfId="12286"/>
    <cellStyle name="Normal 17 3 2 2 3 7" xfId="5151"/>
    <cellStyle name="Normal 17 3 2 2 3 7 2" xfId="8816"/>
    <cellStyle name="Normal 17 3 2 2 3 7 2 2" xfId="16323"/>
    <cellStyle name="Normal 17 3 2 2 3 7 3" xfId="12708"/>
    <cellStyle name="Normal 17 3 2 2 3 8" xfId="5822"/>
    <cellStyle name="Normal 17 3 2 2 3 8 2" xfId="13337"/>
    <cellStyle name="Normal 17 3 2 2 3 9" xfId="9749"/>
    <cellStyle name="Normal 17 3 2 2 4" xfId="2063"/>
    <cellStyle name="Normal 17 3 2 2 4 2" xfId="2976"/>
    <cellStyle name="Normal 17 3 2 2 4 2 2" xfId="6758"/>
    <cellStyle name="Normal 17 3 2 2 4 2 2 2" xfId="14269"/>
    <cellStyle name="Normal 17 3 2 2 4 2 3" xfId="10669"/>
    <cellStyle name="Normal 17 3 2 2 4 3" xfId="5902"/>
    <cellStyle name="Normal 17 3 2 2 4 3 2" xfId="13416"/>
    <cellStyle name="Normal 17 3 2 2 4 4" xfId="9825"/>
    <cellStyle name="Normal 17 3 2 2 5" xfId="2551"/>
    <cellStyle name="Normal 17 3 2 2 5 2" xfId="6335"/>
    <cellStyle name="Normal 17 3 2 2 5 2 2" xfId="13847"/>
    <cellStyle name="Normal 17 3 2 2 5 3" xfId="10247"/>
    <cellStyle name="Normal 17 3 2 2 6" xfId="3427"/>
    <cellStyle name="Normal 17 3 2 2 6 2" xfId="7185"/>
    <cellStyle name="Normal 17 3 2 2 6 2 2" xfId="14695"/>
    <cellStyle name="Normal 17 3 2 2 6 3" xfId="11092"/>
    <cellStyle name="Normal 17 3 2 2 7" xfId="3951"/>
    <cellStyle name="Normal 17 3 2 2 7 2" xfId="7621"/>
    <cellStyle name="Normal 17 3 2 2 7 2 2" xfId="15128"/>
    <cellStyle name="Normal 17 3 2 2 7 3" xfId="11514"/>
    <cellStyle name="Normal 17 3 2 2 8" xfId="4376"/>
    <cellStyle name="Normal 17 3 2 2 8 2" xfId="8046"/>
    <cellStyle name="Normal 17 3 2 2 8 2 2" xfId="15553"/>
    <cellStyle name="Normal 17 3 2 2 8 3" xfId="11939"/>
    <cellStyle name="Normal 17 3 2 2 9" xfId="4800"/>
    <cellStyle name="Normal 17 3 2 2 9 2" xfId="8469"/>
    <cellStyle name="Normal 17 3 2 2 9 2 2" xfId="15976"/>
    <cellStyle name="Normal 17 3 2 2 9 3" xfId="12361"/>
    <cellStyle name="Normal 17 3 2 3" xfId="510"/>
    <cellStyle name="Normal 17 3 2 3 10" xfId="5309"/>
    <cellStyle name="Normal 17 3 2 3 10 2" xfId="12858"/>
    <cellStyle name="Normal 17 3 2 3 11" xfId="9424"/>
    <cellStyle name="Normal 17 3 2 3 2" xfId="581"/>
    <cellStyle name="Normal 17 3 2 3 2 10" xfId="9491"/>
    <cellStyle name="Normal 17 3 2 3 2 2" xfId="1971"/>
    <cellStyle name="Normal 17 3 2 3 2 2 2" xfId="2477"/>
    <cellStyle name="Normal 17 3 2 3 2 2 2 2" xfId="3324"/>
    <cellStyle name="Normal 17 3 2 3 2 2 2 2 2" xfId="7106"/>
    <cellStyle name="Normal 17 3 2 3 2 2 2 2 2 2" xfId="14617"/>
    <cellStyle name="Normal 17 3 2 3 2 2 2 2 3" xfId="11017"/>
    <cellStyle name="Normal 17 3 2 3 2 2 2 3" xfId="6261"/>
    <cellStyle name="Normal 17 3 2 3 2 2 2 3 2" xfId="13773"/>
    <cellStyle name="Normal 17 3 2 3 2 2 2 4" xfId="10173"/>
    <cellStyle name="Normal 17 3 2 3 2 2 3" xfId="2899"/>
    <cellStyle name="Normal 17 3 2 3 2 2 3 2" xfId="6683"/>
    <cellStyle name="Normal 17 3 2 3 2 2 3 2 2" xfId="14195"/>
    <cellStyle name="Normal 17 3 2 3 2 2 3 3" xfId="10595"/>
    <cellStyle name="Normal 17 3 2 3 2 2 4" xfId="3830"/>
    <cellStyle name="Normal 17 3 2 3 2 2 4 2" xfId="7540"/>
    <cellStyle name="Normal 17 3 2 3 2 2 4 2 2" xfId="15049"/>
    <cellStyle name="Normal 17 3 2 3 2 2 4 3" xfId="11440"/>
    <cellStyle name="Normal 17 3 2 3 2 2 5" xfId="4299"/>
    <cellStyle name="Normal 17 3 2 3 2 2 5 2" xfId="7969"/>
    <cellStyle name="Normal 17 3 2 3 2 2 5 2 2" xfId="15476"/>
    <cellStyle name="Normal 17 3 2 3 2 2 5 3" xfId="11862"/>
    <cellStyle name="Normal 17 3 2 3 2 2 6" xfId="4724"/>
    <cellStyle name="Normal 17 3 2 3 2 2 6 2" xfId="8394"/>
    <cellStyle name="Normal 17 3 2 3 2 2 6 2 2" xfId="15901"/>
    <cellStyle name="Normal 17 3 2 3 2 2 6 3" xfId="12287"/>
    <cellStyle name="Normal 17 3 2 3 2 2 7" xfId="5152"/>
    <cellStyle name="Normal 17 3 2 3 2 2 7 2" xfId="8817"/>
    <cellStyle name="Normal 17 3 2 3 2 2 7 2 2" xfId="16324"/>
    <cellStyle name="Normal 17 3 2 3 2 2 7 3" xfId="12709"/>
    <cellStyle name="Normal 17 3 2 3 2 2 8" xfId="5823"/>
    <cellStyle name="Normal 17 3 2 3 2 2 8 2" xfId="13338"/>
    <cellStyle name="Normal 17 3 2 3 2 2 9" xfId="9750"/>
    <cellStyle name="Normal 17 3 2 3 2 3" xfId="2152"/>
    <cellStyle name="Normal 17 3 2 3 2 3 2" xfId="3065"/>
    <cellStyle name="Normal 17 3 2 3 2 3 2 2" xfId="6847"/>
    <cellStyle name="Normal 17 3 2 3 2 3 2 2 2" xfId="14358"/>
    <cellStyle name="Normal 17 3 2 3 2 3 2 3" xfId="10758"/>
    <cellStyle name="Normal 17 3 2 3 2 3 3" xfId="5991"/>
    <cellStyle name="Normal 17 3 2 3 2 3 3 2" xfId="13505"/>
    <cellStyle name="Normal 17 3 2 3 2 3 4" xfId="9914"/>
    <cellStyle name="Normal 17 3 2 3 2 4" xfId="2640"/>
    <cellStyle name="Normal 17 3 2 3 2 4 2" xfId="6424"/>
    <cellStyle name="Normal 17 3 2 3 2 4 2 2" xfId="13936"/>
    <cellStyle name="Normal 17 3 2 3 2 4 3" xfId="10336"/>
    <cellStyle name="Normal 17 3 2 3 2 5" xfId="3516"/>
    <cellStyle name="Normal 17 3 2 3 2 5 2" xfId="7274"/>
    <cellStyle name="Normal 17 3 2 3 2 5 2 2" xfId="14784"/>
    <cellStyle name="Normal 17 3 2 3 2 5 3" xfId="11181"/>
    <cellStyle name="Normal 17 3 2 3 2 6" xfId="4040"/>
    <cellStyle name="Normal 17 3 2 3 2 6 2" xfId="7710"/>
    <cellStyle name="Normal 17 3 2 3 2 6 2 2" xfId="15217"/>
    <cellStyle name="Normal 17 3 2 3 2 6 3" xfId="11603"/>
    <cellStyle name="Normal 17 3 2 3 2 7" xfId="4465"/>
    <cellStyle name="Normal 17 3 2 3 2 7 2" xfId="8135"/>
    <cellStyle name="Normal 17 3 2 3 2 7 2 2" xfId="15642"/>
    <cellStyle name="Normal 17 3 2 3 2 7 3" xfId="12028"/>
    <cellStyle name="Normal 17 3 2 3 2 8" xfId="4890"/>
    <cellStyle name="Normal 17 3 2 3 2 8 2" xfId="8558"/>
    <cellStyle name="Normal 17 3 2 3 2 8 2 2" xfId="16065"/>
    <cellStyle name="Normal 17 3 2 3 2 8 3" xfId="12450"/>
    <cellStyle name="Normal 17 3 2 3 2 9" xfId="5376"/>
    <cellStyle name="Normal 17 3 2 3 2 9 2" xfId="12925"/>
    <cellStyle name="Normal 17 3 2 3 3" xfId="1972"/>
    <cellStyle name="Normal 17 3 2 3 3 2" xfId="2478"/>
    <cellStyle name="Normal 17 3 2 3 3 2 2" xfId="3325"/>
    <cellStyle name="Normal 17 3 2 3 3 2 2 2" xfId="7107"/>
    <cellStyle name="Normal 17 3 2 3 3 2 2 2 2" xfId="14618"/>
    <cellStyle name="Normal 17 3 2 3 3 2 2 3" xfId="11018"/>
    <cellStyle name="Normal 17 3 2 3 3 2 3" xfId="6262"/>
    <cellStyle name="Normal 17 3 2 3 3 2 3 2" xfId="13774"/>
    <cellStyle name="Normal 17 3 2 3 3 2 4" xfId="10174"/>
    <cellStyle name="Normal 17 3 2 3 3 3" xfId="2900"/>
    <cellStyle name="Normal 17 3 2 3 3 3 2" xfId="6684"/>
    <cellStyle name="Normal 17 3 2 3 3 3 2 2" xfId="14196"/>
    <cellStyle name="Normal 17 3 2 3 3 3 3" xfId="10596"/>
    <cellStyle name="Normal 17 3 2 3 3 4" xfId="3831"/>
    <cellStyle name="Normal 17 3 2 3 3 4 2" xfId="7541"/>
    <cellStyle name="Normal 17 3 2 3 3 4 2 2" xfId="15050"/>
    <cellStyle name="Normal 17 3 2 3 3 4 3" xfId="11441"/>
    <cellStyle name="Normal 17 3 2 3 3 5" xfId="4300"/>
    <cellStyle name="Normal 17 3 2 3 3 5 2" xfId="7970"/>
    <cellStyle name="Normal 17 3 2 3 3 5 2 2" xfId="15477"/>
    <cellStyle name="Normal 17 3 2 3 3 5 3" xfId="11863"/>
    <cellStyle name="Normal 17 3 2 3 3 6" xfId="4725"/>
    <cellStyle name="Normal 17 3 2 3 3 6 2" xfId="8395"/>
    <cellStyle name="Normal 17 3 2 3 3 6 2 2" xfId="15902"/>
    <cellStyle name="Normal 17 3 2 3 3 6 3" xfId="12288"/>
    <cellStyle name="Normal 17 3 2 3 3 7" xfId="5153"/>
    <cellStyle name="Normal 17 3 2 3 3 7 2" xfId="8818"/>
    <cellStyle name="Normal 17 3 2 3 3 7 2 2" xfId="16325"/>
    <cellStyle name="Normal 17 3 2 3 3 7 3" xfId="12710"/>
    <cellStyle name="Normal 17 3 2 3 3 8" xfId="5824"/>
    <cellStyle name="Normal 17 3 2 3 3 8 2" xfId="13339"/>
    <cellStyle name="Normal 17 3 2 3 3 9" xfId="9751"/>
    <cellStyle name="Normal 17 3 2 3 4" xfId="2085"/>
    <cellStyle name="Normal 17 3 2 3 4 2" xfId="2998"/>
    <cellStyle name="Normal 17 3 2 3 4 2 2" xfId="6780"/>
    <cellStyle name="Normal 17 3 2 3 4 2 2 2" xfId="14291"/>
    <cellStyle name="Normal 17 3 2 3 4 2 3" xfId="10691"/>
    <cellStyle name="Normal 17 3 2 3 4 3" xfId="5924"/>
    <cellStyle name="Normal 17 3 2 3 4 3 2" xfId="13438"/>
    <cellStyle name="Normal 17 3 2 3 4 4" xfId="9847"/>
    <cellStyle name="Normal 17 3 2 3 5" xfId="2573"/>
    <cellStyle name="Normal 17 3 2 3 5 2" xfId="6357"/>
    <cellStyle name="Normal 17 3 2 3 5 2 2" xfId="13869"/>
    <cellStyle name="Normal 17 3 2 3 5 3" xfId="10269"/>
    <cellStyle name="Normal 17 3 2 3 6" xfId="3449"/>
    <cellStyle name="Normal 17 3 2 3 6 2" xfId="7207"/>
    <cellStyle name="Normal 17 3 2 3 6 2 2" xfId="14717"/>
    <cellStyle name="Normal 17 3 2 3 6 3" xfId="11114"/>
    <cellStyle name="Normal 17 3 2 3 7" xfId="3973"/>
    <cellStyle name="Normal 17 3 2 3 7 2" xfId="7643"/>
    <cellStyle name="Normal 17 3 2 3 7 2 2" xfId="15150"/>
    <cellStyle name="Normal 17 3 2 3 7 3" xfId="11536"/>
    <cellStyle name="Normal 17 3 2 3 8" xfId="4398"/>
    <cellStyle name="Normal 17 3 2 3 8 2" xfId="8068"/>
    <cellStyle name="Normal 17 3 2 3 8 2 2" xfId="15575"/>
    <cellStyle name="Normal 17 3 2 3 8 3" xfId="11961"/>
    <cellStyle name="Normal 17 3 2 3 9" xfId="4822"/>
    <cellStyle name="Normal 17 3 2 3 9 2" xfId="8491"/>
    <cellStyle name="Normal 17 3 2 3 9 2 2" xfId="15998"/>
    <cellStyle name="Normal 17 3 2 3 9 3" xfId="12383"/>
    <cellStyle name="Normal 17 3 2 4" xfId="537"/>
    <cellStyle name="Normal 17 3 2 4 10" xfId="9447"/>
    <cellStyle name="Normal 17 3 2 4 2" xfId="1973"/>
    <cellStyle name="Normal 17 3 2 4 2 2" xfId="2479"/>
    <cellStyle name="Normal 17 3 2 4 2 2 2" xfId="3326"/>
    <cellStyle name="Normal 17 3 2 4 2 2 2 2" xfId="7108"/>
    <cellStyle name="Normal 17 3 2 4 2 2 2 2 2" xfId="14619"/>
    <cellStyle name="Normal 17 3 2 4 2 2 2 3" xfId="11019"/>
    <cellStyle name="Normal 17 3 2 4 2 2 3" xfId="6263"/>
    <cellStyle name="Normal 17 3 2 4 2 2 3 2" xfId="13775"/>
    <cellStyle name="Normal 17 3 2 4 2 2 4" xfId="10175"/>
    <cellStyle name="Normal 17 3 2 4 2 3" xfId="2901"/>
    <cellStyle name="Normal 17 3 2 4 2 3 2" xfId="6685"/>
    <cellStyle name="Normal 17 3 2 4 2 3 2 2" xfId="14197"/>
    <cellStyle name="Normal 17 3 2 4 2 3 3" xfId="10597"/>
    <cellStyle name="Normal 17 3 2 4 2 4" xfId="3832"/>
    <cellStyle name="Normal 17 3 2 4 2 4 2" xfId="7542"/>
    <cellStyle name="Normal 17 3 2 4 2 4 2 2" xfId="15051"/>
    <cellStyle name="Normal 17 3 2 4 2 4 3" xfId="11442"/>
    <cellStyle name="Normal 17 3 2 4 2 5" xfId="4301"/>
    <cellStyle name="Normal 17 3 2 4 2 5 2" xfId="7971"/>
    <cellStyle name="Normal 17 3 2 4 2 5 2 2" xfId="15478"/>
    <cellStyle name="Normal 17 3 2 4 2 5 3" xfId="11864"/>
    <cellStyle name="Normal 17 3 2 4 2 6" xfId="4726"/>
    <cellStyle name="Normal 17 3 2 4 2 6 2" xfId="8396"/>
    <cellStyle name="Normal 17 3 2 4 2 6 2 2" xfId="15903"/>
    <cellStyle name="Normal 17 3 2 4 2 6 3" xfId="12289"/>
    <cellStyle name="Normal 17 3 2 4 2 7" xfId="5154"/>
    <cellStyle name="Normal 17 3 2 4 2 7 2" xfId="8819"/>
    <cellStyle name="Normal 17 3 2 4 2 7 2 2" xfId="16326"/>
    <cellStyle name="Normal 17 3 2 4 2 7 3" xfId="12711"/>
    <cellStyle name="Normal 17 3 2 4 2 8" xfId="5825"/>
    <cellStyle name="Normal 17 3 2 4 2 8 2" xfId="13340"/>
    <cellStyle name="Normal 17 3 2 4 2 9" xfId="9752"/>
    <cellStyle name="Normal 17 3 2 4 3" xfId="2108"/>
    <cellStyle name="Normal 17 3 2 4 3 2" xfId="3021"/>
    <cellStyle name="Normal 17 3 2 4 3 2 2" xfId="6803"/>
    <cellStyle name="Normal 17 3 2 4 3 2 2 2" xfId="14314"/>
    <cellStyle name="Normal 17 3 2 4 3 2 3" xfId="10714"/>
    <cellStyle name="Normal 17 3 2 4 3 3" xfId="5947"/>
    <cellStyle name="Normal 17 3 2 4 3 3 2" xfId="13461"/>
    <cellStyle name="Normal 17 3 2 4 3 4" xfId="9870"/>
    <cellStyle name="Normal 17 3 2 4 4" xfId="2596"/>
    <cellStyle name="Normal 17 3 2 4 4 2" xfId="6380"/>
    <cellStyle name="Normal 17 3 2 4 4 2 2" xfId="13892"/>
    <cellStyle name="Normal 17 3 2 4 4 3" xfId="10292"/>
    <cellStyle name="Normal 17 3 2 4 5" xfId="3472"/>
    <cellStyle name="Normal 17 3 2 4 5 2" xfId="7230"/>
    <cellStyle name="Normal 17 3 2 4 5 2 2" xfId="14740"/>
    <cellStyle name="Normal 17 3 2 4 5 3" xfId="11137"/>
    <cellStyle name="Normal 17 3 2 4 6" xfId="3996"/>
    <cellStyle name="Normal 17 3 2 4 6 2" xfId="7666"/>
    <cellStyle name="Normal 17 3 2 4 6 2 2" xfId="15173"/>
    <cellStyle name="Normal 17 3 2 4 6 3" xfId="11559"/>
    <cellStyle name="Normal 17 3 2 4 7" xfId="4421"/>
    <cellStyle name="Normal 17 3 2 4 7 2" xfId="8091"/>
    <cellStyle name="Normal 17 3 2 4 7 2 2" xfId="15598"/>
    <cellStyle name="Normal 17 3 2 4 7 3" xfId="11984"/>
    <cellStyle name="Normal 17 3 2 4 8" xfId="4846"/>
    <cellStyle name="Normal 17 3 2 4 8 2" xfId="8514"/>
    <cellStyle name="Normal 17 3 2 4 8 2 2" xfId="16021"/>
    <cellStyle name="Normal 17 3 2 4 8 3" xfId="12406"/>
    <cellStyle name="Normal 17 3 2 4 9" xfId="5332"/>
    <cellStyle name="Normal 17 3 2 4 9 2" xfId="12881"/>
    <cellStyle name="Normal 17 3 2 5" xfId="1974"/>
    <cellStyle name="Normal 17 3 2 5 2" xfId="2480"/>
    <cellStyle name="Normal 17 3 2 5 2 2" xfId="3327"/>
    <cellStyle name="Normal 17 3 2 5 2 2 2" xfId="7109"/>
    <cellStyle name="Normal 17 3 2 5 2 2 2 2" xfId="14620"/>
    <cellStyle name="Normal 17 3 2 5 2 2 3" xfId="11020"/>
    <cellStyle name="Normal 17 3 2 5 2 3" xfId="6264"/>
    <cellStyle name="Normal 17 3 2 5 2 3 2" xfId="13776"/>
    <cellStyle name="Normal 17 3 2 5 2 4" xfId="10176"/>
    <cellStyle name="Normal 17 3 2 5 3" xfId="2902"/>
    <cellStyle name="Normal 17 3 2 5 3 2" xfId="6686"/>
    <cellStyle name="Normal 17 3 2 5 3 2 2" xfId="14198"/>
    <cellStyle name="Normal 17 3 2 5 3 3" xfId="10598"/>
    <cellStyle name="Normal 17 3 2 5 4" xfId="3833"/>
    <cellStyle name="Normal 17 3 2 5 4 2" xfId="7543"/>
    <cellStyle name="Normal 17 3 2 5 4 2 2" xfId="15052"/>
    <cellStyle name="Normal 17 3 2 5 4 3" xfId="11443"/>
    <cellStyle name="Normal 17 3 2 5 5" xfId="4302"/>
    <cellStyle name="Normal 17 3 2 5 5 2" xfId="7972"/>
    <cellStyle name="Normal 17 3 2 5 5 2 2" xfId="15479"/>
    <cellStyle name="Normal 17 3 2 5 5 3" xfId="11865"/>
    <cellStyle name="Normal 17 3 2 5 6" xfId="4727"/>
    <cellStyle name="Normal 17 3 2 5 6 2" xfId="8397"/>
    <cellStyle name="Normal 17 3 2 5 6 2 2" xfId="15904"/>
    <cellStyle name="Normal 17 3 2 5 6 3" xfId="12290"/>
    <cellStyle name="Normal 17 3 2 5 7" xfId="5155"/>
    <cellStyle name="Normal 17 3 2 5 7 2" xfId="8820"/>
    <cellStyle name="Normal 17 3 2 5 7 2 2" xfId="16327"/>
    <cellStyle name="Normal 17 3 2 5 7 3" xfId="12712"/>
    <cellStyle name="Normal 17 3 2 5 8" xfId="5826"/>
    <cellStyle name="Normal 17 3 2 5 8 2" xfId="13341"/>
    <cellStyle name="Normal 17 3 2 5 9" xfId="9753"/>
    <cellStyle name="Normal 17 3 2 6" xfId="2041"/>
    <cellStyle name="Normal 17 3 2 6 2" xfId="2954"/>
    <cellStyle name="Normal 17 3 2 6 2 2" xfId="6736"/>
    <cellStyle name="Normal 17 3 2 6 2 2 2" xfId="14247"/>
    <cellStyle name="Normal 17 3 2 6 2 3" xfId="10647"/>
    <cellStyle name="Normal 17 3 2 6 3" xfId="5880"/>
    <cellStyle name="Normal 17 3 2 6 3 2" xfId="13394"/>
    <cellStyle name="Normal 17 3 2 6 4" xfId="9803"/>
    <cellStyle name="Normal 17 3 2 7" xfId="2529"/>
    <cellStyle name="Normal 17 3 2 7 2" xfId="6313"/>
    <cellStyle name="Normal 17 3 2 7 2 2" xfId="13825"/>
    <cellStyle name="Normal 17 3 2 7 3" xfId="10225"/>
    <cellStyle name="Normal 17 3 2 8" xfId="3402"/>
    <cellStyle name="Normal 17 3 2 8 2" xfId="7163"/>
    <cellStyle name="Normal 17 3 2 8 2 2" xfId="14673"/>
    <cellStyle name="Normal 17 3 2 8 3" xfId="11070"/>
    <cellStyle name="Normal 17 3 2 9" xfId="3929"/>
    <cellStyle name="Normal 17 3 2 9 2" xfId="7599"/>
    <cellStyle name="Normal 17 3 2 9 2 2" xfId="15106"/>
    <cellStyle name="Normal 17 3 2 9 3" xfId="11492"/>
    <cellStyle name="Normal 17 3 3" xfId="485"/>
    <cellStyle name="Normal 17 3 3 10" xfId="5284"/>
    <cellStyle name="Normal 17 3 3 10 2" xfId="12833"/>
    <cellStyle name="Normal 17 3 3 11" xfId="9399"/>
    <cellStyle name="Normal 17 3 3 2" xfId="556"/>
    <cellStyle name="Normal 17 3 3 2 10" xfId="9466"/>
    <cellStyle name="Normal 17 3 3 2 2" xfId="1975"/>
    <cellStyle name="Normal 17 3 3 2 2 2" xfId="2481"/>
    <cellStyle name="Normal 17 3 3 2 2 2 2" xfId="3328"/>
    <cellStyle name="Normal 17 3 3 2 2 2 2 2" xfId="7110"/>
    <cellStyle name="Normal 17 3 3 2 2 2 2 2 2" xfId="14621"/>
    <cellStyle name="Normal 17 3 3 2 2 2 2 3" xfId="11021"/>
    <cellStyle name="Normal 17 3 3 2 2 2 3" xfId="6265"/>
    <cellStyle name="Normal 17 3 3 2 2 2 3 2" xfId="13777"/>
    <cellStyle name="Normal 17 3 3 2 2 2 4" xfId="10177"/>
    <cellStyle name="Normal 17 3 3 2 2 3" xfId="2903"/>
    <cellStyle name="Normal 17 3 3 2 2 3 2" xfId="6687"/>
    <cellStyle name="Normal 17 3 3 2 2 3 2 2" xfId="14199"/>
    <cellStyle name="Normal 17 3 3 2 2 3 3" xfId="10599"/>
    <cellStyle name="Normal 17 3 3 2 2 4" xfId="3834"/>
    <cellStyle name="Normal 17 3 3 2 2 4 2" xfId="7544"/>
    <cellStyle name="Normal 17 3 3 2 2 4 2 2" xfId="15053"/>
    <cellStyle name="Normal 17 3 3 2 2 4 3" xfId="11444"/>
    <cellStyle name="Normal 17 3 3 2 2 5" xfId="4303"/>
    <cellStyle name="Normal 17 3 3 2 2 5 2" xfId="7973"/>
    <cellStyle name="Normal 17 3 3 2 2 5 2 2" xfId="15480"/>
    <cellStyle name="Normal 17 3 3 2 2 5 3" xfId="11866"/>
    <cellStyle name="Normal 17 3 3 2 2 6" xfId="4728"/>
    <cellStyle name="Normal 17 3 3 2 2 6 2" xfId="8398"/>
    <cellStyle name="Normal 17 3 3 2 2 6 2 2" xfId="15905"/>
    <cellStyle name="Normal 17 3 3 2 2 6 3" xfId="12291"/>
    <cellStyle name="Normal 17 3 3 2 2 7" xfId="5156"/>
    <cellStyle name="Normal 17 3 3 2 2 7 2" xfId="8821"/>
    <cellStyle name="Normal 17 3 3 2 2 7 2 2" xfId="16328"/>
    <cellStyle name="Normal 17 3 3 2 2 7 3" xfId="12713"/>
    <cellStyle name="Normal 17 3 3 2 2 8" xfId="5827"/>
    <cellStyle name="Normal 17 3 3 2 2 8 2" xfId="13342"/>
    <cellStyle name="Normal 17 3 3 2 2 9" xfId="9754"/>
    <cellStyle name="Normal 17 3 3 2 3" xfId="2127"/>
    <cellStyle name="Normal 17 3 3 2 3 2" xfId="3040"/>
    <cellStyle name="Normal 17 3 3 2 3 2 2" xfId="6822"/>
    <cellStyle name="Normal 17 3 3 2 3 2 2 2" xfId="14333"/>
    <cellStyle name="Normal 17 3 3 2 3 2 3" xfId="10733"/>
    <cellStyle name="Normal 17 3 3 2 3 3" xfId="5966"/>
    <cellStyle name="Normal 17 3 3 2 3 3 2" xfId="13480"/>
    <cellStyle name="Normal 17 3 3 2 3 4" xfId="9889"/>
    <cellStyle name="Normal 17 3 3 2 4" xfId="2615"/>
    <cellStyle name="Normal 17 3 3 2 4 2" xfId="6399"/>
    <cellStyle name="Normal 17 3 3 2 4 2 2" xfId="13911"/>
    <cellStyle name="Normal 17 3 3 2 4 3" xfId="10311"/>
    <cellStyle name="Normal 17 3 3 2 5" xfId="3491"/>
    <cellStyle name="Normal 17 3 3 2 5 2" xfId="7249"/>
    <cellStyle name="Normal 17 3 3 2 5 2 2" xfId="14759"/>
    <cellStyle name="Normal 17 3 3 2 5 3" xfId="11156"/>
    <cellStyle name="Normal 17 3 3 2 6" xfId="4015"/>
    <cellStyle name="Normal 17 3 3 2 6 2" xfId="7685"/>
    <cellStyle name="Normal 17 3 3 2 6 2 2" xfId="15192"/>
    <cellStyle name="Normal 17 3 3 2 6 3" xfId="11578"/>
    <cellStyle name="Normal 17 3 3 2 7" xfId="4440"/>
    <cellStyle name="Normal 17 3 3 2 7 2" xfId="8110"/>
    <cellStyle name="Normal 17 3 3 2 7 2 2" xfId="15617"/>
    <cellStyle name="Normal 17 3 3 2 7 3" xfId="12003"/>
    <cellStyle name="Normal 17 3 3 2 8" xfId="4865"/>
    <cellStyle name="Normal 17 3 3 2 8 2" xfId="8533"/>
    <cellStyle name="Normal 17 3 3 2 8 2 2" xfId="16040"/>
    <cellStyle name="Normal 17 3 3 2 8 3" xfId="12425"/>
    <cellStyle name="Normal 17 3 3 2 9" xfId="5351"/>
    <cellStyle name="Normal 17 3 3 2 9 2" xfId="12900"/>
    <cellStyle name="Normal 17 3 3 3" xfId="1976"/>
    <cellStyle name="Normal 17 3 3 3 2" xfId="2482"/>
    <cellStyle name="Normal 17 3 3 3 2 2" xfId="3329"/>
    <cellStyle name="Normal 17 3 3 3 2 2 2" xfId="7111"/>
    <cellStyle name="Normal 17 3 3 3 2 2 2 2" xfId="14622"/>
    <cellStyle name="Normal 17 3 3 3 2 2 3" xfId="11022"/>
    <cellStyle name="Normal 17 3 3 3 2 3" xfId="6266"/>
    <cellStyle name="Normal 17 3 3 3 2 3 2" xfId="13778"/>
    <cellStyle name="Normal 17 3 3 3 2 4" xfId="10178"/>
    <cellStyle name="Normal 17 3 3 3 3" xfId="2904"/>
    <cellStyle name="Normal 17 3 3 3 3 2" xfId="6688"/>
    <cellStyle name="Normal 17 3 3 3 3 2 2" xfId="14200"/>
    <cellStyle name="Normal 17 3 3 3 3 3" xfId="10600"/>
    <cellStyle name="Normal 17 3 3 3 4" xfId="3835"/>
    <cellStyle name="Normal 17 3 3 3 4 2" xfId="7545"/>
    <cellStyle name="Normal 17 3 3 3 4 2 2" xfId="15054"/>
    <cellStyle name="Normal 17 3 3 3 4 3" xfId="11445"/>
    <cellStyle name="Normal 17 3 3 3 5" xfId="4304"/>
    <cellStyle name="Normal 17 3 3 3 5 2" xfId="7974"/>
    <cellStyle name="Normal 17 3 3 3 5 2 2" xfId="15481"/>
    <cellStyle name="Normal 17 3 3 3 5 3" xfId="11867"/>
    <cellStyle name="Normal 17 3 3 3 6" xfId="4729"/>
    <cellStyle name="Normal 17 3 3 3 6 2" xfId="8399"/>
    <cellStyle name="Normal 17 3 3 3 6 2 2" xfId="15906"/>
    <cellStyle name="Normal 17 3 3 3 6 3" xfId="12292"/>
    <cellStyle name="Normal 17 3 3 3 7" xfId="5157"/>
    <cellStyle name="Normal 17 3 3 3 7 2" xfId="8822"/>
    <cellStyle name="Normal 17 3 3 3 7 2 2" xfId="16329"/>
    <cellStyle name="Normal 17 3 3 3 7 3" xfId="12714"/>
    <cellStyle name="Normal 17 3 3 3 8" xfId="5828"/>
    <cellStyle name="Normal 17 3 3 3 8 2" xfId="13343"/>
    <cellStyle name="Normal 17 3 3 3 9" xfId="9755"/>
    <cellStyle name="Normal 17 3 3 4" xfId="2060"/>
    <cellStyle name="Normal 17 3 3 4 2" xfId="2973"/>
    <cellStyle name="Normal 17 3 3 4 2 2" xfId="6755"/>
    <cellStyle name="Normal 17 3 3 4 2 2 2" xfId="14266"/>
    <cellStyle name="Normal 17 3 3 4 2 3" xfId="10666"/>
    <cellStyle name="Normal 17 3 3 4 3" xfId="5899"/>
    <cellStyle name="Normal 17 3 3 4 3 2" xfId="13413"/>
    <cellStyle name="Normal 17 3 3 4 4" xfId="9822"/>
    <cellStyle name="Normal 17 3 3 5" xfId="2548"/>
    <cellStyle name="Normal 17 3 3 5 2" xfId="6332"/>
    <cellStyle name="Normal 17 3 3 5 2 2" xfId="13844"/>
    <cellStyle name="Normal 17 3 3 5 3" xfId="10244"/>
    <cellStyle name="Normal 17 3 3 6" xfId="3424"/>
    <cellStyle name="Normal 17 3 3 6 2" xfId="7182"/>
    <cellStyle name="Normal 17 3 3 6 2 2" xfId="14692"/>
    <cellStyle name="Normal 17 3 3 6 3" xfId="11089"/>
    <cellStyle name="Normal 17 3 3 7" xfId="3948"/>
    <cellStyle name="Normal 17 3 3 7 2" xfId="7618"/>
    <cellStyle name="Normal 17 3 3 7 2 2" xfId="15125"/>
    <cellStyle name="Normal 17 3 3 7 3" xfId="11511"/>
    <cellStyle name="Normal 17 3 3 8" xfId="4373"/>
    <cellStyle name="Normal 17 3 3 8 2" xfId="8043"/>
    <cellStyle name="Normal 17 3 3 8 2 2" xfId="15550"/>
    <cellStyle name="Normal 17 3 3 8 3" xfId="11936"/>
    <cellStyle name="Normal 17 3 3 9" xfId="4797"/>
    <cellStyle name="Normal 17 3 3 9 2" xfId="8466"/>
    <cellStyle name="Normal 17 3 3 9 2 2" xfId="15973"/>
    <cellStyle name="Normal 17 3 3 9 3" xfId="12358"/>
    <cellStyle name="Normal 17 3 4" xfId="507"/>
    <cellStyle name="Normal 17 3 4 10" xfId="5306"/>
    <cellStyle name="Normal 17 3 4 10 2" xfId="12855"/>
    <cellStyle name="Normal 17 3 4 11" xfId="9421"/>
    <cellStyle name="Normal 17 3 4 2" xfId="578"/>
    <cellStyle name="Normal 17 3 4 2 10" xfId="9488"/>
    <cellStyle name="Normal 17 3 4 2 2" xfId="1977"/>
    <cellStyle name="Normal 17 3 4 2 2 2" xfId="2483"/>
    <cellStyle name="Normal 17 3 4 2 2 2 2" xfId="3330"/>
    <cellStyle name="Normal 17 3 4 2 2 2 2 2" xfId="7112"/>
    <cellStyle name="Normal 17 3 4 2 2 2 2 2 2" xfId="14623"/>
    <cellStyle name="Normal 17 3 4 2 2 2 2 3" xfId="11023"/>
    <cellStyle name="Normal 17 3 4 2 2 2 3" xfId="6267"/>
    <cellStyle name="Normal 17 3 4 2 2 2 3 2" xfId="13779"/>
    <cellStyle name="Normal 17 3 4 2 2 2 4" xfId="10179"/>
    <cellStyle name="Normal 17 3 4 2 2 3" xfId="2905"/>
    <cellStyle name="Normal 17 3 4 2 2 3 2" xfId="6689"/>
    <cellStyle name="Normal 17 3 4 2 2 3 2 2" xfId="14201"/>
    <cellStyle name="Normal 17 3 4 2 2 3 3" xfId="10601"/>
    <cellStyle name="Normal 17 3 4 2 2 4" xfId="3836"/>
    <cellStyle name="Normal 17 3 4 2 2 4 2" xfId="7546"/>
    <cellStyle name="Normal 17 3 4 2 2 4 2 2" xfId="15055"/>
    <cellStyle name="Normal 17 3 4 2 2 4 3" xfId="11446"/>
    <cellStyle name="Normal 17 3 4 2 2 5" xfId="4305"/>
    <cellStyle name="Normal 17 3 4 2 2 5 2" xfId="7975"/>
    <cellStyle name="Normal 17 3 4 2 2 5 2 2" xfId="15482"/>
    <cellStyle name="Normal 17 3 4 2 2 5 3" xfId="11868"/>
    <cellStyle name="Normal 17 3 4 2 2 6" xfId="4730"/>
    <cellStyle name="Normal 17 3 4 2 2 6 2" xfId="8400"/>
    <cellStyle name="Normal 17 3 4 2 2 6 2 2" xfId="15907"/>
    <cellStyle name="Normal 17 3 4 2 2 6 3" xfId="12293"/>
    <cellStyle name="Normal 17 3 4 2 2 7" xfId="5158"/>
    <cellStyle name="Normal 17 3 4 2 2 7 2" xfId="8823"/>
    <cellStyle name="Normal 17 3 4 2 2 7 2 2" xfId="16330"/>
    <cellStyle name="Normal 17 3 4 2 2 7 3" xfId="12715"/>
    <cellStyle name="Normal 17 3 4 2 2 8" xfId="5829"/>
    <cellStyle name="Normal 17 3 4 2 2 8 2" xfId="13344"/>
    <cellStyle name="Normal 17 3 4 2 2 9" xfId="9756"/>
    <cellStyle name="Normal 17 3 4 2 3" xfId="2149"/>
    <cellStyle name="Normal 17 3 4 2 3 2" xfId="3062"/>
    <cellStyle name="Normal 17 3 4 2 3 2 2" xfId="6844"/>
    <cellStyle name="Normal 17 3 4 2 3 2 2 2" xfId="14355"/>
    <cellStyle name="Normal 17 3 4 2 3 2 3" xfId="10755"/>
    <cellStyle name="Normal 17 3 4 2 3 3" xfId="5988"/>
    <cellStyle name="Normal 17 3 4 2 3 3 2" xfId="13502"/>
    <cellStyle name="Normal 17 3 4 2 3 4" xfId="9911"/>
    <cellStyle name="Normal 17 3 4 2 4" xfId="2637"/>
    <cellStyle name="Normal 17 3 4 2 4 2" xfId="6421"/>
    <cellStyle name="Normal 17 3 4 2 4 2 2" xfId="13933"/>
    <cellStyle name="Normal 17 3 4 2 4 3" xfId="10333"/>
    <cellStyle name="Normal 17 3 4 2 5" xfId="3513"/>
    <cellStyle name="Normal 17 3 4 2 5 2" xfId="7271"/>
    <cellStyle name="Normal 17 3 4 2 5 2 2" xfId="14781"/>
    <cellStyle name="Normal 17 3 4 2 5 3" xfId="11178"/>
    <cellStyle name="Normal 17 3 4 2 6" xfId="4037"/>
    <cellStyle name="Normal 17 3 4 2 6 2" xfId="7707"/>
    <cellStyle name="Normal 17 3 4 2 6 2 2" xfId="15214"/>
    <cellStyle name="Normal 17 3 4 2 6 3" xfId="11600"/>
    <cellStyle name="Normal 17 3 4 2 7" xfId="4462"/>
    <cellStyle name="Normal 17 3 4 2 7 2" xfId="8132"/>
    <cellStyle name="Normal 17 3 4 2 7 2 2" xfId="15639"/>
    <cellStyle name="Normal 17 3 4 2 7 3" xfId="12025"/>
    <cellStyle name="Normal 17 3 4 2 8" xfId="4887"/>
    <cellStyle name="Normal 17 3 4 2 8 2" xfId="8555"/>
    <cellStyle name="Normal 17 3 4 2 8 2 2" xfId="16062"/>
    <cellStyle name="Normal 17 3 4 2 8 3" xfId="12447"/>
    <cellStyle name="Normal 17 3 4 2 9" xfId="5373"/>
    <cellStyle name="Normal 17 3 4 2 9 2" xfId="12922"/>
    <cellStyle name="Normal 17 3 4 3" xfId="1978"/>
    <cellStyle name="Normal 17 3 4 3 2" xfId="2484"/>
    <cellStyle name="Normal 17 3 4 3 2 2" xfId="3331"/>
    <cellStyle name="Normal 17 3 4 3 2 2 2" xfId="7113"/>
    <cellStyle name="Normal 17 3 4 3 2 2 2 2" xfId="14624"/>
    <cellStyle name="Normal 17 3 4 3 2 2 3" xfId="11024"/>
    <cellStyle name="Normal 17 3 4 3 2 3" xfId="6268"/>
    <cellStyle name="Normal 17 3 4 3 2 3 2" xfId="13780"/>
    <cellStyle name="Normal 17 3 4 3 2 4" xfId="10180"/>
    <cellStyle name="Normal 17 3 4 3 3" xfId="2906"/>
    <cellStyle name="Normal 17 3 4 3 3 2" xfId="6690"/>
    <cellStyle name="Normal 17 3 4 3 3 2 2" xfId="14202"/>
    <cellStyle name="Normal 17 3 4 3 3 3" xfId="10602"/>
    <cellStyle name="Normal 17 3 4 3 4" xfId="3837"/>
    <cellStyle name="Normal 17 3 4 3 4 2" xfId="7547"/>
    <cellStyle name="Normal 17 3 4 3 4 2 2" xfId="15056"/>
    <cellStyle name="Normal 17 3 4 3 4 3" xfId="11447"/>
    <cellStyle name="Normal 17 3 4 3 5" xfId="4306"/>
    <cellStyle name="Normal 17 3 4 3 5 2" xfId="7976"/>
    <cellStyle name="Normal 17 3 4 3 5 2 2" xfId="15483"/>
    <cellStyle name="Normal 17 3 4 3 5 3" xfId="11869"/>
    <cellStyle name="Normal 17 3 4 3 6" xfId="4731"/>
    <cellStyle name="Normal 17 3 4 3 6 2" xfId="8401"/>
    <cellStyle name="Normal 17 3 4 3 6 2 2" xfId="15908"/>
    <cellStyle name="Normal 17 3 4 3 6 3" xfId="12294"/>
    <cellStyle name="Normal 17 3 4 3 7" xfId="5159"/>
    <cellStyle name="Normal 17 3 4 3 7 2" xfId="8824"/>
    <cellStyle name="Normal 17 3 4 3 7 2 2" xfId="16331"/>
    <cellStyle name="Normal 17 3 4 3 7 3" xfId="12716"/>
    <cellStyle name="Normal 17 3 4 3 8" xfId="5830"/>
    <cellStyle name="Normal 17 3 4 3 8 2" xfId="13345"/>
    <cellStyle name="Normal 17 3 4 3 9" xfId="9757"/>
    <cellStyle name="Normal 17 3 4 4" xfId="2082"/>
    <cellStyle name="Normal 17 3 4 4 2" xfId="2995"/>
    <cellStyle name="Normal 17 3 4 4 2 2" xfId="6777"/>
    <cellStyle name="Normal 17 3 4 4 2 2 2" xfId="14288"/>
    <cellStyle name="Normal 17 3 4 4 2 3" xfId="10688"/>
    <cellStyle name="Normal 17 3 4 4 3" xfId="5921"/>
    <cellStyle name="Normal 17 3 4 4 3 2" xfId="13435"/>
    <cellStyle name="Normal 17 3 4 4 4" xfId="9844"/>
    <cellStyle name="Normal 17 3 4 5" xfId="2570"/>
    <cellStyle name="Normal 17 3 4 5 2" xfId="6354"/>
    <cellStyle name="Normal 17 3 4 5 2 2" xfId="13866"/>
    <cellStyle name="Normal 17 3 4 5 3" xfId="10266"/>
    <cellStyle name="Normal 17 3 4 6" xfId="3446"/>
    <cellStyle name="Normal 17 3 4 6 2" xfId="7204"/>
    <cellStyle name="Normal 17 3 4 6 2 2" xfId="14714"/>
    <cellStyle name="Normal 17 3 4 6 3" xfId="11111"/>
    <cellStyle name="Normal 17 3 4 7" xfId="3970"/>
    <cellStyle name="Normal 17 3 4 7 2" xfId="7640"/>
    <cellStyle name="Normal 17 3 4 7 2 2" xfId="15147"/>
    <cellStyle name="Normal 17 3 4 7 3" xfId="11533"/>
    <cellStyle name="Normal 17 3 4 8" xfId="4395"/>
    <cellStyle name="Normal 17 3 4 8 2" xfId="8065"/>
    <cellStyle name="Normal 17 3 4 8 2 2" xfId="15572"/>
    <cellStyle name="Normal 17 3 4 8 3" xfId="11958"/>
    <cellStyle name="Normal 17 3 4 9" xfId="4819"/>
    <cellStyle name="Normal 17 3 4 9 2" xfId="8488"/>
    <cellStyle name="Normal 17 3 4 9 2 2" xfId="15995"/>
    <cellStyle name="Normal 17 3 4 9 3" xfId="12380"/>
    <cellStyle name="Normal 17 3 5" xfId="534"/>
    <cellStyle name="Normal 17 3 5 10" xfId="9444"/>
    <cellStyle name="Normal 17 3 5 2" xfId="1979"/>
    <cellStyle name="Normal 17 3 5 2 2" xfId="2485"/>
    <cellStyle name="Normal 17 3 5 2 2 2" xfId="3332"/>
    <cellStyle name="Normal 17 3 5 2 2 2 2" xfId="7114"/>
    <cellStyle name="Normal 17 3 5 2 2 2 2 2" xfId="14625"/>
    <cellStyle name="Normal 17 3 5 2 2 2 3" xfId="11025"/>
    <cellStyle name="Normal 17 3 5 2 2 3" xfId="6269"/>
    <cellStyle name="Normal 17 3 5 2 2 3 2" xfId="13781"/>
    <cellStyle name="Normal 17 3 5 2 2 4" xfId="10181"/>
    <cellStyle name="Normal 17 3 5 2 3" xfId="2907"/>
    <cellStyle name="Normal 17 3 5 2 3 2" xfId="6691"/>
    <cellStyle name="Normal 17 3 5 2 3 2 2" xfId="14203"/>
    <cellStyle name="Normal 17 3 5 2 3 3" xfId="10603"/>
    <cellStyle name="Normal 17 3 5 2 4" xfId="3838"/>
    <cellStyle name="Normal 17 3 5 2 4 2" xfId="7548"/>
    <cellStyle name="Normal 17 3 5 2 4 2 2" xfId="15057"/>
    <cellStyle name="Normal 17 3 5 2 4 3" xfId="11448"/>
    <cellStyle name="Normal 17 3 5 2 5" xfId="4307"/>
    <cellStyle name="Normal 17 3 5 2 5 2" xfId="7977"/>
    <cellStyle name="Normal 17 3 5 2 5 2 2" xfId="15484"/>
    <cellStyle name="Normal 17 3 5 2 5 3" xfId="11870"/>
    <cellStyle name="Normal 17 3 5 2 6" xfId="4732"/>
    <cellStyle name="Normal 17 3 5 2 6 2" xfId="8402"/>
    <cellStyle name="Normal 17 3 5 2 6 2 2" xfId="15909"/>
    <cellStyle name="Normal 17 3 5 2 6 3" xfId="12295"/>
    <cellStyle name="Normal 17 3 5 2 7" xfId="5160"/>
    <cellStyle name="Normal 17 3 5 2 7 2" xfId="8825"/>
    <cellStyle name="Normal 17 3 5 2 7 2 2" xfId="16332"/>
    <cellStyle name="Normal 17 3 5 2 7 3" xfId="12717"/>
    <cellStyle name="Normal 17 3 5 2 8" xfId="5831"/>
    <cellStyle name="Normal 17 3 5 2 8 2" xfId="13346"/>
    <cellStyle name="Normal 17 3 5 2 9" xfId="9758"/>
    <cellStyle name="Normal 17 3 5 3" xfId="2105"/>
    <cellStyle name="Normal 17 3 5 3 2" xfId="3018"/>
    <cellStyle name="Normal 17 3 5 3 2 2" xfId="6800"/>
    <cellStyle name="Normal 17 3 5 3 2 2 2" xfId="14311"/>
    <cellStyle name="Normal 17 3 5 3 2 3" xfId="10711"/>
    <cellStyle name="Normal 17 3 5 3 3" xfId="5944"/>
    <cellStyle name="Normal 17 3 5 3 3 2" xfId="13458"/>
    <cellStyle name="Normal 17 3 5 3 4" xfId="9867"/>
    <cellStyle name="Normal 17 3 5 4" xfId="2593"/>
    <cellStyle name="Normal 17 3 5 4 2" xfId="6377"/>
    <cellStyle name="Normal 17 3 5 4 2 2" xfId="13889"/>
    <cellStyle name="Normal 17 3 5 4 3" xfId="10289"/>
    <cellStyle name="Normal 17 3 5 5" xfId="3469"/>
    <cellStyle name="Normal 17 3 5 5 2" xfId="7227"/>
    <cellStyle name="Normal 17 3 5 5 2 2" xfId="14737"/>
    <cellStyle name="Normal 17 3 5 5 3" xfId="11134"/>
    <cellStyle name="Normal 17 3 5 6" xfId="3993"/>
    <cellStyle name="Normal 17 3 5 6 2" xfId="7663"/>
    <cellStyle name="Normal 17 3 5 6 2 2" xfId="15170"/>
    <cellStyle name="Normal 17 3 5 6 3" xfId="11556"/>
    <cellStyle name="Normal 17 3 5 7" xfId="4418"/>
    <cellStyle name="Normal 17 3 5 7 2" xfId="8088"/>
    <cellStyle name="Normal 17 3 5 7 2 2" xfId="15595"/>
    <cellStyle name="Normal 17 3 5 7 3" xfId="11981"/>
    <cellStyle name="Normal 17 3 5 8" xfId="4843"/>
    <cellStyle name="Normal 17 3 5 8 2" xfId="8511"/>
    <cellStyle name="Normal 17 3 5 8 2 2" xfId="16018"/>
    <cellStyle name="Normal 17 3 5 8 3" xfId="12403"/>
    <cellStyle name="Normal 17 3 5 9" xfId="5329"/>
    <cellStyle name="Normal 17 3 5 9 2" xfId="12878"/>
    <cellStyle name="Normal 17 3 6" xfId="1980"/>
    <cellStyle name="Normal 17 3 6 2" xfId="2486"/>
    <cellStyle name="Normal 17 3 6 2 2" xfId="3333"/>
    <cellStyle name="Normal 17 3 6 2 2 2" xfId="7115"/>
    <cellStyle name="Normal 17 3 6 2 2 2 2" xfId="14626"/>
    <cellStyle name="Normal 17 3 6 2 2 3" xfId="11026"/>
    <cellStyle name="Normal 17 3 6 2 3" xfId="6270"/>
    <cellStyle name="Normal 17 3 6 2 3 2" xfId="13782"/>
    <cellStyle name="Normal 17 3 6 2 4" xfId="10182"/>
    <cellStyle name="Normal 17 3 6 3" xfId="2908"/>
    <cellStyle name="Normal 17 3 6 3 2" xfId="6692"/>
    <cellStyle name="Normal 17 3 6 3 2 2" xfId="14204"/>
    <cellStyle name="Normal 17 3 6 3 3" xfId="10604"/>
    <cellStyle name="Normal 17 3 6 4" xfId="3839"/>
    <cellStyle name="Normal 17 3 6 4 2" xfId="7549"/>
    <cellStyle name="Normal 17 3 6 4 2 2" xfId="15058"/>
    <cellStyle name="Normal 17 3 6 4 3" xfId="11449"/>
    <cellStyle name="Normal 17 3 6 5" xfId="4308"/>
    <cellStyle name="Normal 17 3 6 5 2" xfId="7978"/>
    <cellStyle name="Normal 17 3 6 5 2 2" xfId="15485"/>
    <cellStyle name="Normal 17 3 6 5 3" xfId="11871"/>
    <cellStyle name="Normal 17 3 6 6" xfId="4733"/>
    <cellStyle name="Normal 17 3 6 6 2" xfId="8403"/>
    <cellStyle name="Normal 17 3 6 6 2 2" xfId="15910"/>
    <cellStyle name="Normal 17 3 6 6 3" xfId="12296"/>
    <cellStyle name="Normal 17 3 6 7" xfId="5161"/>
    <cellStyle name="Normal 17 3 6 7 2" xfId="8826"/>
    <cellStyle name="Normal 17 3 6 7 2 2" xfId="16333"/>
    <cellStyle name="Normal 17 3 6 7 3" xfId="12718"/>
    <cellStyle name="Normal 17 3 6 8" xfId="5832"/>
    <cellStyle name="Normal 17 3 6 8 2" xfId="13347"/>
    <cellStyle name="Normal 17 3 6 9" xfId="9759"/>
    <cellStyle name="Normal 17 3 7" xfId="2038"/>
    <cellStyle name="Normal 17 3 7 2" xfId="2951"/>
    <cellStyle name="Normal 17 3 7 2 2" xfId="6733"/>
    <cellStyle name="Normal 17 3 7 2 2 2" xfId="14244"/>
    <cellStyle name="Normal 17 3 7 2 3" xfId="10644"/>
    <cellStyle name="Normal 17 3 7 3" xfId="5877"/>
    <cellStyle name="Normal 17 3 7 3 2" xfId="13391"/>
    <cellStyle name="Normal 17 3 7 4" xfId="9800"/>
    <cellStyle name="Normal 17 3 8" xfId="2526"/>
    <cellStyle name="Normal 17 3 8 2" xfId="6310"/>
    <cellStyle name="Normal 17 3 8 2 2" xfId="13822"/>
    <cellStyle name="Normal 17 3 8 3" xfId="10222"/>
    <cellStyle name="Normal 17 3 9" xfId="3398"/>
    <cellStyle name="Normal 17 3 9 2" xfId="7160"/>
    <cellStyle name="Normal 17 3 9 2 2" xfId="14670"/>
    <cellStyle name="Normal 17 3 9 3" xfId="11067"/>
    <cellStyle name="Normal 17 30" xfId="5234"/>
    <cellStyle name="Normal 17 30 2" xfId="12785"/>
    <cellStyle name="Normal 17 31" xfId="9374"/>
    <cellStyle name="Normal 17 4" xfId="428"/>
    <cellStyle name="Normal 17 4 10" xfId="4352"/>
    <cellStyle name="Normal 17 4 10 2" xfId="8022"/>
    <cellStyle name="Normal 17 4 10 2 2" xfId="15529"/>
    <cellStyle name="Normal 17 4 10 3" xfId="11915"/>
    <cellStyle name="Normal 17 4 11" xfId="4775"/>
    <cellStyle name="Normal 17 4 11 2" xfId="8444"/>
    <cellStyle name="Normal 17 4 11 2 2" xfId="15951"/>
    <cellStyle name="Normal 17 4 11 3" xfId="12337"/>
    <cellStyle name="Normal 17 4 12" xfId="5260"/>
    <cellStyle name="Normal 17 4 12 2" xfId="12809"/>
    <cellStyle name="Normal 17 4 13" xfId="9378"/>
    <cellStyle name="Normal 17 4 2" xfId="486"/>
    <cellStyle name="Normal 17 4 2 10" xfId="5285"/>
    <cellStyle name="Normal 17 4 2 10 2" xfId="12834"/>
    <cellStyle name="Normal 17 4 2 11" xfId="9400"/>
    <cellStyle name="Normal 17 4 2 2" xfId="557"/>
    <cellStyle name="Normal 17 4 2 2 10" xfId="9467"/>
    <cellStyle name="Normal 17 4 2 2 2" xfId="1981"/>
    <cellStyle name="Normal 17 4 2 2 2 2" xfId="2487"/>
    <cellStyle name="Normal 17 4 2 2 2 2 2" xfId="3334"/>
    <cellStyle name="Normal 17 4 2 2 2 2 2 2" xfId="7116"/>
    <cellStyle name="Normal 17 4 2 2 2 2 2 2 2" xfId="14627"/>
    <cellStyle name="Normal 17 4 2 2 2 2 2 3" xfId="11027"/>
    <cellStyle name="Normal 17 4 2 2 2 2 3" xfId="6271"/>
    <cellStyle name="Normal 17 4 2 2 2 2 3 2" xfId="13783"/>
    <cellStyle name="Normal 17 4 2 2 2 2 4" xfId="10183"/>
    <cellStyle name="Normal 17 4 2 2 2 3" xfId="2909"/>
    <cellStyle name="Normal 17 4 2 2 2 3 2" xfId="6693"/>
    <cellStyle name="Normal 17 4 2 2 2 3 2 2" xfId="14205"/>
    <cellStyle name="Normal 17 4 2 2 2 3 3" xfId="10605"/>
    <cellStyle name="Normal 17 4 2 2 2 4" xfId="3840"/>
    <cellStyle name="Normal 17 4 2 2 2 4 2" xfId="7550"/>
    <cellStyle name="Normal 17 4 2 2 2 4 2 2" xfId="15059"/>
    <cellStyle name="Normal 17 4 2 2 2 4 3" xfId="11450"/>
    <cellStyle name="Normal 17 4 2 2 2 5" xfId="4309"/>
    <cellStyle name="Normal 17 4 2 2 2 5 2" xfId="7979"/>
    <cellStyle name="Normal 17 4 2 2 2 5 2 2" xfId="15486"/>
    <cellStyle name="Normal 17 4 2 2 2 5 3" xfId="11872"/>
    <cellStyle name="Normal 17 4 2 2 2 6" xfId="4734"/>
    <cellStyle name="Normal 17 4 2 2 2 6 2" xfId="8404"/>
    <cellStyle name="Normal 17 4 2 2 2 6 2 2" xfId="15911"/>
    <cellStyle name="Normal 17 4 2 2 2 6 3" xfId="12297"/>
    <cellStyle name="Normal 17 4 2 2 2 7" xfId="5162"/>
    <cellStyle name="Normal 17 4 2 2 2 7 2" xfId="8827"/>
    <cellStyle name="Normal 17 4 2 2 2 7 2 2" xfId="16334"/>
    <cellStyle name="Normal 17 4 2 2 2 7 3" xfId="12719"/>
    <cellStyle name="Normal 17 4 2 2 2 8" xfId="5833"/>
    <cellStyle name="Normal 17 4 2 2 2 8 2" xfId="13348"/>
    <cellStyle name="Normal 17 4 2 2 2 9" xfId="9760"/>
    <cellStyle name="Normal 17 4 2 2 3" xfId="2128"/>
    <cellStyle name="Normal 17 4 2 2 3 2" xfId="3041"/>
    <cellStyle name="Normal 17 4 2 2 3 2 2" xfId="6823"/>
    <cellStyle name="Normal 17 4 2 2 3 2 2 2" xfId="14334"/>
    <cellStyle name="Normal 17 4 2 2 3 2 3" xfId="10734"/>
    <cellStyle name="Normal 17 4 2 2 3 3" xfId="5967"/>
    <cellStyle name="Normal 17 4 2 2 3 3 2" xfId="13481"/>
    <cellStyle name="Normal 17 4 2 2 3 4" xfId="9890"/>
    <cellStyle name="Normal 17 4 2 2 4" xfId="2616"/>
    <cellStyle name="Normal 17 4 2 2 4 2" xfId="6400"/>
    <cellStyle name="Normal 17 4 2 2 4 2 2" xfId="13912"/>
    <cellStyle name="Normal 17 4 2 2 4 3" xfId="10312"/>
    <cellStyle name="Normal 17 4 2 2 5" xfId="3492"/>
    <cellStyle name="Normal 17 4 2 2 5 2" xfId="7250"/>
    <cellStyle name="Normal 17 4 2 2 5 2 2" xfId="14760"/>
    <cellStyle name="Normal 17 4 2 2 5 3" xfId="11157"/>
    <cellStyle name="Normal 17 4 2 2 6" xfId="4016"/>
    <cellStyle name="Normal 17 4 2 2 6 2" xfId="7686"/>
    <cellStyle name="Normal 17 4 2 2 6 2 2" xfId="15193"/>
    <cellStyle name="Normal 17 4 2 2 6 3" xfId="11579"/>
    <cellStyle name="Normal 17 4 2 2 7" xfId="4441"/>
    <cellStyle name="Normal 17 4 2 2 7 2" xfId="8111"/>
    <cellStyle name="Normal 17 4 2 2 7 2 2" xfId="15618"/>
    <cellStyle name="Normal 17 4 2 2 7 3" xfId="12004"/>
    <cellStyle name="Normal 17 4 2 2 8" xfId="4866"/>
    <cellStyle name="Normal 17 4 2 2 8 2" xfId="8534"/>
    <cellStyle name="Normal 17 4 2 2 8 2 2" xfId="16041"/>
    <cellStyle name="Normal 17 4 2 2 8 3" xfId="12426"/>
    <cellStyle name="Normal 17 4 2 2 9" xfId="5352"/>
    <cellStyle name="Normal 17 4 2 2 9 2" xfId="12901"/>
    <cellStyle name="Normal 17 4 2 3" xfId="1982"/>
    <cellStyle name="Normal 17 4 2 3 2" xfId="2488"/>
    <cellStyle name="Normal 17 4 2 3 2 2" xfId="3335"/>
    <cellStyle name="Normal 17 4 2 3 2 2 2" xfId="7117"/>
    <cellStyle name="Normal 17 4 2 3 2 2 2 2" xfId="14628"/>
    <cellStyle name="Normal 17 4 2 3 2 2 3" xfId="11028"/>
    <cellStyle name="Normal 17 4 2 3 2 3" xfId="6272"/>
    <cellStyle name="Normal 17 4 2 3 2 3 2" xfId="13784"/>
    <cellStyle name="Normal 17 4 2 3 2 4" xfId="10184"/>
    <cellStyle name="Normal 17 4 2 3 3" xfId="2910"/>
    <cellStyle name="Normal 17 4 2 3 3 2" xfId="6694"/>
    <cellStyle name="Normal 17 4 2 3 3 2 2" xfId="14206"/>
    <cellStyle name="Normal 17 4 2 3 3 3" xfId="10606"/>
    <cellStyle name="Normal 17 4 2 3 4" xfId="3841"/>
    <cellStyle name="Normal 17 4 2 3 4 2" xfId="7551"/>
    <cellStyle name="Normal 17 4 2 3 4 2 2" xfId="15060"/>
    <cellStyle name="Normal 17 4 2 3 4 3" xfId="11451"/>
    <cellStyle name="Normal 17 4 2 3 5" xfId="4310"/>
    <cellStyle name="Normal 17 4 2 3 5 2" xfId="7980"/>
    <cellStyle name="Normal 17 4 2 3 5 2 2" xfId="15487"/>
    <cellStyle name="Normal 17 4 2 3 5 3" xfId="11873"/>
    <cellStyle name="Normal 17 4 2 3 6" xfId="4735"/>
    <cellStyle name="Normal 17 4 2 3 6 2" xfId="8405"/>
    <cellStyle name="Normal 17 4 2 3 6 2 2" xfId="15912"/>
    <cellStyle name="Normal 17 4 2 3 6 3" xfId="12298"/>
    <cellStyle name="Normal 17 4 2 3 7" xfId="5163"/>
    <cellStyle name="Normal 17 4 2 3 7 2" xfId="8828"/>
    <cellStyle name="Normal 17 4 2 3 7 2 2" xfId="16335"/>
    <cellStyle name="Normal 17 4 2 3 7 3" xfId="12720"/>
    <cellStyle name="Normal 17 4 2 3 8" xfId="5834"/>
    <cellStyle name="Normal 17 4 2 3 8 2" xfId="13349"/>
    <cellStyle name="Normal 17 4 2 3 9" xfId="9761"/>
    <cellStyle name="Normal 17 4 2 4" xfId="2061"/>
    <cellStyle name="Normal 17 4 2 4 2" xfId="2974"/>
    <cellStyle name="Normal 17 4 2 4 2 2" xfId="6756"/>
    <cellStyle name="Normal 17 4 2 4 2 2 2" xfId="14267"/>
    <cellStyle name="Normal 17 4 2 4 2 3" xfId="10667"/>
    <cellStyle name="Normal 17 4 2 4 3" xfId="5900"/>
    <cellStyle name="Normal 17 4 2 4 3 2" xfId="13414"/>
    <cellStyle name="Normal 17 4 2 4 4" xfId="9823"/>
    <cellStyle name="Normal 17 4 2 5" xfId="2549"/>
    <cellStyle name="Normal 17 4 2 5 2" xfId="6333"/>
    <cellStyle name="Normal 17 4 2 5 2 2" xfId="13845"/>
    <cellStyle name="Normal 17 4 2 5 3" xfId="10245"/>
    <cellStyle name="Normal 17 4 2 6" xfId="3425"/>
    <cellStyle name="Normal 17 4 2 6 2" xfId="7183"/>
    <cellStyle name="Normal 17 4 2 6 2 2" xfId="14693"/>
    <cellStyle name="Normal 17 4 2 6 3" xfId="11090"/>
    <cellStyle name="Normal 17 4 2 7" xfId="3949"/>
    <cellStyle name="Normal 17 4 2 7 2" xfId="7619"/>
    <cellStyle name="Normal 17 4 2 7 2 2" xfId="15126"/>
    <cellStyle name="Normal 17 4 2 7 3" xfId="11512"/>
    <cellStyle name="Normal 17 4 2 8" xfId="4374"/>
    <cellStyle name="Normal 17 4 2 8 2" xfId="8044"/>
    <cellStyle name="Normal 17 4 2 8 2 2" xfId="15551"/>
    <cellStyle name="Normal 17 4 2 8 3" xfId="11937"/>
    <cellStyle name="Normal 17 4 2 9" xfId="4798"/>
    <cellStyle name="Normal 17 4 2 9 2" xfId="8467"/>
    <cellStyle name="Normal 17 4 2 9 2 2" xfId="15974"/>
    <cellStyle name="Normal 17 4 2 9 3" xfId="12359"/>
    <cellStyle name="Normal 17 4 3" xfId="508"/>
    <cellStyle name="Normal 17 4 3 10" xfId="5307"/>
    <cellStyle name="Normal 17 4 3 10 2" xfId="12856"/>
    <cellStyle name="Normal 17 4 3 11" xfId="9422"/>
    <cellStyle name="Normal 17 4 3 2" xfId="579"/>
    <cellStyle name="Normal 17 4 3 2 10" xfId="9489"/>
    <cellStyle name="Normal 17 4 3 2 2" xfId="1983"/>
    <cellStyle name="Normal 17 4 3 2 2 2" xfId="2489"/>
    <cellStyle name="Normal 17 4 3 2 2 2 2" xfId="3336"/>
    <cellStyle name="Normal 17 4 3 2 2 2 2 2" xfId="7118"/>
    <cellStyle name="Normal 17 4 3 2 2 2 2 2 2" xfId="14629"/>
    <cellStyle name="Normal 17 4 3 2 2 2 2 3" xfId="11029"/>
    <cellStyle name="Normal 17 4 3 2 2 2 3" xfId="6273"/>
    <cellStyle name="Normal 17 4 3 2 2 2 3 2" xfId="13785"/>
    <cellStyle name="Normal 17 4 3 2 2 2 4" xfId="10185"/>
    <cellStyle name="Normal 17 4 3 2 2 3" xfId="2911"/>
    <cellStyle name="Normal 17 4 3 2 2 3 2" xfId="6695"/>
    <cellStyle name="Normal 17 4 3 2 2 3 2 2" xfId="14207"/>
    <cellStyle name="Normal 17 4 3 2 2 3 3" xfId="10607"/>
    <cellStyle name="Normal 17 4 3 2 2 4" xfId="3842"/>
    <cellStyle name="Normal 17 4 3 2 2 4 2" xfId="7552"/>
    <cellStyle name="Normal 17 4 3 2 2 4 2 2" xfId="15061"/>
    <cellStyle name="Normal 17 4 3 2 2 4 3" xfId="11452"/>
    <cellStyle name="Normal 17 4 3 2 2 5" xfId="4311"/>
    <cellStyle name="Normal 17 4 3 2 2 5 2" xfId="7981"/>
    <cellStyle name="Normal 17 4 3 2 2 5 2 2" xfId="15488"/>
    <cellStyle name="Normal 17 4 3 2 2 5 3" xfId="11874"/>
    <cellStyle name="Normal 17 4 3 2 2 6" xfId="4736"/>
    <cellStyle name="Normal 17 4 3 2 2 6 2" xfId="8406"/>
    <cellStyle name="Normal 17 4 3 2 2 6 2 2" xfId="15913"/>
    <cellStyle name="Normal 17 4 3 2 2 6 3" xfId="12299"/>
    <cellStyle name="Normal 17 4 3 2 2 7" xfId="5164"/>
    <cellStyle name="Normal 17 4 3 2 2 7 2" xfId="8829"/>
    <cellStyle name="Normal 17 4 3 2 2 7 2 2" xfId="16336"/>
    <cellStyle name="Normal 17 4 3 2 2 7 3" xfId="12721"/>
    <cellStyle name="Normal 17 4 3 2 2 8" xfId="5835"/>
    <cellStyle name="Normal 17 4 3 2 2 8 2" xfId="13350"/>
    <cellStyle name="Normal 17 4 3 2 2 9" xfId="9762"/>
    <cellStyle name="Normal 17 4 3 2 3" xfId="2150"/>
    <cellStyle name="Normal 17 4 3 2 3 2" xfId="3063"/>
    <cellStyle name="Normal 17 4 3 2 3 2 2" xfId="6845"/>
    <cellStyle name="Normal 17 4 3 2 3 2 2 2" xfId="14356"/>
    <cellStyle name="Normal 17 4 3 2 3 2 3" xfId="10756"/>
    <cellStyle name="Normal 17 4 3 2 3 3" xfId="5989"/>
    <cellStyle name="Normal 17 4 3 2 3 3 2" xfId="13503"/>
    <cellStyle name="Normal 17 4 3 2 3 4" xfId="9912"/>
    <cellStyle name="Normal 17 4 3 2 4" xfId="2638"/>
    <cellStyle name="Normal 17 4 3 2 4 2" xfId="6422"/>
    <cellStyle name="Normal 17 4 3 2 4 2 2" xfId="13934"/>
    <cellStyle name="Normal 17 4 3 2 4 3" xfId="10334"/>
    <cellStyle name="Normal 17 4 3 2 5" xfId="3514"/>
    <cellStyle name="Normal 17 4 3 2 5 2" xfId="7272"/>
    <cellStyle name="Normal 17 4 3 2 5 2 2" xfId="14782"/>
    <cellStyle name="Normal 17 4 3 2 5 3" xfId="11179"/>
    <cellStyle name="Normal 17 4 3 2 6" xfId="4038"/>
    <cellStyle name="Normal 17 4 3 2 6 2" xfId="7708"/>
    <cellStyle name="Normal 17 4 3 2 6 2 2" xfId="15215"/>
    <cellStyle name="Normal 17 4 3 2 6 3" xfId="11601"/>
    <cellStyle name="Normal 17 4 3 2 7" xfId="4463"/>
    <cellStyle name="Normal 17 4 3 2 7 2" xfId="8133"/>
    <cellStyle name="Normal 17 4 3 2 7 2 2" xfId="15640"/>
    <cellStyle name="Normal 17 4 3 2 7 3" xfId="12026"/>
    <cellStyle name="Normal 17 4 3 2 8" xfId="4888"/>
    <cellStyle name="Normal 17 4 3 2 8 2" xfId="8556"/>
    <cellStyle name="Normal 17 4 3 2 8 2 2" xfId="16063"/>
    <cellStyle name="Normal 17 4 3 2 8 3" xfId="12448"/>
    <cellStyle name="Normal 17 4 3 2 9" xfId="5374"/>
    <cellStyle name="Normal 17 4 3 2 9 2" xfId="12923"/>
    <cellStyle name="Normal 17 4 3 3" xfId="1984"/>
    <cellStyle name="Normal 17 4 3 3 2" xfId="2490"/>
    <cellStyle name="Normal 17 4 3 3 2 2" xfId="3337"/>
    <cellStyle name="Normal 17 4 3 3 2 2 2" xfId="7119"/>
    <cellStyle name="Normal 17 4 3 3 2 2 2 2" xfId="14630"/>
    <cellStyle name="Normal 17 4 3 3 2 2 3" xfId="11030"/>
    <cellStyle name="Normal 17 4 3 3 2 3" xfId="6274"/>
    <cellStyle name="Normal 17 4 3 3 2 3 2" xfId="13786"/>
    <cellStyle name="Normal 17 4 3 3 2 4" xfId="10186"/>
    <cellStyle name="Normal 17 4 3 3 3" xfId="2912"/>
    <cellStyle name="Normal 17 4 3 3 3 2" xfId="6696"/>
    <cellStyle name="Normal 17 4 3 3 3 2 2" xfId="14208"/>
    <cellStyle name="Normal 17 4 3 3 3 3" xfId="10608"/>
    <cellStyle name="Normal 17 4 3 3 4" xfId="3843"/>
    <cellStyle name="Normal 17 4 3 3 4 2" xfId="7553"/>
    <cellStyle name="Normal 17 4 3 3 4 2 2" xfId="15062"/>
    <cellStyle name="Normal 17 4 3 3 4 3" xfId="11453"/>
    <cellStyle name="Normal 17 4 3 3 5" xfId="4312"/>
    <cellStyle name="Normal 17 4 3 3 5 2" xfId="7982"/>
    <cellStyle name="Normal 17 4 3 3 5 2 2" xfId="15489"/>
    <cellStyle name="Normal 17 4 3 3 5 3" xfId="11875"/>
    <cellStyle name="Normal 17 4 3 3 6" xfId="4737"/>
    <cellStyle name="Normal 17 4 3 3 6 2" xfId="8407"/>
    <cellStyle name="Normal 17 4 3 3 6 2 2" xfId="15914"/>
    <cellStyle name="Normal 17 4 3 3 6 3" xfId="12300"/>
    <cellStyle name="Normal 17 4 3 3 7" xfId="5165"/>
    <cellStyle name="Normal 17 4 3 3 7 2" xfId="8830"/>
    <cellStyle name="Normal 17 4 3 3 7 2 2" xfId="16337"/>
    <cellStyle name="Normal 17 4 3 3 7 3" xfId="12722"/>
    <cellStyle name="Normal 17 4 3 3 8" xfId="5836"/>
    <cellStyle name="Normal 17 4 3 3 8 2" xfId="13351"/>
    <cellStyle name="Normal 17 4 3 3 9" xfId="9763"/>
    <cellStyle name="Normal 17 4 3 4" xfId="2083"/>
    <cellStyle name="Normal 17 4 3 4 2" xfId="2996"/>
    <cellStyle name="Normal 17 4 3 4 2 2" xfId="6778"/>
    <cellStyle name="Normal 17 4 3 4 2 2 2" xfId="14289"/>
    <cellStyle name="Normal 17 4 3 4 2 3" xfId="10689"/>
    <cellStyle name="Normal 17 4 3 4 3" xfId="5922"/>
    <cellStyle name="Normal 17 4 3 4 3 2" xfId="13436"/>
    <cellStyle name="Normal 17 4 3 4 4" xfId="9845"/>
    <cellStyle name="Normal 17 4 3 5" xfId="2571"/>
    <cellStyle name="Normal 17 4 3 5 2" xfId="6355"/>
    <cellStyle name="Normal 17 4 3 5 2 2" xfId="13867"/>
    <cellStyle name="Normal 17 4 3 5 3" xfId="10267"/>
    <cellStyle name="Normal 17 4 3 6" xfId="3447"/>
    <cellStyle name="Normal 17 4 3 6 2" xfId="7205"/>
    <cellStyle name="Normal 17 4 3 6 2 2" xfId="14715"/>
    <cellStyle name="Normal 17 4 3 6 3" xfId="11112"/>
    <cellStyle name="Normal 17 4 3 7" xfId="3971"/>
    <cellStyle name="Normal 17 4 3 7 2" xfId="7641"/>
    <cellStyle name="Normal 17 4 3 7 2 2" xfId="15148"/>
    <cellStyle name="Normal 17 4 3 7 3" xfId="11534"/>
    <cellStyle name="Normal 17 4 3 8" xfId="4396"/>
    <cellStyle name="Normal 17 4 3 8 2" xfId="8066"/>
    <cellStyle name="Normal 17 4 3 8 2 2" xfId="15573"/>
    <cellStyle name="Normal 17 4 3 8 3" xfId="11959"/>
    <cellStyle name="Normal 17 4 3 9" xfId="4820"/>
    <cellStyle name="Normal 17 4 3 9 2" xfId="8489"/>
    <cellStyle name="Normal 17 4 3 9 2 2" xfId="15996"/>
    <cellStyle name="Normal 17 4 3 9 3" xfId="12381"/>
    <cellStyle name="Normal 17 4 4" xfId="535"/>
    <cellStyle name="Normal 17 4 4 10" xfId="9445"/>
    <cellStyle name="Normal 17 4 4 2" xfId="1985"/>
    <cellStyle name="Normal 17 4 4 2 2" xfId="2491"/>
    <cellStyle name="Normal 17 4 4 2 2 2" xfId="3338"/>
    <cellStyle name="Normal 17 4 4 2 2 2 2" xfId="7120"/>
    <cellStyle name="Normal 17 4 4 2 2 2 2 2" xfId="14631"/>
    <cellStyle name="Normal 17 4 4 2 2 2 3" xfId="11031"/>
    <cellStyle name="Normal 17 4 4 2 2 3" xfId="6275"/>
    <cellStyle name="Normal 17 4 4 2 2 3 2" xfId="13787"/>
    <cellStyle name="Normal 17 4 4 2 2 4" xfId="10187"/>
    <cellStyle name="Normal 17 4 4 2 3" xfId="2913"/>
    <cellStyle name="Normal 17 4 4 2 3 2" xfId="6697"/>
    <cellStyle name="Normal 17 4 4 2 3 2 2" xfId="14209"/>
    <cellStyle name="Normal 17 4 4 2 3 3" xfId="10609"/>
    <cellStyle name="Normal 17 4 4 2 4" xfId="3844"/>
    <cellStyle name="Normal 17 4 4 2 4 2" xfId="7554"/>
    <cellStyle name="Normal 17 4 4 2 4 2 2" xfId="15063"/>
    <cellStyle name="Normal 17 4 4 2 4 3" xfId="11454"/>
    <cellStyle name="Normal 17 4 4 2 5" xfId="4313"/>
    <cellStyle name="Normal 17 4 4 2 5 2" xfId="7983"/>
    <cellStyle name="Normal 17 4 4 2 5 2 2" xfId="15490"/>
    <cellStyle name="Normal 17 4 4 2 5 3" xfId="11876"/>
    <cellStyle name="Normal 17 4 4 2 6" xfId="4738"/>
    <cellStyle name="Normal 17 4 4 2 6 2" xfId="8408"/>
    <cellStyle name="Normal 17 4 4 2 6 2 2" xfId="15915"/>
    <cellStyle name="Normal 17 4 4 2 6 3" xfId="12301"/>
    <cellStyle name="Normal 17 4 4 2 7" xfId="5166"/>
    <cellStyle name="Normal 17 4 4 2 7 2" xfId="8831"/>
    <cellStyle name="Normal 17 4 4 2 7 2 2" xfId="16338"/>
    <cellStyle name="Normal 17 4 4 2 7 3" xfId="12723"/>
    <cellStyle name="Normal 17 4 4 2 8" xfId="5837"/>
    <cellStyle name="Normal 17 4 4 2 8 2" xfId="13352"/>
    <cellStyle name="Normal 17 4 4 2 9" xfId="9764"/>
    <cellStyle name="Normal 17 4 4 3" xfId="2106"/>
    <cellStyle name="Normal 17 4 4 3 2" xfId="3019"/>
    <cellStyle name="Normal 17 4 4 3 2 2" xfId="6801"/>
    <cellStyle name="Normal 17 4 4 3 2 2 2" xfId="14312"/>
    <cellStyle name="Normal 17 4 4 3 2 3" xfId="10712"/>
    <cellStyle name="Normal 17 4 4 3 3" xfId="5945"/>
    <cellStyle name="Normal 17 4 4 3 3 2" xfId="13459"/>
    <cellStyle name="Normal 17 4 4 3 4" xfId="9868"/>
    <cellStyle name="Normal 17 4 4 4" xfId="2594"/>
    <cellStyle name="Normal 17 4 4 4 2" xfId="6378"/>
    <cellStyle name="Normal 17 4 4 4 2 2" xfId="13890"/>
    <cellStyle name="Normal 17 4 4 4 3" xfId="10290"/>
    <cellStyle name="Normal 17 4 4 5" xfId="3470"/>
    <cellStyle name="Normal 17 4 4 5 2" xfId="7228"/>
    <cellStyle name="Normal 17 4 4 5 2 2" xfId="14738"/>
    <cellStyle name="Normal 17 4 4 5 3" xfId="11135"/>
    <cellStyle name="Normal 17 4 4 6" xfId="3994"/>
    <cellStyle name="Normal 17 4 4 6 2" xfId="7664"/>
    <cellStyle name="Normal 17 4 4 6 2 2" xfId="15171"/>
    <cellStyle name="Normal 17 4 4 6 3" xfId="11557"/>
    <cellStyle name="Normal 17 4 4 7" xfId="4419"/>
    <cellStyle name="Normal 17 4 4 7 2" xfId="8089"/>
    <cellStyle name="Normal 17 4 4 7 2 2" xfId="15596"/>
    <cellStyle name="Normal 17 4 4 7 3" xfId="11982"/>
    <cellStyle name="Normal 17 4 4 8" xfId="4844"/>
    <cellStyle name="Normal 17 4 4 8 2" xfId="8512"/>
    <cellStyle name="Normal 17 4 4 8 2 2" xfId="16019"/>
    <cellStyle name="Normal 17 4 4 8 3" xfId="12404"/>
    <cellStyle name="Normal 17 4 4 9" xfId="5330"/>
    <cellStyle name="Normal 17 4 4 9 2" xfId="12879"/>
    <cellStyle name="Normal 17 4 5" xfId="1986"/>
    <cellStyle name="Normal 17 4 5 2" xfId="2492"/>
    <cellStyle name="Normal 17 4 5 2 2" xfId="3339"/>
    <cellStyle name="Normal 17 4 5 2 2 2" xfId="7121"/>
    <cellStyle name="Normal 17 4 5 2 2 2 2" xfId="14632"/>
    <cellStyle name="Normal 17 4 5 2 2 3" xfId="11032"/>
    <cellStyle name="Normal 17 4 5 2 3" xfId="6276"/>
    <cellStyle name="Normal 17 4 5 2 3 2" xfId="13788"/>
    <cellStyle name="Normal 17 4 5 2 4" xfId="10188"/>
    <cellStyle name="Normal 17 4 5 3" xfId="2914"/>
    <cellStyle name="Normal 17 4 5 3 2" xfId="6698"/>
    <cellStyle name="Normal 17 4 5 3 2 2" xfId="14210"/>
    <cellStyle name="Normal 17 4 5 3 3" xfId="10610"/>
    <cellStyle name="Normal 17 4 5 4" xfId="3845"/>
    <cellStyle name="Normal 17 4 5 4 2" xfId="7555"/>
    <cellStyle name="Normal 17 4 5 4 2 2" xfId="15064"/>
    <cellStyle name="Normal 17 4 5 4 3" xfId="11455"/>
    <cellStyle name="Normal 17 4 5 5" xfId="4314"/>
    <cellStyle name="Normal 17 4 5 5 2" xfId="7984"/>
    <cellStyle name="Normal 17 4 5 5 2 2" xfId="15491"/>
    <cellStyle name="Normal 17 4 5 5 3" xfId="11877"/>
    <cellStyle name="Normal 17 4 5 6" xfId="4739"/>
    <cellStyle name="Normal 17 4 5 6 2" xfId="8409"/>
    <cellStyle name="Normal 17 4 5 6 2 2" xfId="15916"/>
    <cellStyle name="Normal 17 4 5 6 3" xfId="12302"/>
    <cellStyle name="Normal 17 4 5 7" xfId="5167"/>
    <cellStyle name="Normal 17 4 5 7 2" xfId="8832"/>
    <cellStyle name="Normal 17 4 5 7 2 2" xfId="16339"/>
    <cellStyle name="Normal 17 4 5 7 3" xfId="12724"/>
    <cellStyle name="Normal 17 4 5 8" xfId="5838"/>
    <cellStyle name="Normal 17 4 5 8 2" xfId="13353"/>
    <cellStyle name="Normal 17 4 5 9" xfId="9765"/>
    <cellStyle name="Normal 17 4 6" xfId="2039"/>
    <cellStyle name="Normal 17 4 6 2" xfId="2952"/>
    <cellStyle name="Normal 17 4 6 2 2" xfId="6734"/>
    <cellStyle name="Normal 17 4 6 2 2 2" xfId="14245"/>
    <cellStyle name="Normal 17 4 6 2 3" xfId="10645"/>
    <cellStyle name="Normal 17 4 6 3" xfId="5878"/>
    <cellStyle name="Normal 17 4 6 3 2" xfId="13392"/>
    <cellStyle name="Normal 17 4 6 4" xfId="9801"/>
    <cellStyle name="Normal 17 4 7" xfId="2527"/>
    <cellStyle name="Normal 17 4 7 2" xfId="6311"/>
    <cellStyle name="Normal 17 4 7 2 2" xfId="13823"/>
    <cellStyle name="Normal 17 4 7 3" xfId="10223"/>
    <cellStyle name="Normal 17 4 8" xfId="3400"/>
    <cellStyle name="Normal 17 4 8 2" xfId="7161"/>
    <cellStyle name="Normal 17 4 8 2 2" xfId="14671"/>
    <cellStyle name="Normal 17 4 8 3" xfId="11068"/>
    <cellStyle name="Normal 17 4 9" xfId="3927"/>
    <cellStyle name="Normal 17 4 9 2" xfId="7597"/>
    <cellStyle name="Normal 17 4 9 2 2" xfId="15104"/>
    <cellStyle name="Normal 17 4 9 3" xfId="11490"/>
    <cellStyle name="Normal 17 5" xfId="436"/>
    <cellStyle name="Normal 17 5 10" xfId="4355"/>
    <cellStyle name="Normal 17 5 10 2" xfId="8025"/>
    <cellStyle name="Normal 17 5 10 2 2" xfId="15532"/>
    <cellStyle name="Normal 17 5 10 3" xfId="11918"/>
    <cellStyle name="Normal 17 5 11" xfId="4778"/>
    <cellStyle name="Normal 17 5 11 2" xfId="8447"/>
    <cellStyle name="Normal 17 5 11 2 2" xfId="15954"/>
    <cellStyle name="Normal 17 5 11 3" xfId="12340"/>
    <cellStyle name="Normal 17 5 12" xfId="5263"/>
    <cellStyle name="Normal 17 5 12 2" xfId="12812"/>
    <cellStyle name="Normal 17 5 13" xfId="9381"/>
    <cellStyle name="Normal 17 5 2" xfId="489"/>
    <cellStyle name="Normal 17 5 2 10" xfId="5288"/>
    <cellStyle name="Normal 17 5 2 10 2" xfId="12837"/>
    <cellStyle name="Normal 17 5 2 11" xfId="9403"/>
    <cellStyle name="Normal 17 5 2 2" xfId="560"/>
    <cellStyle name="Normal 17 5 2 2 10" xfId="9470"/>
    <cellStyle name="Normal 17 5 2 2 2" xfId="1987"/>
    <cellStyle name="Normal 17 5 2 2 2 2" xfId="2493"/>
    <cellStyle name="Normal 17 5 2 2 2 2 2" xfId="3340"/>
    <cellStyle name="Normal 17 5 2 2 2 2 2 2" xfId="7122"/>
    <cellStyle name="Normal 17 5 2 2 2 2 2 2 2" xfId="14633"/>
    <cellStyle name="Normal 17 5 2 2 2 2 2 3" xfId="11033"/>
    <cellStyle name="Normal 17 5 2 2 2 2 3" xfId="6277"/>
    <cellStyle name="Normal 17 5 2 2 2 2 3 2" xfId="13789"/>
    <cellStyle name="Normal 17 5 2 2 2 2 4" xfId="10189"/>
    <cellStyle name="Normal 17 5 2 2 2 3" xfId="2915"/>
    <cellStyle name="Normal 17 5 2 2 2 3 2" xfId="6699"/>
    <cellStyle name="Normal 17 5 2 2 2 3 2 2" xfId="14211"/>
    <cellStyle name="Normal 17 5 2 2 2 3 3" xfId="10611"/>
    <cellStyle name="Normal 17 5 2 2 2 4" xfId="3846"/>
    <cellStyle name="Normal 17 5 2 2 2 4 2" xfId="7556"/>
    <cellStyle name="Normal 17 5 2 2 2 4 2 2" xfId="15065"/>
    <cellStyle name="Normal 17 5 2 2 2 4 3" xfId="11456"/>
    <cellStyle name="Normal 17 5 2 2 2 5" xfId="4315"/>
    <cellStyle name="Normal 17 5 2 2 2 5 2" xfId="7985"/>
    <cellStyle name="Normal 17 5 2 2 2 5 2 2" xfId="15492"/>
    <cellStyle name="Normal 17 5 2 2 2 5 3" xfId="11878"/>
    <cellStyle name="Normal 17 5 2 2 2 6" xfId="4740"/>
    <cellStyle name="Normal 17 5 2 2 2 6 2" xfId="8410"/>
    <cellStyle name="Normal 17 5 2 2 2 6 2 2" xfId="15917"/>
    <cellStyle name="Normal 17 5 2 2 2 6 3" xfId="12303"/>
    <cellStyle name="Normal 17 5 2 2 2 7" xfId="5168"/>
    <cellStyle name="Normal 17 5 2 2 2 7 2" xfId="8833"/>
    <cellStyle name="Normal 17 5 2 2 2 7 2 2" xfId="16340"/>
    <cellStyle name="Normal 17 5 2 2 2 7 3" xfId="12725"/>
    <cellStyle name="Normal 17 5 2 2 2 8" xfId="5839"/>
    <cellStyle name="Normal 17 5 2 2 2 8 2" xfId="13354"/>
    <cellStyle name="Normal 17 5 2 2 2 9" xfId="9766"/>
    <cellStyle name="Normal 17 5 2 2 3" xfId="2131"/>
    <cellStyle name="Normal 17 5 2 2 3 2" xfId="3044"/>
    <cellStyle name="Normal 17 5 2 2 3 2 2" xfId="6826"/>
    <cellStyle name="Normal 17 5 2 2 3 2 2 2" xfId="14337"/>
    <cellStyle name="Normal 17 5 2 2 3 2 3" xfId="10737"/>
    <cellStyle name="Normal 17 5 2 2 3 3" xfId="5970"/>
    <cellStyle name="Normal 17 5 2 2 3 3 2" xfId="13484"/>
    <cellStyle name="Normal 17 5 2 2 3 4" xfId="9893"/>
    <cellStyle name="Normal 17 5 2 2 4" xfId="2619"/>
    <cellStyle name="Normal 17 5 2 2 4 2" xfId="6403"/>
    <cellStyle name="Normal 17 5 2 2 4 2 2" xfId="13915"/>
    <cellStyle name="Normal 17 5 2 2 4 3" xfId="10315"/>
    <cellStyle name="Normal 17 5 2 2 5" xfId="3495"/>
    <cellStyle name="Normal 17 5 2 2 5 2" xfId="7253"/>
    <cellStyle name="Normal 17 5 2 2 5 2 2" xfId="14763"/>
    <cellStyle name="Normal 17 5 2 2 5 3" xfId="11160"/>
    <cellStyle name="Normal 17 5 2 2 6" xfId="4019"/>
    <cellStyle name="Normal 17 5 2 2 6 2" xfId="7689"/>
    <cellStyle name="Normal 17 5 2 2 6 2 2" xfId="15196"/>
    <cellStyle name="Normal 17 5 2 2 6 3" xfId="11582"/>
    <cellStyle name="Normal 17 5 2 2 7" xfId="4444"/>
    <cellStyle name="Normal 17 5 2 2 7 2" xfId="8114"/>
    <cellStyle name="Normal 17 5 2 2 7 2 2" xfId="15621"/>
    <cellStyle name="Normal 17 5 2 2 7 3" xfId="12007"/>
    <cellStyle name="Normal 17 5 2 2 8" xfId="4869"/>
    <cellStyle name="Normal 17 5 2 2 8 2" xfId="8537"/>
    <cellStyle name="Normal 17 5 2 2 8 2 2" xfId="16044"/>
    <cellStyle name="Normal 17 5 2 2 8 3" xfId="12429"/>
    <cellStyle name="Normal 17 5 2 2 9" xfId="5355"/>
    <cellStyle name="Normal 17 5 2 2 9 2" xfId="12904"/>
    <cellStyle name="Normal 17 5 2 3" xfId="1988"/>
    <cellStyle name="Normal 17 5 2 3 2" xfId="2494"/>
    <cellStyle name="Normal 17 5 2 3 2 2" xfId="3341"/>
    <cellStyle name="Normal 17 5 2 3 2 2 2" xfId="7123"/>
    <cellStyle name="Normal 17 5 2 3 2 2 2 2" xfId="14634"/>
    <cellStyle name="Normal 17 5 2 3 2 2 3" xfId="11034"/>
    <cellStyle name="Normal 17 5 2 3 2 3" xfId="6278"/>
    <cellStyle name="Normal 17 5 2 3 2 3 2" xfId="13790"/>
    <cellStyle name="Normal 17 5 2 3 2 4" xfId="10190"/>
    <cellStyle name="Normal 17 5 2 3 3" xfId="2916"/>
    <cellStyle name="Normal 17 5 2 3 3 2" xfId="6700"/>
    <cellStyle name="Normal 17 5 2 3 3 2 2" xfId="14212"/>
    <cellStyle name="Normal 17 5 2 3 3 3" xfId="10612"/>
    <cellStyle name="Normal 17 5 2 3 4" xfId="3847"/>
    <cellStyle name="Normal 17 5 2 3 4 2" xfId="7557"/>
    <cellStyle name="Normal 17 5 2 3 4 2 2" xfId="15066"/>
    <cellStyle name="Normal 17 5 2 3 4 3" xfId="11457"/>
    <cellStyle name="Normal 17 5 2 3 5" xfId="4316"/>
    <cellStyle name="Normal 17 5 2 3 5 2" xfId="7986"/>
    <cellStyle name="Normal 17 5 2 3 5 2 2" xfId="15493"/>
    <cellStyle name="Normal 17 5 2 3 5 3" xfId="11879"/>
    <cellStyle name="Normal 17 5 2 3 6" xfId="4741"/>
    <cellStyle name="Normal 17 5 2 3 6 2" xfId="8411"/>
    <cellStyle name="Normal 17 5 2 3 6 2 2" xfId="15918"/>
    <cellStyle name="Normal 17 5 2 3 6 3" xfId="12304"/>
    <cellStyle name="Normal 17 5 2 3 7" xfId="5169"/>
    <cellStyle name="Normal 17 5 2 3 7 2" xfId="8834"/>
    <cellStyle name="Normal 17 5 2 3 7 2 2" xfId="16341"/>
    <cellStyle name="Normal 17 5 2 3 7 3" xfId="12726"/>
    <cellStyle name="Normal 17 5 2 3 8" xfId="5840"/>
    <cellStyle name="Normal 17 5 2 3 8 2" xfId="13355"/>
    <cellStyle name="Normal 17 5 2 3 9" xfId="9767"/>
    <cellStyle name="Normal 17 5 2 4" xfId="2064"/>
    <cellStyle name="Normal 17 5 2 4 2" xfId="2977"/>
    <cellStyle name="Normal 17 5 2 4 2 2" xfId="6759"/>
    <cellStyle name="Normal 17 5 2 4 2 2 2" xfId="14270"/>
    <cellStyle name="Normal 17 5 2 4 2 3" xfId="10670"/>
    <cellStyle name="Normal 17 5 2 4 3" xfId="5903"/>
    <cellStyle name="Normal 17 5 2 4 3 2" xfId="13417"/>
    <cellStyle name="Normal 17 5 2 4 4" xfId="9826"/>
    <cellStyle name="Normal 17 5 2 5" xfId="2552"/>
    <cellStyle name="Normal 17 5 2 5 2" xfId="6336"/>
    <cellStyle name="Normal 17 5 2 5 2 2" xfId="13848"/>
    <cellStyle name="Normal 17 5 2 5 3" xfId="10248"/>
    <cellStyle name="Normal 17 5 2 6" xfId="3428"/>
    <cellStyle name="Normal 17 5 2 6 2" xfId="7186"/>
    <cellStyle name="Normal 17 5 2 6 2 2" xfId="14696"/>
    <cellStyle name="Normal 17 5 2 6 3" xfId="11093"/>
    <cellStyle name="Normal 17 5 2 7" xfId="3952"/>
    <cellStyle name="Normal 17 5 2 7 2" xfId="7622"/>
    <cellStyle name="Normal 17 5 2 7 2 2" xfId="15129"/>
    <cellStyle name="Normal 17 5 2 7 3" xfId="11515"/>
    <cellStyle name="Normal 17 5 2 8" xfId="4377"/>
    <cellStyle name="Normal 17 5 2 8 2" xfId="8047"/>
    <cellStyle name="Normal 17 5 2 8 2 2" xfId="15554"/>
    <cellStyle name="Normal 17 5 2 8 3" xfId="11940"/>
    <cellStyle name="Normal 17 5 2 9" xfId="4801"/>
    <cellStyle name="Normal 17 5 2 9 2" xfId="8470"/>
    <cellStyle name="Normal 17 5 2 9 2 2" xfId="15977"/>
    <cellStyle name="Normal 17 5 2 9 3" xfId="12362"/>
    <cellStyle name="Normal 17 5 3" xfId="511"/>
    <cellStyle name="Normal 17 5 3 10" xfId="5310"/>
    <cellStyle name="Normal 17 5 3 10 2" xfId="12859"/>
    <cellStyle name="Normal 17 5 3 11" xfId="9425"/>
    <cellStyle name="Normal 17 5 3 2" xfId="582"/>
    <cellStyle name="Normal 17 5 3 2 10" xfId="9492"/>
    <cellStyle name="Normal 17 5 3 2 2" xfId="1989"/>
    <cellStyle name="Normal 17 5 3 2 2 2" xfId="2495"/>
    <cellStyle name="Normal 17 5 3 2 2 2 2" xfId="3342"/>
    <cellStyle name="Normal 17 5 3 2 2 2 2 2" xfId="7124"/>
    <cellStyle name="Normal 17 5 3 2 2 2 2 2 2" xfId="14635"/>
    <cellStyle name="Normal 17 5 3 2 2 2 2 3" xfId="11035"/>
    <cellStyle name="Normal 17 5 3 2 2 2 3" xfId="6279"/>
    <cellStyle name="Normal 17 5 3 2 2 2 3 2" xfId="13791"/>
    <cellStyle name="Normal 17 5 3 2 2 2 4" xfId="10191"/>
    <cellStyle name="Normal 17 5 3 2 2 3" xfId="2917"/>
    <cellStyle name="Normal 17 5 3 2 2 3 2" xfId="6701"/>
    <cellStyle name="Normal 17 5 3 2 2 3 2 2" xfId="14213"/>
    <cellStyle name="Normal 17 5 3 2 2 3 3" xfId="10613"/>
    <cellStyle name="Normal 17 5 3 2 2 4" xfId="3848"/>
    <cellStyle name="Normal 17 5 3 2 2 4 2" xfId="7558"/>
    <cellStyle name="Normal 17 5 3 2 2 4 2 2" xfId="15067"/>
    <cellStyle name="Normal 17 5 3 2 2 4 3" xfId="11458"/>
    <cellStyle name="Normal 17 5 3 2 2 5" xfId="4317"/>
    <cellStyle name="Normal 17 5 3 2 2 5 2" xfId="7987"/>
    <cellStyle name="Normal 17 5 3 2 2 5 2 2" xfId="15494"/>
    <cellStyle name="Normal 17 5 3 2 2 5 3" xfId="11880"/>
    <cellStyle name="Normal 17 5 3 2 2 6" xfId="4742"/>
    <cellStyle name="Normal 17 5 3 2 2 6 2" xfId="8412"/>
    <cellStyle name="Normal 17 5 3 2 2 6 2 2" xfId="15919"/>
    <cellStyle name="Normal 17 5 3 2 2 6 3" xfId="12305"/>
    <cellStyle name="Normal 17 5 3 2 2 7" xfId="5170"/>
    <cellStyle name="Normal 17 5 3 2 2 7 2" xfId="8835"/>
    <cellStyle name="Normal 17 5 3 2 2 7 2 2" xfId="16342"/>
    <cellStyle name="Normal 17 5 3 2 2 7 3" xfId="12727"/>
    <cellStyle name="Normal 17 5 3 2 2 8" xfId="5841"/>
    <cellStyle name="Normal 17 5 3 2 2 8 2" xfId="13356"/>
    <cellStyle name="Normal 17 5 3 2 2 9" xfId="9768"/>
    <cellStyle name="Normal 17 5 3 2 3" xfId="2153"/>
    <cellStyle name="Normal 17 5 3 2 3 2" xfId="3066"/>
    <cellStyle name="Normal 17 5 3 2 3 2 2" xfId="6848"/>
    <cellStyle name="Normal 17 5 3 2 3 2 2 2" xfId="14359"/>
    <cellStyle name="Normal 17 5 3 2 3 2 3" xfId="10759"/>
    <cellStyle name="Normal 17 5 3 2 3 3" xfId="5992"/>
    <cellStyle name="Normal 17 5 3 2 3 3 2" xfId="13506"/>
    <cellStyle name="Normal 17 5 3 2 3 4" xfId="9915"/>
    <cellStyle name="Normal 17 5 3 2 4" xfId="2641"/>
    <cellStyle name="Normal 17 5 3 2 4 2" xfId="6425"/>
    <cellStyle name="Normal 17 5 3 2 4 2 2" xfId="13937"/>
    <cellStyle name="Normal 17 5 3 2 4 3" xfId="10337"/>
    <cellStyle name="Normal 17 5 3 2 5" xfId="3517"/>
    <cellStyle name="Normal 17 5 3 2 5 2" xfId="7275"/>
    <cellStyle name="Normal 17 5 3 2 5 2 2" xfId="14785"/>
    <cellStyle name="Normal 17 5 3 2 5 3" xfId="11182"/>
    <cellStyle name="Normal 17 5 3 2 6" xfId="4041"/>
    <cellStyle name="Normal 17 5 3 2 6 2" xfId="7711"/>
    <cellStyle name="Normal 17 5 3 2 6 2 2" xfId="15218"/>
    <cellStyle name="Normal 17 5 3 2 6 3" xfId="11604"/>
    <cellStyle name="Normal 17 5 3 2 7" xfId="4466"/>
    <cellStyle name="Normal 17 5 3 2 7 2" xfId="8136"/>
    <cellStyle name="Normal 17 5 3 2 7 2 2" xfId="15643"/>
    <cellStyle name="Normal 17 5 3 2 7 3" xfId="12029"/>
    <cellStyle name="Normal 17 5 3 2 8" xfId="4891"/>
    <cellStyle name="Normal 17 5 3 2 8 2" xfId="8559"/>
    <cellStyle name="Normal 17 5 3 2 8 2 2" xfId="16066"/>
    <cellStyle name="Normal 17 5 3 2 8 3" xfId="12451"/>
    <cellStyle name="Normal 17 5 3 2 9" xfId="5377"/>
    <cellStyle name="Normal 17 5 3 2 9 2" xfId="12926"/>
    <cellStyle name="Normal 17 5 3 3" xfId="1990"/>
    <cellStyle name="Normal 17 5 3 3 2" xfId="2496"/>
    <cellStyle name="Normal 17 5 3 3 2 2" xfId="3343"/>
    <cellStyle name="Normal 17 5 3 3 2 2 2" xfId="7125"/>
    <cellStyle name="Normal 17 5 3 3 2 2 2 2" xfId="14636"/>
    <cellStyle name="Normal 17 5 3 3 2 2 3" xfId="11036"/>
    <cellStyle name="Normal 17 5 3 3 2 3" xfId="6280"/>
    <cellStyle name="Normal 17 5 3 3 2 3 2" xfId="13792"/>
    <cellStyle name="Normal 17 5 3 3 2 4" xfId="10192"/>
    <cellStyle name="Normal 17 5 3 3 3" xfId="2918"/>
    <cellStyle name="Normal 17 5 3 3 3 2" xfId="6702"/>
    <cellStyle name="Normal 17 5 3 3 3 2 2" xfId="14214"/>
    <cellStyle name="Normal 17 5 3 3 3 3" xfId="10614"/>
    <cellStyle name="Normal 17 5 3 3 4" xfId="3849"/>
    <cellStyle name="Normal 17 5 3 3 4 2" xfId="7559"/>
    <cellStyle name="Normal 17 5 3 3 4 2 2" xfId="15068"/>
    <cellStyle name="Normal 17 5 3 3 4 3" xfId="11459"/>
    <cellStyle name="Normal 17 5 3 3 5" xfId="4318"/>
    <cellStyle name="Normal 17 5 3 3 5 2" xfId="7988"/>
    <cellStyle name="Normal 17 5 3 3 5 2 2" xfId="15495"/>
    <cellStyle name="Normal 17 5 3 3 5 3" xfId="11881"/>
    <cellStyle name="Normal 17 5 3 3 6" xfId="4743"/>
    <cellStyle name="Normal 17 5 3 3 6 2" xfId="8413"/>
    <cellStyle name="Normal 17 5 3 3 6 2 2" xfId="15920"/>
    <cellStyle name="Normal 17 5 3 3 6 3" xfId="12306"/>
    <cellStyle name="Normal 17 5 3 3 7" xfId="5171"/>
    <cellStyle name="Normal 17 5 3 3 7 2" xfId="8836"/>
    <cellStyle name="Normal 17 5 3 3 7 2 2" xfId="16343"/>
    <cellStyle name="Normal 17 5 3 3 7 3" xfId="12728"/>
    <cellStyle name="Normal 17 5 3 3 8" xfId="5842"/>
    <cellStyle name="Normal 17 5 3 3 8 2" xfId="13357"/>
    <cellStyle name="Normal 17 5 3 3 9" xfId="9769"/>
    <cellStyle name="Normal 17 5 3 4" xfId="2086"/>
    <cellStyle name="Normal 17 5 3 4 2" xfId="2999"/>
    <cellStyle name="Normal 17 5 3 4 2 2" xfId="6781"/>
    <cellStyle name="Normal 17 5 3 4 2 2 2" xfId="14292"/>
    <cellStyle name="Normal 17 5 3 4 2 3" xfId="10692"/>
    <cellStyle name="Normal 17 5 3 4 3" xfId="5925"/>
    <cellStyle name="Normal 17 5 3 4 3 2" xfId="13439"/>
    <cellStyle name="Normal 17 5 3 4 4" xfId="9848"/>
    <cellStyle name="Normal 17 5 3 5" xfId="2574"/>
    <cellStyle name="Normal 17 5 3 5 2" xfId="6358"/>
    <cellStyle name="Normal 17 5 3 5 2 2" xfId="13870"/>
    <cellStyle name="Normal 17 5 3 5 3" xfId="10270"/>
    <cellStyle name="Normal 17 5 3 6" xfId="3450"/>
    <cellStyle name="Normal 17 5 3 6 2" xfId="7208"/>
    <cellStyle name="Normal 17 5 3 6 2 2" xfId="14718"/>
    <cellStyle name="Normal 17 5 3 6 3" xfId="11115"/>
    <cellStyle name="Normal 17 5 3 7" xfId="3974"/>
    <cellStyle name="Normal 17 5 3 7 2" xfId="7644"/>
    <cellStyle name="Normal 17 5 3 7 2 2" xfId="15151"/>
    <cellStyle name="Normal 17 5 3 7 3" xfId="11537"/>
    <cellStyle name="Normal 17 5 3 8" xfId="4399"/>
    <cellStyle name="Normal 17 5 3 8 2" xfId="8069"/>
    <cellStyle name="Normal 17 5 3 8 2 2" xfId="15576"/>
    <cellStyle name="Normal 17 5 3 8 3" xfId="11962"/>
    <cellStyle name="Normal 17 5 3 9" xfId="4823"/>
    <cellStyle name="Normal 17 5 3 9 2" xfId="8492"/>
    <cellStyle name="Normal 17 5 3 9 2 2" xfId="15999"/>
    <cellStyle name="Normal 17 5 3 9 3" xfId="12384"/>
    <cellStyle name="Normal 17 5 4" xfId="538"/>
    <cellStyle name="Normal 17 5 4 10" xfId="9448"/>
    <cellStyle name="Normal 17 5 4 2" xfId="1991"/>
    <cellStyle name="Normal 17 5 4 2 2" xfId="2497"/>
    <cellStyle name="Normal 17 5 4 2 2 2" xfId="3344"/>
    <cellStyle name="Normal 17 5 4 2 2 2 2" xfId="7126"/>
    <cellStyle name="Normal 17 5 4 2 2 2 2 2" xfId="14637"/>
    <cellStyle name="Normal 17 5 4 2 2 2 3" xfId="11037"/>
    <cellStyle name="Normal 17 5 4 2 2 3" xfId="6281"/>
    <cellStyle name="Normal 17 5 4 2 2 3 2" xfId="13793"/>
    <cellStyle name="Normal 17 5 4 2 2 4" xfId="10193"/>
    <cellStyle name="Normal 17 5 4 2 3" xfId="2919"/>
    <cellStyle name="Normal 17 5 4 2 3 2" xfId="6703"/>
    <cellStyle name="Normal 17 5 4 2 3 2 2" xfId="14215"/>
    <cellStyle name="Normal 17 5 4 2 3 3" xfId="10615"/>
    <cellStyle name="Normal 17 5 4 2 4" xfId="3850"/>
    <cellStyle name="Normal 17 5 4 2 4 2" xfId="7560"/>
    <cellStyle name="Normal 17 5 4 2 4 2 2" xfId="15069"/>
    <cellStyle name="Normal 17 5 4 2 4 3" xfId="11460"/>
    <cellStyle name="Normal 17 5 4 2 5" xfId="4319"/>
    <cellStyle name="Normal 17 5 4 2 5 2" xfId="7989"/>
    <cellStyle name="Normal 17 5 4 2 5 2 2" xfId="15496"/>
    <cellStyle name="Normal 17 5 4 2 5 3" xfId="11882"/>
    <cellStyle name="Normal 17 5 4 2 6" xfId="4744"/>
    <cellStyle name="Normal 17 5 4 2 6 2" xfId="8414"/>
    <cellStyle name="Normal 17 5 4 2 6 2 2" xfId="15921"/>
    <cellStyle name="Normal 17 5 4 2 6 3" xfId="12307"/>
    <cellStyle name="Normal 17 5 4 2 7" xfId="5172"/>
    <cellStyle name="Normal 17 5 4 2 7 2" xfId="8837"/>
    <cellStyle name="Normal 17 5 4 2 7 2 2" xfId="16344"/>
    <cellStyle name="Normal 17 5 4 2 7 3" xfId="12729"/>
    <cellStyle name="Normal 17 5 4 2 8" xfId="5843"/>
    <cellStyle name="Normal 17 5 4 2 8 2" xfId="13358"/>
    <cellStyle name="Normal 17 5 4 2 9" xfId="9770"/>
    <cellStyle name="Normal 17 5 4 3" xfId="2109"/>
    <cellStyle name="Normal 17 5 4 3 2" xfId="3022"/>
    <cellStyle name="Normal 17 5 4 3 2 2" xfId="6804"/>
    <cellStyle name="Normal 17 5 4 3 2 2 2" xfId="14315"/>
    <cellStyle name="Normal 17 5 4 3 2 3" xfId="10715"/>
    <cellStyle name="Normal 17 5 4 3 3" xfId="5948"/>
    <cellStyle name="Normal 17 5 4 3 3 2" xfId="13462"/>
    <cellStyle name="Normal 17 5 4 3 4" xfId="9871"/>
    <cellStyle name="Normal 17 5 4 4" xfId="2597"/>
    <cellStyle name="Normal 17 5 4 4 2" xfId="6381"/>
    <cellStyle name="Normal 17 5 4 4 2 2" xfId="13893"/>
    <cellStyle name="Normal 17 5 4 4 3" xfId="10293"/>
    <cellStyle name="Normal 17 5 4 5" xfId="3473"/>
    <cellStyle name="Normal 17 5 4 5 2" xfId="7231"/>
    <cellStyle name="Normal 17 5 4 5 2 2" xfId="14741"/>
    <cellStyle name="Normal 17 5 4 5 3" xfId="11138"/>
    <cellStyle name="Normal 17 5 4 6" xfId="3997"/>
    <cellStyle name="Normal 17 5 4 6 2" xfId="7667"/>
    <cellStyle name="Normal 17 5 4 6 2 2" xfId="15174"/>
    <cellStyle name="Normal 17 5 4 6 3" xfId="11560"/>
    <cellStyle name="Normal 17 5 4 7" xfId="4422"/>
    <cellStyle name="Normal 17 5 4 7 2" xfId="8092"/>
    <cellStyle name="Normal 17 5 4 7 2 2" xfId="15599"/>
    <cellStyle name="Normal 17 5 4 7 3" xfId="11985"/>
    <cellStyle name="Normal 17 5 4 8" xfId="4847"/>
    <cellStyle name="Normal 17 5 4 8 2" xfId="8515"/>
    <cellStyle name="Normal 17 5 4 8 2 2" xfId="16022"/>
    <cellStyle name="Normal 17 5 4 8 3" xfId="12407"/>
    <cellStyle name="Normal 17 5 4 9" xfId="5333"/>
    <cellStyle name="Normal 17 5 4 9 2" xfId="12882"/>
    <cellStyle name="Normal 17 5 5" xfId="1992"/>
    <cellStyle name="Normal 17 5 5 2" xfId="2498"/>
    <cellStyle name="Normal 17 5 5 2 2" xfId="3345"/>
    <cellStyle name="Normal 17 5 5 2 2 2" xfId="7127"/>
    <cellStyle name="Normal 17 5 5 2 2 2 2" xfId="14638"/>
    <cellStyle name="Normal 17 5 5 2 2 3" xfId="11038"/>
    <cellStyle name="Normal 17 5 5 2 3" xfId="6282"/>
    <cellStyle name="Normal 17 5 5 2 3 2" xfId="13794"/>
    <cellStyle name="Normal 17 5 5 2 4" xfId="10194"/>
    <cellStyle name="Normal 17 5 5 3" xfId="2920"/>
    <cellStyle name="Normal 17 5 5 3 2" xfId="6704"/>
    <cellStyle name="Normal 17 5 5 3 2 2" xfId="14216"/>
    <cellStyle name="Normal 17 5 5 3 3" xfId="10616"/>
    <cellStyle name="Normal 17 5 5 4" xfId="3851"/>
    <cellStyle name="Normal 17 5 5 4 2" xfId="7561"/>
    <cellStyle name="Normal 17 5 5 4 2 2" xfId="15070"/>
    <cellStyle name="Normal 17 5 5 4 3" xfId="11461"/>
    <cellStyle name="Normal 17 5 5 5" xfId="4320"/>
    <cellStyle name="Normal 17 5 5 5 2" xfId="7990"/>
    <cellStyle name="Normal 17 5 5 5 2 2" xfId="15497"/>
    <cellStyle name="Normal 17 5 5 5 3" xfId="11883"/>
    <cellStyle name="Normal 17 5 5 6" xfId="4745"/>
    <cellStyle name="Normal 17 5 5 6 2" xfId="8415"/>
    <cellStyle name="Normal 17 5 5 6 2 2" xfId="15922"/>
    <cellStyle name="Normal 17 5 5 6 3" xfId="12308"/>
    <cellStyle name="Normal 17 5 5 7" xfId="5173"/>
    <cellStyle name="Normal 17 5 5 7 2" xfId="8838"/>
    <cellStyle name="Normal 17 5 5 7 2 2" xfId="16345"/>
    <cellStyle name="Normal 17 5 5 7 3" xfId="12730"/>
    <cellStyle name="Normal 17 5 5 8" xfId="5844"/>
    <cellStyle name="Normal 17 5 5 8 2" xfId="13359"/>
    <cellStyle name="Normal 17 5 5 9" xfId="9771"/>
    <cellStyle name="Normal 17 5 6" xfId="2042"/>
    <cellStyle name="Normal 17 5 6 2" xfId="2955"/>
    <cellStyle name="Normal 17 5 6 2 2" xfId="6737"/>
    <cellStyle name="Normal 17 5 6 2 2 2" xfId="14248"/>
    <cellStyle name="Normal 17 5 6 2 3" xfId="10648"/>
    <cellStyle name="Normal 17 5 6 3" xfId="5881"/>
    <cellStyle name="Normal 17 5 6 3 2" xfId="13395"/>
    <cellStyle name="Normal 17 5 6 4" xfId="9804"/>
    <cellStyle name="Normal 17 5 7" xfId="2530"/>
    <cellStyle name="Normal 17 5 7 2" xfId="6314"/>
    <cellStyle name="Normal 17 5 7 2 2" xfId="13826"/>
    <cellStyle name="Normal 17 5 7 3" xfId="10226"/>
    <cellStyle name="Normal 17 5 8" xfId="3403"/>
    <cellStyle name="Normal 17 5 8 2" xfId="7164"/>
    <cellStyle name="Normal 17 5 8 2 2" xfId="14674"/>
    <cellStyle name="Normal 17 5 8 3" xfId="11071"/>
    <cellStyle name="Normal 17 5 9" xfId="3930"/>
    <cellStyle name="Normal 17 5 9 2" xfId="7600"/>
    <cellStyle name="Normal 17 5 9 2 2" xfId="15107"/>
    <cellStyle name="Normal 17 5 9 3" xfId="11493"/>
    <cellStyle name="Normal 17 6" xfId="481"/>
    <cellStyle name="Normal 17 6 10" xfId="4369"/>
    <cellStyle name="Normal 17 6 10 2" xfId="8039"/>
    <cellStyle name="Normal 17 6 10 2 2" xfId="15546"/>
    <cellStyle name="Normal 17 6 10 3" xfId="11932"/>
    <cellStyle name="Normal 17 6 11" xfId="4793"/>
    <cellStyle name="Normal 17 6 11 2" xfId="8462"/>
    <cellStyle name="Normal 17 6 11 2 2" xfId="15969"/>
    <cellStyle name="Normal 17 6 11 3" xfId="12354"/>
    <cellStyle name="Normal 17 6 12" xfId="5280"/>
    <cellStyle name="Normal 17 6 12 2" xfId="12829"/>
    <cellStyle name="Normal 17 6 13" xfId="9395"/>
    <cellStyle name="Normal 17 6 2" xfId="503"/>
    <cellStyle name="Normal 17 6 2 10" xfId="5302"/>
    <cellStyle name="Normal 17 6 2 10 2" xfId="12851"/>
    <cellStyle name="Normal 17 6 2 11" xfId="9417"/>
    <cellStyle name="Normal 17 6 2 2" xfId="574"/>
    <cellStyle name="Normal 17 6 2 2 10" xfId="9484"/>
    <cellStyle name="Normal 17 6 2 2 2" xfId="1993"/>
    <cellStyle name="Normal 17 6 2 2 2 2" xfId="2499"/>
    <cellStyle name="Normal 17 6 2 2 2 2 2" xfId="3346"/>
    <cellStyle name="Normal 17 6 2 2 2 2 2 2" xfId="7128"/>
    <cellStyle name="Normal 17 6 2 2 2 2 2 2 2" xfId="14639"/>
    <cellStyle name="Normal 17 6 2 2 2 2 2 3" xfId="11039"/>
    <cellStyle name="Normal 17 6 2 2 2 2 3" xfId="6283"/>
    <cellStyle name="Normal 17 6 2 2 2 2 3 2" xfId="13795"/>
    <cellStyle name="Normal 17 6 2 2 2 2 4" xfId="10195"/>
    <cellStyle name="Normal 17 6 2 2 2 3" xfId="2921"/>
    <cellStyle name="Normal 17 6 2 2 2 3 2" xfId="6705"/>
    <cellStyle name="Normal 17 6 2 2 2 3 2 2" xfId="14217"/>
    <cellStyle name="Normal 17 6 2 2 2 3 3" xfId="10617"/>
    <cellStyle name="Normal 17 6 2 2 2 4" xfId="3852"/>
    <cellStyle name="Normal 17 6 2 2 2 4 2" xfId="7562"/>
    <cellStyle name="Normal 17 6 2 2 2 4 2 2" xfId="15071"/>
    <cellStyle name="Normal 17 6 2 2 2 4 3" xfId="11462"/>
    <cellStyle name="Normal 17 6 2 2 2 5" xfId="4321"/>
    <cellStyle name="Normal 17 6 2 2 2 5 2" xfId="7991"/>
    <cellStyle name="Normal 17 6 2 2 2 5 2 2" xfId="15498"/>
    <cellStyle name="Normal 17 6 2 2 2 5 3" xfId="11884"/>
    <cellStyle name="Normal 17 6 2 2 2 6" xfId="4746"/>
    <cellStyle name="Normal 17 6 2 2 2 6 2" xfId="8416"/>
    <cellStyle name="Normal 17 6 2 2 2 6 2 2" xfId="15923"/>
    <cellStyle name="Normal 17 6 2 2 2 6 3" xfId="12309"/>
    <cellStyle name="Normal 17 6 2 2 2 7" xfId="5174"/>
    <cellStyle name="Normal 17 6 2 2 2 7 2" xfId="8839"/>
    <cellStyle name="Normal 17 6 2 2 2 7 2 2" xfId="16346"/>
    <cellStyle name="Normal 17 6 2 2 2 7 3" xfId="12731"/>
    <cellStyle name="Normal 17 6 2 2 2 8" xfId="5845"/>
    <cellStyle name="Normal 17 6 2 2 2 8 2" xfId="13360"/>
    <cellStyle name="Normal 17 6 2 2 2 9" xfId="9772"/>
    <cellStyle name="Normal 17 6 2 2 3" xfId="2145"/>
    <cellStyle name="Normal 17 6 2 2 3 2" xfId="3058"/>
    <cellStyle name="Normal 17 6 2 2 3 2 2" xfId="6840"/>
    <cellStyle name="Normal 17 6 2 2 3 2 2 2" xfId="14351"/>
    <cellStyle name="Normal 17 6 2 2 3 2 3" xfId="10751"/>
    <cellStyle name="Normal 17 6 2 2 3 3" xfId="5984"/>
    <cellStyle name="Normal 17 6 2 2 3 3 2" xfId="13498"/>
    <cellStyle name="Normal 17 6 2 2 3 4" xfId="9907"/>
    <cellStyle name="Normal 17 6 2 2 4" xfId="2633"/>
    <cellStyle name="Normal 17 6 2 2 4 2" xfId="6417"/>
    <cellStyle name="Normal 17 6 2 2 4 2 2" xfId="13929"/>
    <cellStyle name="Normal 17 6 2 2 4 3" xfId="10329"/>
    <cellStyle name="Normal 17 6 2 2 5" xfId="3509"/>
    <cellStyle name="Normal 17 6 2 2 5 2" xfId="7267"/>
    <cellStyle name="Normal 17 6 2 2 5 2 2" xfId="14777"/>
    <cellStyle name="Normal 17 6 2 2 5 3" xfId="11174"/>
    <cellStyle name="Normal 17 6 2 2 6" xfId="4033"/>
    <cellStyle name="Normal 17 6 2 2 6 2" xfId="7703"/>
    <cellStyle name="Normal 17 6 2 2 6 2 2" xfId="15210"/>
    <cellStyle name="Normal 17 6 2 2 6 3" xfId="11596"/>
    <cellStyle name="Normal 17 6 2 2 7" xfId="4458"/>
    <cellStyle name="Normal 17 6 2 2 7 2" xfId="8128"/>
    <cellStyle name="Normal 17 6 2 2 7 2 2" xfId="15635"/>
    <cellStyle name="Normal 17 6 2 2 7 3" xfId="12021"/>
    <cellStyle name="Normal 17 6 2 2 8" xfId="4883"/>
    <cellStyle name="Normal 17 6 2 2 8 2" xfId="8551"/>
    <cellStyle name="Normal 17 6 2 2 8 2 2" xfId="16058"/>
    <cellStyle name="Normal 17 6 2 2 8 3" xfId="12443"/>
    <cellStyle name="Normal 17 6 2 2 9" xfId="5369"/>
    <cellStyle name="Normal 17 6 2 2 9 2" xfId="12918"/>
    <cellStyle name="Normal 17 6 2 3" xfId="1994"/>
    <cellStyle name="Normal 17 6 2 3 2" xfId="2500"/>
    <cellStyle name="Normal 17 6 2 3 2 2" xfId="3347"/>
    <cellStyle name="Normal 17 6 2 3 2 2 2" xfId="7129"/>
    <cellStyle name="Normal 17 6 2 3 2 2 2 2" xfId="14640"/>
    <cellStyle name="Normal 17 6 2 3 2 2 3" xfId="11040"/>
    <cellStyle name="Normal 17 6 2 3 2 3" xfId="6284"/>
    <cellStyle name="Normal 17 6 2 3 2 3 2" xfId="13796"/>
    <cellStyle name="Normal 17 6 2 3 2 4" xfId="10196"/>
    <cellStyle name="Normal 17 6 2 3 3" xfId="2922"/>
    <cellStyle name="Normal 17 6 2 3 3 2" xfId="6706"/>
    <cellStyle name="Normal 17 6 2 3 3 2 2" xfId="14218"/>
    <cellStyle name="Normal 17 6 2 3 3 3" xfId="10618"/>
    <cellStyle name="Normal 17 6 2 3 4" xfId="3853"/>
    <cellStyle name="Normal 17 6 2 3 4 2" xfId="7563"/>
    <cellStyle name="Normal 17 6 2 3 4 2 2" xfId="15072"/>
    <cellStyle name="Normal 17 6 2 3 4 3" xfId="11463"/>
    <cellStyle name="Normal 17 6 2 3 5" xfId="4322"/>
    <cellStyle name="Normal 17 6 2 3 5 2" xfId="7992"/>
    <cellStyle name="Normal 17 6 2 3 5 2 2" xfId="15499"/>
    <cellStyle name="Normal 17 6 2 3 5 3" xfId="11885"/>
    <cellStyle name="Normal 17 6 2 3 6" xfId="4747"/>
    <cellStyle name="Normal 17 6 2 3 6 2" xfId="8417"/>
    <cellStyle name="Normal 17 6 2 3 6 2 2" xfId="15924"/>
    <cellStyle name="Normal 17 6 2 3 6 3" xfId="12310"/>
    <cellStyle name="Normal 17 6 2 3 7" xfId="5175"/>
    <cellStyle name="Normal 17 6 2 3 7 2" xfId="8840"/>
    <cellStyle name="Normal 17 6 2 3 7 2 2" xfId="16347"/>
    <cellStyle name="Normal 17 6 2 3 7 3" xfId="12732"/>
    <cellStyle name="Normal 17 6 2 3 8" xfId="5846"/>
    <cellStyle name="Normal 17 6 2 3 8 2" xfId="13361"/>
    <cellStyle name="Normal 17 6 2 3 9" xfId="9773"/>
    <cellStyle name="Normal 17 6 2 4" xfId="2078"/>
    <cellStyle name="Normal 17 6 2 4 2" xfId="2991"/>
    <cellStyle name="Normal 17 6 2 4 2 2" xfId="6773"/>
    <cellStyle name="Normal 17 6 2 4 2 2 2" xfId="14284"/>
    <cellStyle name="Normal 17 6 2 4 2 3" xfId="10684"/>
    <cellStyle name="Normal 17 6 2 4 3" xfId="5917"/>
    <cellStyle name="Normal 17 6 2 4 3 2" xfId="13431"/>
    <cellStyle name="Normal 17 6 2 4 4" xfId="9840"/>
    <cellStyle name="Normal 17 6 2 5" xfId="2566"/>
    <cellStyle name="Normal 17 6 2 5 2" xfId="6350"/>
    <cellStyle name="Normal 17 6 2 5 2 2" xfId="13862"/>
    <cellStyle name="Normal 17 6 2 5 3" xfId="10262"/>
    <cellStyle name="Normal 17 6 2 6" xfId="3442"/>
    <cellStyle name="Normal 17 6 2 6 2" xfId="7200"/>
    <cellStyle name="Normal 17 6 2 6 2 2" xfId="14710"/>
    <cellStyle name="Normal 17 6 2 6 3" xfId="11107"/>
    <cellStyle name="Normal 17 6 2 7" xfId="3966"/>
    <cellStyle name="Normal 17 6 2 7 2" xfId="7636"/>
    <cellStyle name="Normal 17 6 2 7 2 2" xfId="15143"/>
    <cellStyle name="Normal 17 6 2 7 3" xfId="11529"/>
    <cellStyle name="Normal 17 6 2 8" xfId="4391"/>
    <cellStyle name="Normal 17 6 2 8 2" xfId="8061"/>
    <cellStyle name="Normal 17 6 2 8 2 2" xfId="15568"/>
    <cellStyle name="Normal 17 6 2 8 3" xfId="11954"/>
    <cellStyle name="Normal 17 6 2 9" xfId="4815"/>
    <cellStyle name="Normal 17 6 2 9 2" xfId="8484"/>
    <cellStyle name="Normal 17 6 2 9 2 2" xfId="15991"/>
    <cellStyle name="Normal 17 6 2 9 3" xfId="12376"/>
    <cellStyle name="Normal 17 6 3" xfId="525"/>
    <cellStyle name="Normal 17 6 3 10" xfId="5324"/>
    <cellStyle name="Normal 17 6 3 10 2" xfId="12873"/>
    <cellStyle name="Normal 17 6 3 11" xfId="9439"/>
    <cellStyle name="Normal 17 6 3 2" xfId="596"/>
    <cellStyle name="Normal 17 6 3 2 10" xfId="9506"/>
    <cellStyle name="Normal 17 6 3 2 2" xfId="1995"/>
    <cellStyle name="Normal 17 6 3 2 2 2" xfId="2501"/>
    <cellStyle name="Normal 17 6 3 2 2 2 2" xfId="3348"/>
    <cellStyle name="Normal 17 6 3 2 2 2 2 2" xfId="7130"/>
    <cellStyle name="Normal 17 6 3 2 2 2 2 2 2" xfId="14641"/>
    <cellStyle name="Normal 17 6 3 2 2 2 2 3" xfId="11041"/>
    <cellStyle name="Normal 17 6 3 2 2 2 3" xfId="6285"/>
    <cellStyle name="Normal 17 6 3 2 2 2 3 2" xfId="13797"/>
    <cellStyle name="Normal 17 6 3 2 2 2 4" xfId="10197"/>
    <cellStyle name="Normal 17 6 3 2 2 3" xfId="2923"/>
    <cellStyle name="Normal 17 6 3 2 2 3 2" xfId="6707"/>
    <cellStyle name="Normal 17 6 3 2 2 3 2 2" xfId="14219"/>
    <cellStyle name="Normal 17 6 3 2 2 3 3" xfId="10619"/>
    <cellStyle name="Normal 17 6 3 2 2 4" xfId="3854"/>
    <cellStyle name="Normal 17 6 3 2 2 4 2" xfId="7564"/>
    <cellStyle name="Normal 17 6 3 2 2 4 2 2" xfId="15073"/>
    <cellStyle name="Normal 17 6 3 2 2 4 3" xfId="11464"/>
    <cellStyle name="Normal 17 6 3 2 2 5" xfId="4323"/>
    <cellStyle name="Normal 17 6 3 2 2 5 2" xfId="7993"/>
    <cellStyle name="Normal 17 6 3 2 2 5 2 2" xfId="15500"/>
    <cellStyle name="Normal 17 6 3 2 2 5 3" xfId="11886"/>
    <cellStyle name="Normal 17 6 3 2 2 6" xfId="4748"/>
    <cellStyle name="Normal 17 6 3 2 2 6 2" xfId="8418"/>
    <cellStyle name="Normal 17 6 3 2 2 6 2 2" xfId="15925"/>
    <cellStyle name="Normal 17 6 3 2 2 6 3" xfId="12311"/>
    <cellStyle name="Normal 17 6 3 2 2 7" xfId="5176"/>
    <cellStyle name="Normal 17 6 3 2 2 7 2" xfId="8841"/>
    <cellStyle name="Normal 17 6 3 2 2 7 2 2" xfId="16348"/>
    <cellStyle name="Normal 17 6 3 2 2 7 3" xfId="12733"/>
    <cellStyle name="Normal 17 6 3 2 2 8" xfId="5847"/>
    <cellStyle name="Normal 17 6 3 2 2 8 2" xfId="13362"/>
    <cellStyle name="Normal 17 6 3 2 2 9" xfId="9774"/>
    <cellStyle name="Normal 17 6 3 2 3" xfId="2167"/>
    <cellStyle name="Normal 17 6 3 2 3 2" xfId="3080"/>
    <cellStyle name="Normal 17 6 3 2 3 2 2" xfId="6862"/>
    <cellStyle name="Normal 17 6 3 2 3 2 2 2" xfId="14373"/>
    <cellStyle name="Normal 17 6 3 2 3 2 3" xfId="10773"/>
    <cellStyle name="Normal 17 6 3 2 3 3" xfId="6006"/>
    <cellStyle name="Normal 17 6 3 2 3 3 2" xfId="13520"/>
    <cellStyle name="Normal 17 6 3 2 3 4" xfId="9929"/>
    <cellStyle name="Normal 17 6 3 2 4" xfId="2655"/>
    <cellStyle name="Normal 17 6 3 2 4 2" xfId="6439"/>
    <cellStyle name="Normal 17 6 3 2 4 2 2" xfId="13951"/>
    <cellStyle name="Normal 17 6 3 2 4 3" xfId="10351"/>
    <cellStyle name="Normal 17 6 3 2 5" xfId="3531"/>
    <cellStyle name="Normal 17 6 3 2 5 2" xfId="7289"/>
    <cellStyle name="Normal 17 6 3 2 5 2 2" xfId="14799"/>
    <cellStyle name="Normal 17 6 3 2 5 3" xfId="11196"/>
    <cellStyle name="Normal 17 6 3 2 6" xfId="4055"/>
    <cellStyle name="Normal 17 6 3 2 6 2" xfId="7725"/>
    <cellStyle name="Normal 17 6 3 2 6 2 2" xfId="15232"/>
    <cellStyle name="Normal 17 6 3 2 6 3" xfId="11618"/>
    <cellStyle name="Normal 17 6 3 2 7" xfId="4480"/>
    <cellStyle name="Normal 17 6 3 2 7 2" xfId="8150"/>
    <cellStyle name="Normal 17 6 3 2 7 2 2" xfId="15657"/>
    <cellStyle name="Normal 17 6 3 2 7 3" xfId="12043"/>
    <cellStyle name="Normal 17 6 3 2 8" xfId="4905"/>
    <cellStyle name="Normal 17 6 3 2 8 2" xfId="8573"/>
    <cellStyle name="Normal 17 6 3 2 8 2 2" xfId="16080"/>
    <cellStyle name="Normal 17 6 3 2 8 3" xfId="12465"/>
    <cellStyle name="Normal 17 6 3 2 9" xfId="5391"/>
    <cellStyle name="Normal 17 6 3 2 9 2" xfId="12940"/>
    <cellStyle name="Normal 17 6 3 3" xfId="1996"/>
    <cellStyle name="Normal 17 6 3 3 2" xfId="2502"/>
    <cellStyle name="Normal 17 6 3 3 2 2" xfId="3349"/>
    <cellStyle name="Normal 17 6 3 3 2 2 2" xfId="7131"/>
    <cellStyle name="Normal 17 6 3 3 2 2 2 2" xfId="14642"/>
    <cellStyle name="Normal 17 6 3 3 2 2 3" xfId="11042"/>
    <cellStyle name="Normal 17 6 3 3 2 3" xfId="6286"/>
    <cellStyle name="Normal 17 6 3 3 2 3 2" xfId="13798"/>
    <cellStyle name="Normal 17 6 3 3 2 4" xfId="10198"/>
    <cellStyle name="Normal 17 6 3 3 3" xfId="2924"/>
    <cellStyle name="Normal 17 6 3 3 3 2" xfId="6708"/>
    <cellStyle name="Normal 17 6 3 3 3 2 2" xfId="14220"/>
    <cellStyle name="Normal 17 6 3 3 3 3" xfId="10620"/>
    <cellStyle name="Normal 17 6 3 3 4" xfId="3855"/>
    <cellStyle name="Normal 17 6 3 3 4 2" xfId="7565"/>
    <cellStyle name="Normal 17 6 3 3 4 2 2" xfId="15074"/>
    <cellStyle name="Normal 17 6 3 3 4 3" xfId="11465"/>
    <cellStyle name="Normal 17 6 3 3 5" xfId="4324"/>
    <cellStyle name="Normal 17 6 3 3 5 2" xfId="7994"/>
    <cellStyle name="Normal 17 6 3 3 5 2 2" xfId="15501"/>
    <cellStyle name="Normal 17 6 3 3 5 3" xfId="11887"/>
    <cellStyle name="Normal 17 6 3 3 6" xfId="4749"/>
    <cellStyle name="Normal 17 6 3 3 6 2" xfId="8419"/>
    <cellStyle name="Normal 17 6 3 3 6 2 2" xfId="15926"/>
    <cellStyle name="Normal 17 6 3 3 6 3" xfId="12312"/>
    <cellStyle name="Normal 17 6 3 3 7" xfId="5177"/>
    <cellStyle name="Normal 17 6 3 3 7 2" xfId="8842"/>
    <cellStyle name="Normal 17 6 3 3 7 2 2" xfId="16349"/>
    <cellStyle name="Normal 17 6 3 3 7 3" xfId="12734"/>
    <cellStyle name="Normal 17 6 3 3 8" xfId="5848"/>
    <cellStyle name="Normal 17 6 3 3 8 2" xfId="13363"/>
    <cellStyle name="Normal 17 6 3 3 9" xfId="9775"/>
    <cellStyle name="Normal 17 6 3 4" xfId="2100"/>
    <cellStyle name="Normal 17 6 3 4 2" xfId="3013"/>
    <cellStyle name="Normal 17 6 3 4 2 2" xfId="6795"/>
    <cellStyle name="Normal 17 6 3 4 2 2 2" xfId="14306"/>
    <cellStyle name="Normal 17 6 3 4 2 3" xfId="10706"/>
    <cellStyle name="Normal 17 6 3 4 3" xfId="5939"/>
    <cellStyle name="Normal 17 6 3 4 3 2" xfId="13453"/>
    <cellStyle name="Normal 17 6 3 4 4" xfId="9862"/>
    <cellStyle name="Normal 17 6 3 5" xfId="2588"/>
    <cellStyle name="Normal 17 6 3 5 2" xfId="6372"/>
    <cellStyle name="Normal 17 6 3 5 2 2" xfId="13884"/>
    <cellStyle name="Normal 17 6 3 5 3" xfId="10284"/>
    <cellStyle name="Normal 17 6 3 6" xfId="3464"/>
    <cellStyle name="Normal 17 6 3 6 2" xfId="7222"/>
    <cellStyle name="Normal 17 6 3 6 2 2" xfId="14732"/>
    <cellStyle name="Normal 17 6 3 6 3" xfId="11129"/>
    <cellStyle name="Normal 17 6 3 7" xfId="3988"/>
    <cellStyle name="Normal 17 6 3 7 2" xfId="7658"/>
    <cellStyle name="Normal 17 6 3 7 2 2" xfId="15165"/>
    <cellStyle name="Normal 17 6 3 7 3" xfId="11551"/>
    <cellStyle name="Normal 17 6 3 8" xfId="4413"/>
    <cellStyle name="Normal 17 6 3 8 2" xfId="8083"/>
    <cellStyle name="Normal 17 6 3 8 2 2" xfId="15590"/>
    <cellStyle name="Normal 17 6 3 8 3" xfId="11976"/>
    <cellStyle name="Normal 17 6 3 9" xfId="4837"/>
    <cellStyle name="Normal 17 6 3 9 2" xfId="8506"/>
    <cellStyle name="Normal 17 6 3 9 2 2" xfId="16013"/>
    <cellStyle name="Normal 17 6 3 9 3" xfId="12398"/>
    <cellStyle name="Normal 17 6 4" xfId="552"/>
    <cellStyle name="Normal 17 6 4 10" xfId="9462"/>
    <cellStyle name="Normal 17 6 4 2" xfId="1997"/>
    <cellStyle name="Normal 17 6 4 2 2" xfId="2503"/>
    <cellStyle name="Normal 17 6 4 2 2 2" xfId="3350"/>
    <cellStyle name="Normal 17 6 4 2 2 2 2" xfId="7132"/>
    <cellStyle name="Normal 17 6 4 2 2 2 2 2" xfId="14643"/>
    <cellStyle name="Normal 17 6 4 2 2 2 3" xfId="11043"/>
    <cellStyle name="Normal 17 6 4 2 2 3" xfId="6287"/>
    <cellStyle name="Normal 17 6 4 2 2 3 2" xfId="13799"/>
    <cellStyle name="Normal 17 6 4 2 2 4" xfId="10199"/>
    <cellStyle name="Normal 17 6 4 2 3" xfId="2925"/>
    <cellStyle name="Normal 17 6 4 2 3 2" xfId="6709"/>
    <cellStyle name="Normal 17 6 4 2 3 2 2" xfId="14221"/>
    <cellStyle name="Normal 17 6 4 2 3 3" xfId="10621"/>
    <cellStyle name="Normal 17 6 4 2 4" xfId="3856"/>
    <cellStyle name="Normal 17 6 4 2 4 2" xfId="7566"/>
    <cellStyle name="Normal 17 6 4 2 4 2 2" xfId="15075"/>
    <cellStyle name="Normal 17 6 4 2 4 3" xfId="11466"/>
    <cellStyle name="Normal 17 6 4 2 5" xfId="4325"/>
    <cellStyle name="Normal 17 6 4 2 5 2" xfId="7995"/>
    <cellStyle name="Normal 17 6 4 2 5 2 2" xfId="15502"/>
    <cellStyle name="Normal 17 6 4 2 5 3" xfId="11888"/>
    <cellStyle name="Normal 17 6 4 2 6" xfId="4750"/>
    <cellStyle name="Normal 17 6 4 2 6 2" xfId="8420"/>
    <cellStyle name="Normal 17 6 4 2 6 2 2" xfId="15927"/>
    <cellStyle name="Normal 17 6 4 2 6 3" xfId="12313"/>
    <cellStyle name="Normal 17 6 4 2 7" xfId="5178"/>
    <cellStyle name="Normal 17 6 4 2 7 2" xfId="8843"/>
    <cellStyle name="Normal 17 6 4 2 7 2 2" xfId="16350"/>
    <cellStyle name="Normal 17 6 4 2 7 3" xfId="12735"/>
    <cellStyle name="Normal 17 6 4 2 8" xfId="5849"/>
    <cellStyle name="Normal 17 6 4 2 8 2" xfId="13364"/>
    <cellStyle name="Normal 17 6 4 2 9" xfId="9776"/>
    <cellStyle name="Normal 17 6 4 3" xfId="2123"/>
    <cellStyle name="Normal 17 6 4 3 2" xfId="3036"/>
    <cellStyle name="Normal 17 6 4 3 2 2" xfId="6818"/>
    <cellStyle name="Normal 17 6 4 3 2 2 2" xfId="14329"/>
    <cellStyle name="Normal 17 6 4 3 2 3" xfId="10729"/>
    <cellStyle name="Normal 17 6 4 3 3" xfId="5962"/>
    <cellStyle name="Normal 17 6 4 3 3 2" xfId="13476"/>
    <cellStyle name="Normal 17 6 4 3 4" xfId="9885"/>
    <cellStyle name="Normal 17 6 4 4" xfId="2611"/>
    <cellStyle name="Normal 17 6 4 4 2" xfId="6395"/>
    <cellStyle name="Normal 17 6 4 4 2 2" xfId="13907"/>
    <cellStyle name="Normal 17 6 4 4 3" xfId="10307"/>
    <cellStyle name="Normal 17 6 4 5" xfId="3487"/>
    <cellStyle name="Normal 17 6 4 5 2" xfId="7245"/>
    <cellStyle name="Normal 17 6 4 5 2 2" xfId="14755"/>
    <cellStyle name="Normal 17 6 4 5 3" xfId="11152"/>
    <cellStyle name="Normal 17 6 4 6" xfId="4011"/>
    <cellStyle name="Normal 17 6 4 6 2" xfId="7681"/>
    <cellStyle name="Normal 17 6 4 6 2 2" xfId="15188"/>
    <cellStyle name="Normal 17 6 4 6 3" xfId="11574"/>
    <cellStyle name="Normal 17 6 4 7" xfId="4436"/>
    <cellStyle name="Normal 17 6 4 7 2" xfId="8106"/>
    <cellStyle name="Normal 17 6 4 7 2 2" xfId="15613"/>
    <cellStyle name="Normal 17 6 4 7 3" xfId="11999"/>
    <cellStyle name="Normal 17 6 4 8" xfId="4861"/>
    <cellStyle name="Normal 17 6 4 8 2" xfId="8529"/>
    <cellStyle name="Normal 17 6 4 8 2 2" xfId="16036"/>
    <cellStyle name="Normal 17 6 4 8 3" xfId="12421"/>
    <cellStyle name="Normal 17 6 4 9" xfId="5347"/>
    <cellStyle name="Normal 17 6 4 9 2" xfId="12896"/>
    <cellStyle name="Normal 17 6 5" xfId="1998"/>
    <cellStyle name="Normal 17 6 5 2" xfId="2504"/>
    <cellStyle name="Normal 17 6 5 2 2" xfId="3351"/>
    <cellStyle name="Normal 17 6 5 2 2 2" xfId="7133"/>
    <cellStyle name="Normal 17 6 5 2 2 2 2" xfId="14644"/>
    <cellStyle name="Normal 17 6 5 2 2 3" xfId="11044"/>
    <cellStyle name="Normal 17 6 5 2 3" xfId="6288"/>
    <cellStyle name="Normal 17 6 5 2 3 2" xfId="13800"/>
    <cellStyle name="Normal 17 6 5 2 4" xfId="10200"/>
    <cellStyle name="Normal 17 6 5 3" xfId="2926"/>
    <cellStyle name="Normal 17 6 5 3 2" xfId="6710"/>
    <cellStyle name="Normal 17 6 5 3 2 2" xfId="14222"/>
    <cellStyle name="Normal 17 6 5 3 3" xfId="10622"/>
    <cellStyle name="Normal 17 6 5 4" xfId="3857"/>
    <cellStyle name="Normal 17 6 5 4 2" xfId="7567"/>
    <cellStyle name="Normal 17 6 5 4 2 2" xfId="15076"/>
    <cellStyle name="Normal 17 6 5 4 3" xfId="11467"/>
    <cellStyle name="Normal 17 6 5 5" xfId="4326"/>
    <cellStyle name="Normal 17 6 5 5 2" xfId="7996"/>
    <cellStyle name="Normal 17 6 5 5 2 2" xfId="15503"/>
    <cellStyle name="Normal 17 6 5 5 3" xfId="11889"/>
    <cellStyle name="Normal 17 6 5 6" xfId="4751"/>
    <cellStyle name="Normal 17 6 5 6 2" xfId="8421"/>
    <cellStyle name="Normal 17 6 5 6 2 2" xfId="15928"/>
    <cellStyle name="Normal 17 6 5 6 3" xfId="12314"/>
    <cellStyle name="Normal 17 6 5 7" xfId="5179"/>
    <cellStyle name="Normal 17 6 5 7 2" xfId="8844"/>
    <cellStyle name="Normal 17 6 5 7 2 2" xfId="16351"/>
    <cellStyle name="Normal 17 6 5 7 3" xfId="12736"/>
    <cellStyle name="Normal 17 6 5 8" xfId="5850"/>
    <cellStyle name="Normal 17 6 5 8 2" xfId="13365"/>
    <cellStyle name="Normal 17 6 5 9" xfId="9777"/>
    <cellStyle name="Normal 17 6 6" xfId="2056"/>
    <cellStyle name="Normal 17 6 6 2" xfId="2969"/>
    <cellStyle name="Normal 17 6 6 2 2" xfId="6751"/>
    <cellStyle name="Normal 17 6 6 2 2 2" xfId="14262"/>
    <cellStyle name="Normal 17 6 6 2 3" xfId="10662"/>
    <cellStyle name="Normal 17 6 6 3" xfId="5895"/>
    <cellStyle name="Normal 17 6 6 3 2" xfId="13409"/>
    <cellStyle name="Normal 17 6 6 4" xfId="9818"/>
    <cellStyle name="Normal 17 6 7" xfId="2544"/>
    <cellStyle name="Normal 17 6 7 2" xfId="6328"/>
    <cellStyle name="Normal 17 6 7 2 2" xfId="13840"/>
    <cellStyle name="Normal 17 6 7 3" xfId="10240"/>
    <cellStyle name="Normal 17 6 8" xfId="3420"/>
    <cellStyle name="Normal 17 6 8 2" xfId="7178"/>
    <cellStyle name="Normal 17 6 8 2 2" xfId="14688"/>
    <cellStyle name="Normal 17 6 8 3" xfId="11085"/>
    <cellStyle name="Normal 17 6 9" xfId="3944"/>
    <cellStyle name="Normal 17 6 9 2" xfId="7614"/>
    <cellStyle name="Normal 17 6 9 2 2" xfId="15121"/>
    <cellStyle name="Normal 17 6 9 3" xfId="11507"/>
    <cellStyle name="Normal 17 7" xfId="482"/>
    <cellStyle name="Normal 17 7 10" xfId="4370"/>
    <cellStyle name="Normal 17 7 10 2" xfId="8040"/>
    <cellStyle name="Normal 17 7 10 2 2" xfId="15547"/>
    <cellStyle name="Normal 17 7 10 3" xfId="11933"/>
    <cellStyle name="Normal 17 7 11" xfId="4794"/>
    <cellStyle name="Normal 17 7 11 2" xfId="8463"/>
    <cellStyle name="Normal 17 7 11 2 2" xfId="15970"/>
    <cellStyle name="Normal 17 7 11 3" xfId="12355"/>
    <cellStyle name="Normal 17 7 12" xfId="5281"/>
    <cellStyle name="Normal 17 7 12 2" xfId="12830"/>
    <cellStyle name="Normal 17 7 13" xfId="9396"/>
    <cellStyle name="Normal 17 7 2" xfId="504"/>
    <cellStyle name="Normal 17 7 2 10" xfId="5303"/>
    <cellStyle name="Normal 17 7 2 10 2" xfId="12852"/>
    <cellStyle name="Normal 17 7 2 11" xfId="9418"/>
    <cellStyle name="Normal 17 7 2 2" xfId="575"/>
    <cellStyle name="Normal 17 7 2 2 10" xfId="9485"/>
    <cellStyle name="Normal 17 7 2 2 2" xfId="1999"/>
    <cellStyle name="Normal 17 7 2 2 2 2" xfId="2505"/>
    <cellStyle name="Normal 17 7 2 2 2 2 2" xfId="3352"/>
    <cellStyle name="Normal 17 7 2 2 2 2 2 2" xfId="7134"/>
    <cellStyle name="Normal 17 7 2 2 2 2 2 2 2" xfId="14645"/>
    <cellStyle name="Normal 17 7 2 2 2 2 2 3" xfId="11045"/>
    <cellStyle name="Normal 17 7 2 2 2 2 3" xfId="6289"/>
    <cellStyle name="Normal 17 7 2 2 2 2 3 2" xfId="13801"/>
    <cellStyle name="Normal 17 7 2 2 2 2 4" xfId="10201"/>
    <cellStyle name="Normal 17 7 2 2 2 3" xfId="2927"/>
    <cellStyle name="Normal 17 7 2 2 2 3 2" xfId="6711"/>
    <cellStyle name="Normal 17 7 2 2 2 3 2 2" xfId="14223"/>
    <cellStyle name="Normal 17 7 2 2 2 3 3" xfId="10623"/>
    <cellStyle name="Normal 17 7 2 2 2 4" xfId="3858"/>
    <cellStyle name="Normal 17 7 2 2 2 4 2" xfId="7568"/>
    <cellStyle name="Normal 17 7 2 2 2 4 2 2" xfId="15077"/>
    <cellStyle name="Normal 17 7 2 2 2 4 3" xfId="11468"/>
    <cellStyle name="Normal 17 7 2 2 2 5" xfId="4327"/>
    <cellStyle name="Normal 17 7 2 2 2 5 2" xfId="7997"/>
    <cellStyle name="Normal 17 7 2 2 2 5 2 2" xfId="15504"/>
    <cellStyle name="Normal 17 7 2 2 2 5 3" xfId="11890"/>
    <cellStyle name="Normal 17 7 2 2 2 6" xfId="4752"/>
    <cellStyle name="Normal 17 7 2 2 2 6 2" xfId="8422"/>
    <cellStyle name="Normal 17 7 2 2 2 6 2 2" xfId="15929"/>
    <cellStyle name="Normal 17 7 2 2 2 6 3" xfId="12315"/>
    <cellStyle name="Normal 17 7 2 2 2 7" xfId="5180"/>
    <cellStyle name="Normal 17 7 2 2 2 7 2" xfId="8845"/>
    <cellStyle name="Normal 17 7 2 2 2 7 2 2" xfId="16352"/>
    <cellStyle name="Normal 17 7 2 2 2 7 3" xfId="12737"/>
    <cellStyle name="Normal 17 7 2 2 2 8" xfId="5851"/>
    <cellStyle name="Normal 17 7 2 2 2 8 2" xfId="13366"/>
    <cellStyle name="Normal 17 7 2 2 2 9" xfId="9778"/>
    <cellStyle name="Normal 17 7 2 2 3" xfId="2146"/>
    <cellStyle name="Normal 17 7 2 2 3 2" xfId="3059"/>
    <cellStyle name="Normal 17 7 2 2 3 2 2" xfId="6841"/>
    <cellStyle name="Normal 17 7 2 2 3 2 2 2" xfId="14352"/>
    <cellStyle name="Normal 17 7 2 2 3 2 3" xfId="10752"/>
    <cellStyle name="Normal 17 7 2 2 3 3" xfId="5985"/>
    <cellStyle name="Normal 17 7 2 2 3 3 2" xfId="13499"/>
    <cellStyle name="Normal 17 7 2 2 3 4" xfId="9908"/>
    <cellStyle name="Normal 17 7 2 2 4" xfId="2634"/>
    <cellStyle name="Normal 17 7 2 2 4 2" xfId="6418"/>
    <cellStyle name="Normal 17 7 2 2 4 2 2" xfId="13930"/>
    <cellStyle name="Normal 17 7 2 2 4 3" xfId="10330"/>
    <cellStyle name="Normal 17 7 2 2 5" xfId="3510"/>
    <cellStyle name="Normal 17 7 2 2 5 2" xfId="7268"/>
    <cellStyle name="Normal 17 7 2 2 5 2 2" xfId="14778"/>
    <cellStyle name="Normal 17 7 2 2 5 3" xfId="11175"/>
    <cellStyle name="Normal 17 7 2 2 6" xfId="4034"/>
    <cellStyle name="Normal 17 7 2 2 6 2" xfId="7704"/>
    <cellStyle name="Normal 17 7 2 2 6 2 2" xfId="15211"/>
    <cellStyle name="Normal 17 7 2 2 6 3" xfId="11597"/>
    <cellStyle name="Normal 17 7 2 2 7" xfId="4459"/>
    <cellStyle name="Normal 17 7 2 2 7 2" xfId="8129"/>
    <cellStyle name="Normal 17 7 2 2 7 2 2" xfId="15636"/>
    <cellStyle name="Normal 17 7 2 2 7 3" xfId="12022"/>
    <cellStyle name="Normal 17 7 2 2 8" xfId="4884"/>
    <cellStyle name="Normal 17 7 2 2 8 2" xfId="8552"/>
    <cellStyle name="Normal 17 7 2 2 8 2 2" xfId="16059"/>
    <cellStyle name="Normal 17 7 2 2 8 3" xfId="12444"/>
    <cellStyle name="Normal 17 7 2 2 9" xfId="5370"/>
    <cellStyle name="Normal 17 7 2 2 9 2" xfId="12919"/>
    <cellStyle name="Normal 17 7 2 3" xfId="2000"/>
    <cellStyle name="Normal 17 7 2 3 2" xfId="2506"/>
    <cellStyle name="Normal 17 7 2 3 2 2" xfId="3353"/>
    <cellStyle name="Normal 17 7 2 3 2 2 2" xfId="7135"/>
    <cellStyle name="Normal 17 7 2 3 2 2 2 2" xfId="14646"/>
    <cellStyle name="Normal 17 7 2 3 2 2 3" xfId="11046"/>
    <cellStyle name="Normal 17 7 2 3 2 3" xfId="6290"/>
    <cellStyle name="Normal 17 7 2 3 2 3 2" xfId="13802"/>
    <cellStyle name="Normal 17 7 2 3 2 4" xfId="10202"/>
    <cellStyle name="Normal 17 7 2 3 3" xfId="2928"/>
    <cellStyle name="Normal 17 7 2 3 3 2" xfId="6712"/>
    <cellStyle name="Normal 17 7 2 3 3 2 2" xfId="14224"/>
    <cellStyle name="Normal 17 7 2 3 3 3" xfId="10624"/>
    <cellStyle name="Normal 17 7 2 3 4" xfId="3859"/>
    <cellStyle name="Normal 17 7 2 3 4 2" xfId="7569"/>
    <cellStyle name="Normal 17 7 2 3 4 2 2" xfId="15078"/>
    <cellStyle name="Normal 17 7 2 3 4 3" xfId="11469"/>
    <cellStyle name="Normal 17 7 2 3 5" xfId="4328"/>
    <cellStyle name="Normal 17 7 2 3 5 2" xfId="7998"/>
    <cellStyle name="Normal 17 7 2 3 5 2 2" xfId="15505"/>
    <cellStyle name="Normal 17 7 2 3 5 3" xfId="11891"/>
    <cellStyle name="Normal 17 7 2 3 6" xfId="4753"/>
    <cellStyle name="Normal 17 7 2 3 6 2" xfId="8423"/>
    <cellStyle name="Normal 17 7 2 3 6 2 2" xfId="15930"/>
    <cellStyle name="Normal 17 7 2 3 6 3" xfId="12316"/>
    <cellStyle name="Normal 17 7 2 3 7" xfId="5181"/>
    <cellStyle name="Normal 17 7 2 3 7 2" xfId="8846"/>
    <cellStyle name="Normal 17 7 2 3 7 2 2" xfId="16353"/>
    <cellStyle name="Normal 17 7 2 3 7 3" xfId="12738"/>
    <cellStyle name="Normal 17 7 2 3 8" xfId="5852"/>
    <cellStyle name="Normal 17 7 2 3 8 2" xfId="13367"/>
    <cellStyle name="Normal 17 7 2 3 9" xfId="9779"/>
    <cellStyle name="Normal 17 7 2 4" xfId="2079"/>
    <cellStyle name="Normal 17 7 2 4 2" xfId="2992"/>
    <cellStyle name="Normal 17 7 2 4 2 2" xfId="6774"/>
    <cellStyle name="Normal 17 7 2 4 2 2 2" xfId="14285"/>
    <cellStyle name="Normal 17 7 2 4 2 3" xfId="10685"/>
    <cellStyle name="Normal 17 7 2 4 3" xfId="5918"/>
    <cellStyle name="Normal 17 7 2 4 3 2" xfId="13432"/>
    <cellStyle name="Normal 17 7 2 4 4" xfId="9841"/>
    <cellStyle name="Normal 17 7 2 5" xfId="2567"/>
    <cellStyle name="Normal 17 7 2 5 2" xfId="6351"/>
    <cellStyle name="Normal 17 7 2 5 2 2" xfId="13863"/>
    <cellStyle name="Normal 17 7 2 5 3" xfId="10263"/>
    <cellStyle name="Normal 17 7 2 6" xfId="3443"/>
    <cellStyle name="Normal 17 7 2 6 2" xfId="7201"/>
    <cellStyle name="Normal 17 7 2 6 2 2" xfId="14711"/>
    <cellStyle name="Normal 17 7 2 6 3" xfId="11108"/>
    <cellStyle name="Normal 17 7 2 7" xfId="3967"/>
    <cellStyle name="Normal 17 7 2 7 2" xfId="7637"/>
    <cellStyle name="Normal 17 7 2 7 2 2" xfId="15144"/>
    <cellStyle name="Normal 17 7 2 7 3" xfId="11530"/>
    <cellStyle name="Normal 17 7 2 8" xfId="4392"/>
    <cellStyle name="Normal 17 7 2 8 2" xfId="8062"/>
    <cellStyle name="Normal 17 7 2 8 2 2" xfId="15569"/>
    <cellStyle name="Normal 17 7 2 8 3" xfId="11955"/>
    <cellStyle name="Normal 17 7 2 9" xfId="4816"/>
    <cellStyle name="Normal 17 7 2 9 2" xfId="8485"/>
    <cellStyle name="Normal 17 7 2 9 2 2" xfId="15992"/>
    <cellStyle name="Normal 17 7 2 9 3" xfId="12377"/>
    <cellStyle name="Normal 17 7 3" xfId="526"/>
    <cellStyle name="Normal 17 7 3 10" xfId="5325"/>
    <cellStyle name="Normal 17 7 3 10 2" xfId="12874"/>
    <cellStyle name="Normal 17 7 3 11" xfId="9440"/>
    <cellStyle name="Normal 17 7 3 2" xfId="597"/>
    <cellStyle name="Normal 17 7 3 2 10" xfId="9507"/>
    <cellStyle name="Normal 17 7 3 2 2" xfId="2001"/>
    <cellStyle name="Normal 17 7 3 2 2 2" xfId="2507"/>
    <cellStyle name="Normal 17 7 3 2 2 2 2" xfId="3354"/>
    <cellStyle name="Normal 17 7 3 2 2 2 2 2" xfId="7136"/>
    <cellStyle name="Normal 17 7 3 2 2 2 2 2 2" xfId="14647"/>
    <cellStyle name="Normal 17 7 3 2 2 2 2 3" xfId="11047"/>
    <cellStyle name="Normal 17 7 3 2 2 2 3" xfId="6291"/>
    <cellStyle name="Normal 17 7 3 2 2 2 3 2" xfId="13803"/>
    <cellStyle name="Normal 17 7 3 2 2 2 4" xfId="10203"/>
    <cellStyle name="Normal 17 7 3 2 2 3" xfId="2929"/>
    <cellStyle name="Normal 17 7 3 2 2 3 2" xfId="6713"/>
    <cellStyle name="Normal 17 7 3 2 2 3 2 2" xfId="14225"/>
    <cellStyle name="Normal 17 7 3 2 2 3 3" xfId="10625"/>
    <cellStyle name="Normal 17 7 3 2 2 4" xfId="3860"/>
    <cellStyle name="Normal 17 7 3 2 2 4 2" xfId="7570"/>
    <cellStyle name="Normal 17 7 3 2 2 4 2 2" xfId="15079"/>
    <cellStyle name="Normal 17 7 3 2 2 4 3" xfId="11470"/>
    <cellStyle name="Normal 17 7 3 2 2 5" xfId="4329"/>
    <cellStyle name="Normal 17 7 3 2 2 5 2" xfId="7999"/>
    <cellStyle name="Normal 17 7 3 2 2 5 2 2" xfId="15506"/>
    <cellStyle name="Normal 17 7 3 2 2 5 3" xfId="11892"/>
    <cellStyle name="Normal 17 7 3 2 2 6" xfId="4754"/>
    <cellStyle name="Normal 17 7 3 2 2 6 2" xfId="8424"/>
    <cellStyle name="Normal 17 7 3 2 2 6 2 2" xfId="15931"/>
    <cellStyle name="Normal 17 7 3 2 2 6 3" xfId="12317"/>
    <cellStyle name="Normal 17 7 3 2 2 7" xfId="5182"/>
    <cellStyle name="Normal 17 7 3 2 2 7 2" xfId="8847"/>
    <cellStyle name="Normal 17 7 3 2 2 7 2 2" xfId="16354"/>
    <cellStyle name="Normal 17 7 3 2 2 7 3" xfId="12739"/>
    <cellStyle name="Normal 17 7 3 2 2 8" xfId="5853"/>
    <cellStyle name="Normal 17 7 3 2 2 8 2" xfId="13368"/>
    <cellStyle name="Normal 17 7 3 2 2 9" xfId="9780"/>
    <cellStyle name="Normal 17 7 3 2 3" xfId="2168"/>
    <cellStyle name="Normal 17 7 3 2 3 2" xfId="3081"/>
    <cellStyle name="Normal 17 7 3 2 3 2 2" xfId="6863"/>
    <cellStyle name="Normal 17 7 3 2 3 2 2 2" xfId="14374"/>
    <cellStyle name="Normal 17 7 3 2 3 2 3" xfId="10774"/>
    <cellStyle name="Normal 17 7 3 2 3 3" xfId="6007"/>
    <cellStyle name="Normal 17 7 3 2 3 3 2" xfId="13521"/>
    <cellStyle name="Normal 17 7 3 2 3 4" xfId="9930"/>
    <cellStyle name="Normal 17 7 3 2 4" xfId="2656"/>
    <cellStyle name="Normal 17 7 3 2 4 2" xfId="6440"/>
    <cellStyle name="Normal 17 7 3 2 4 2 2" xfId="13952"/>
    <cellStyle name="Normal 17 7 3 2 4 3" xfId="10352"/>
    <cellStyle name="Normal 17 7 3 2 5" xfId="3532"/>
    <cellStyle name="Normal 17 7 3 2 5 2" xfId="7290"/>
    <cellStyle name="Normal 17 7 3 2 5 2 2" xfId="14800"/>
    <cellStyle name="Normal 17 7 3 2 5 3" xfId="11197"/>
    <cellStyle name="Normal 17 7 3 2 6" xfId="4056"/>
    <cellStyle name="Normal 17 7 3 2 6 2" xfId="7726"/>
    <cellStyle name="Normal 17 7 3 2 6 2 2" xfId="15233"/>
    <cellStyle name="Normal 17 7 3 2 6 3" xfId="11619"/>
    <cellStyle name="Normal 17 7 3 2 7" xfId="4481"/>
    <cellStyle name="Normal 17 7 3 2 7 2" xfId="8151"/>
    <cellStyle name="Normal 17 7 3 2 7 2 2" xfId="15658"/>
    <cellStyle name="Normal 17 7 3 2 7 3" xfId="12044"/>
    <cellStyle name="Normal 17 7 3 2 8" xfId="4906"/>
    <cellStyle name="Normal 17 7 3 2 8 2" xfId="8574"/>
    <cellStyle name="Normal 17 7 3 2 8 2 2" xfId="16081"/>
    <cellStyle name="Normal 17 7 3 2 8 3" xfId="12466"/>
    <cellStyle name="Normal 17 7 3 2 9" xfId="5392"/>
    <cellStyle name="Normal 17 7 3 2 9 2" xfId="12941"/>
    <cellStyle name="Normal 17 7 3 3" xfId="2002"/>
    <cellStyle name="Normal 17 7 3 3 2" xfId="2508"/>
    <cellStyle name="Normal 17 7 3 3 2 2" xfId="3355"/>
    <cellStyle name="Normal 17 7 3 3 2 2 2" xfId="7137"/>
    <cellStyle name="Normal 17 7 3 3 2 2 2 2" xfId="14648"/>
    <cellStyle name="Normal 17 7 3 3 2 2 3" xfId="11048"/>
    <cellStyle name="Normal 17 7 3 3 2 3" xfId="6292"/>
    <cellStyle name="Normal 17 7 3 3 2 3 2" xfId="13804"/>
    <cellStyle name="Normal 17 7 3 3 2 4" xfId="10204"/>
    <cellStyle name="Normal 17 7 3 3 3" xfId="2930"/>
    <cellStyle name="Normal 17 7 3 3 3 2" xfId="6714"/>
    <cellStyle name="Normal 17 7 3 3 3 2 2" xfId="14226"/>
    <cellStyle name="Normal 17 7 3 3 3 3" xfId="10626"/>
    <cellStyle name="Normal 17 7 3 3 4" xfId="3861"/>
    <cellStyle name="Normal 17 7 3 3 4 2" xfId="7571"/>
    <cellStyle name="Normal 17 7 3 3 4 2 2" xfId="15080"/>
    <cellStyle name="Normal 17 7 3 3 4 3" xfId="11471"/>
    <cellStyle name="Normal 17 7 3 3 5" xfId="4330"/>
    <cellStyle name="Normal 17 7 3 3 5 2" xfId="8000"/>
    <cellStyle name="Normal 17 7 3 3 5 2 2" xfId="15507"/>
    <cellStyle name="Normal 17 7 3 3 5 3" xfId="11893"/>
    <cellStyle name="Normal 17 7 3 3 6" xfId="4755"/>
    <cellStyle name="Normal 17 7 3 3 6 2" xfId="8425"/>
    <cellStyle name="Normal 17 7 3 3 6 2 2" xfId="15932"/>
    <cellStyle name="Normal 17 7 3 3 6 3" xfId="12318"/>
    <cellStyle name="Normal 17 7 3 3 7" xfId="5183"/>
    <cellStyle name="Normal 17 7 3 3 7 2" xfId="8848"/>
    <cellStyle name="Normal 17 7 3 3 7 2 2" xfId="16355"/>
    <cellStyle name="Normal 17 7 3 3 7 3" xfId="12740"/>
    <cellStyle name="Normal 17 7 3 3 8" xfId="5854"/>
    <cellStyle name="Normal 17 7 3 3 8 2" xfId="13369"/>
    <cellStyle name="Normal 17 7 3 3 9" xfId="9781"/>
    <cellStyle name="Normal 17 7 3 4" xfId="2101"/>
    <cellStyle name="Normal 17 7 3 4 2" xfId="3014"/>
    <cellStyle name="Normal 17 7 3 4 2 2" xfId="6796"/>
    <cellStyle name="Normal 17 7 3 4 2 2 2" xfId="14307"/>
    <cellStyle name="Normal 17 7 3 4 2 3" xfId="10707"/>
    <cellStyle name="Normal 17 7 3 4 3" xfId="5940"/>
    <cellStyle name="Normal 17 7 3 4 3 2" xfId="13454"/>
    <cellStyle name="Normal 17 7 3 4 4" xfId="9863"/>
    <cellStyle name="Normal 17 7 3 5" xfId="2589"/>
    <cellStyle name="Normal 17 7 3 5 2" xfId="6373"/>
    <cellStyle name="Normal 17 7 3 5 2 2" xfId="13885"/>
    <cellStyle name="Normal 17 7 3 5 3" xfId="10285"/>
    <cellStyle name="Normal 17 7 3 6" xfId="3465"/>
    <cellStyle name="Normal 17 7 3 6 2" xfId="7223"/>
    <cellStyle name="Normal 17 7 3 6 2 2" xfId="14733"/>
    <cellStyle name="Normal 17 7 3 6 3" xfId="11130"/>
    <cellStyle name="Normal 17 7 3 7" xfId="3989"/>
    <cellStyle name="Normal 17 7 3 7 2" xfId="7659"/>
    <cellStyle name="Normal 17 7 3 7 2 2" xfId="15166"/>
    <cellStyle name="Normal 17 7 3 7 3" xfId="11552"/>
    <cellStyle name="Normal 17 7 3 8" xfId="4414"/>
    <cellStyle name="Normal 17 7 3 8 2" xfId="8084"/>
    <cellStyle name="Normal 17 7 3 8 2 2" xfId="15591"/>
    <cellStyle name="Normal 17 7 3 8 3" xfId="11977"/>
    <cellStyle name="Normal 17 7 3 9" xfId="4838"/>
    <cellStyle name="Normal 17 7 3 9 2" xfId="8507"/>
    <cellStyle name="Normal 17 7 3 9 2 2" xfId="16014"/>
    <cellStyle name="Normal 17 7 3 9 3" xfId="12399"/>
    <cellStyle name="Normal 17 7 4" xfId="553"/>
    <cellStyle name="Normal 17 7 4 10" xfId="9463"/>
    <cellStyle name="Normal 17 7 4 2" xfId="2003"/>
    <cellStyle name="Normal 17 7 4 2 2" xfId="2509"/>
    <cellStyle name="Normal 17 7 4 2 2 2" xfId="3356"/>
    <cellStyle name="Normal 17 7 4 2 2 2 2" xfId="7138"/>
    <cellStyle name="Normal 17 7 4 2 2 2 2 2" xfId="14649"/>
    <cellStyle name="Normal 17 7 4 2 2 2 3" xfId="11049"/>
    <cellStyle name="Normal 17 7 4 2 2 3" xfId="6293"/>
    <cellStyle name="Normal 17 7 4 2 2 3 2" xfId="13805"/>
    <cellStyle name="Normal 17 7 4 2 2 4" xfId="10205"/>
    <cellStyle name="Normal 17 7 4 2 3" xfId="2931"/>
    <cellStyle name="Normal 17 7 4 2 3 2" xfId="6715"/>
    <cellStyle name="Normal 17 7 4 2 3 2 2" xfId="14227"/>
    <cellStyle name="Normal 17 7 4 2 3 3" xfId="10627"/>
    <cellStyle name="Normal 17 7 4 2 4" xfId="3862"/>
    <cellStyle name="Normal 17 7 4 2 4 2" xfId="7572"/>
    <cellStyle name="Normal 17 7 4 2 4 2 2" xfId="15081"/>
    <cellStyle name="Normal 17 7 4 2 4 3" xfId="11472"/>
    <cellStyle name="Normal 17 7 4 2 5" xfId="4331"/>
    <cellStyle name="Normal 17 7 4 2 5 2" xfId="8001"/>
    <cellStyle name="Normal 17 7 4 2 5 2 2" xfId="15508"/>
    <cellStyle name="Normal 17 7 4 2 5 3" xfId="11894"/>
    <cellStyle name="Normal 17 7 4 2 6" xfId="4756"/>
    <cellStyle name="Normal 17 7 4 2 6 2" xfId="8426"/>
    <cellStyle name="Normal 17 7 4 2 6 2 2" xfId="15933"/>
    <cellStyle name="Normal 17 7 4 2 6 3" xfId="12319"/>
    <cellStyle name="Normal 17 7 4 2 7" xfId="5184"/>
    <cellStyle name="Normal 17 7 4 2 7 2" xfId="8849"/>
    <cellStyle name="Normal 17 7 4 2 7 2 2" xfId="16356"/>
    <cellStyle name="Normal 17 7 4 2 7 3" xfId="12741"/>
    <cellStyle name="Normal 17 7 4 2 8" xfId="5855"/>
    <cellStyle name="Normal 17 7 4 2 8 2" xfId="13370"/>
    <cellStyle name="Normal 17 7 4 2 9" xfId="9782"/>
    <cellStyle name="Normal 17 7 4 3" xfId="2124"/>
    <cellStyle name="Normal 17 7 4 3 2" xfId="3037"/>
    <cellStyle name="Normal 17 7 4 3 2 2" xfId="6819"/>
    <cellStyle name="Normal 17 7 4 3 2 2 2" xfId="14330"/>
    <cellStyle name="Normal 17 7 4 3 2 3" xfId="10730"/>
    <cellStyle name="Normal 17 7 4 3 3" xfId="5963"/>
    <cellStyle name="Normal 17 7 4 3 3 2" xfId="13477"/>
    <cellStyle name="Normal 17 7 4 3 4" xfId="9886"/>
    <cellStyle name="Normal 17 7 4 4" xfId="2612"/>
    <cellStyle name="Normal 17 7 4 4 2" xfId="6396"/>
    <cellStyle name="Normal 17 7 4 4 2 2" xfId="13908"/>
    <cellStyle name="Normal 17 7 4 4 3" xfId="10308"/>
    <cellStyle name="Normal 17 7 4 5" xfId="3488"/>
    <cellStyle name="Normal 17 7 4 5 2" xfId="7246"/>
    <cellStyle name="Normal 17 7 4 5 2 2" xfId="14756"/>
    <cellStyle name="Normal 17 7 4 5 3" xfId="11153"/>
    <cellStyle name="Normal 17 7 4 6" xfId="4012"/>
    <cellStyle name="Normal 17 7 4 6 2" xfId="7682"/>
    <cellStyle name="Normal 17 7 4 6 2 2" xfId="15189"/>
    <cellStyle name="Normal 17 7 4 6 3" xfId="11575"/>
    <cellStyle name="Normal 17 7 4 7" xfId="4437"/>
    <cellStyle name="Normal 17 7 4 7 2" xfId="8107"/>
    <cellStyle name="Normal 17 7 4 7 2 2" xfId="15614"/>
    <cellStyle name="Normal 17 7 4 7 3" xfId="12000"/>
    <cellStyle name="Normal 17 7 4 8" xfId="4862"/>
    <cellStyle name="Normal 17 7 4 8 2" xfId="8530"/>
    <cellStyle name="Normal 17 7 4 8 2 2" xfId="16037"/>
    <cellStyle name="Normal 17 7 4 8 3" xfId="12422"/>
    <cellStyle name="Normal 17 7 4 9" xfId="5348"/>
    <cellStyle name="Normal 17 7 4 9 2" xfId="12897"/>
    <cellStyle name="Normal 17 7 5" xfId="2004"/>
    <cellStyle name="Normal 17 7 5 2" xfId="2510"/>
    <cellStyle name="Normal 17 7 5 2 2" xfId="3357"/>
    <cellStyle name="Normal 17 7 5 2 2 2" xfId="7139"/>
    <cellStyle name="Normal 17 7 5 2 2 2 2" xfId="14650"/>
    <cellStyle name="Normal 17 7 5 2 2 3" xfId="11050"/>
    <cellStyle name="Normal 17 7 5 2 3" xfId="6294"/>
    <cellStyle name="Normal 17 7 5 2 3 2" xfId="13806"/>
    <cellStyle name="Normal 17 7 5 2 4" xfId="10206"/>
    <cellStyle name="Normal 17 7 5 3" xfId="2932"/>
    <cellStyle name="Normal 17 7 5 3 2" xfId="6716"/>
    <cellStyle name="Normal 17 7 5 3 2 2" xfId="14228"/>
    <cellStyle name="Normal 17 7 5 3 3" xfId="10628"/>
    <cellStyle name="Normal 17 7 5 4" xfId="3863"/>
    <cellStyle name="Normal 17 7 5 4 2" xfId="7573"/>
    <cellStyle name="Normal 17 7 5 4 2 2" xfId="15082"/>
    <cellStyle name="Normal 17 7 5 4 3" xfId="11473"/>
    <cellStyle name="Normal 17 7 5 5" xfId="4332"/>
    <cellStyle name="Normal 17 7 5 5 2" xfId="8002"/>
    <cellStyle name="Normal 17 7 5 5 2 2" xfId="15509"/>
    <cellStyle name="Normal 17 7 5 5 3" xfId="11895"/>
    <cellStyle name="Normal 17 7 5 6" xfId="4757"/>
    <cellStyle name="Normal 17 7 5 6 2" xfId="8427"/>
    <cellStyle name="Normal 17 7 5 6 2 2" xfId="15934"/>
    <cellStyle name="Normal 17 7 5 6 3" xfId="12320"/>
    <cellStyle name="Normal 17 7 5 7" xfId="5185"/>
    <cellStyle name="Normal 17 7 5 7 2" xfId="8850"/>
    <cellStyle name="Normal 17 7 5 7 2 2" xfId="16357"/>
    <cellStyle name="Normal 17 7 5 7 3" xfId="12742"/>
    <cellStyle name="Normal 17 7 5 8" xfId="5856"/>
    <cellStyle name="Normal 17 7 5 8 2" xfId="13371"/>
    <cellStyle name="Normal 17 7 5 9" xfId="9783"/>
    <cellStyle name="Normal 17 7 6" xfId="2057"/>
    <cellStyle name="Normal 17 7 6 2" xfId="2970"/>
    <cellStyle name="Normal 17 7 6 2 2" xfId="6752"/>
    <cellStyle name="Normal 17 7 6 2 2 2" xfId="14263"/>
    <cellStyle name="Normal 17 7 6 2 3" xfId="10663"/>
    <cellStyle name="Normal 17 7 6 3" xfId="5896"/>
    <cellStyle name="Normal 17 7 6 3 2" xfId="13410"/>
    <cellStyle name="Normal 17 7 6 4" xfId="9819"/>
    <cellStyle name="Normal 17 7 7" xfId="2545"/>
    <cellStyle name="Normal 17 7 7 2" xfId="6329"/>
    <cellStyle name="Normal 17 7 7 2 2" xfId="13841"/>
    <cellStyle name="Normal 17 7 7 3" xfId="10241"/>
    <cellStyle name="Normal 17 7 8" xfId="3421"/>
    <cellStyle name="Normal 17 7 8 2" xfId="7179"/>
    <cellStyle name="Normal 17 7 8 2 2" xfId="14689"/>
    <cellStyle name="Normal 17 7 8 3" xfId="11086"/>
    <cellStyle name="Normal 17 7 9" xfId="3945"/>
    <cellStyle name="Normal 17 7 9 2" xfId="7615"/>
    <cellStyle name="Normal 17 7 9 2 2" xfId="15122"/>
    <cellStyle name="Normal 17 7 9 3" xfId="11508"/>
    <cellStyle name="Normal 17 8" xfId="363"/>
    <cellStyle name="Normal 17 8 10" xfId="5246"/>
    <cellStyle name="Normal 17 8 10 2" xfId="12795"/>
    <cellStyle name="Normal 17 8 11" xfId="9375"/>
    <cellStyle name="Normal 17 8 2" xfId="530"/>
    <cellStyle name="Normal 17 8 2 10" xfId="9442"/>
    <cellStyle name="Normal 17 8 2 2" xfId="2005"/>
    <cellStyle name="Normal 17 8 2 2 2" xfId="2511"/>
    <cellStyle name="Normal 17 8 2 2 2 2" xfId="3358"/>
    <cellStyle name="Normal 17 8 2 2 2 2 2" xfId="7140"/>
    <cellStyle name="Normal 17 8 2 2 2 2 2 2" xfId="14651"/>
    <cellStyle name="Normal 17 8 2 2 2 2 3" xfId="11051"/>
    <cellStyle name="Normal 17 8 2 2 2 3" xfId="6295"/>
    <cellStyle name="Normal 17 8 2 2 2 3 2" xfId="13807"/>
    <cellStyle name="Normal 17 8 2 2 2 4" xfId="10207"/>
    <cellStyle name="Normal 17 8 2 2 3" xfId="2933"/>
    <cellStyle name="Normal 17 8 2 2 3 2" xfId="6717"/>
    <cellStyle name="Normal 17 8 2 2 3 2 2" xfId="14229"/>
    <cellStyle name="Normal 17 8 2 2 3 3" xfId="10629"/>
    <cellStyle name="Normal 17 8 2 2 4" xfId="3864"/>
    <cellStyle name="Normal 17 8 2 2 4 2" xfId="7574"/>
    <cellStyle name="Normal 17 8 2 2 4 2 2" xfId="15083"/>
    <cellStyle name="Normal 17 8 2 2 4 3" xfId="11474"/>
    <cellStyle name="Normal 17 8 2 2 5" xfId="4333"/>
    <cellStyle name="Normal 17 8 2 2 5 2" xfId="8003"/>
    <cellStyle name="Normal 17 8 2 2 5 2 2" xfId="15510"/>
    <cellStyle name="Normal 17 8 2 2 5 3" xfId="11896"/>
    <cellStyle name="Normal 17 8 2 2 6" xfId="4758"/>
    <cellStyle name="Normal 17 8 2 2 6 2" xfId="8428"/>
    <cellStyle name="Normal 17 8 2 2 6 2 2" xfId="15935"/>
    <cellStyle name="Normal 17 8 2 2 6 3" xfId="12321"/>
    <cellStyle name="Normal 17 8 2 2 7" xfId="5186"/>
    <cellStyle name="Normal 17 8 2 2 7 2" xfId="8851"/>
    <cellStyle name="Normal 17 8 2 2 7 2 2" xfId="16358"/>
    <cellStyle name="Normal 17 8 2 2 7 3" xfId="12743"/>
    <cellStyle name="Normal 17 8 2 2 8" xfId="5857"/>
    <cellStyle name="Normal 17 8 2 2 8 2" xfId="13372"/>
    <cellStyle name="Normal 17 8 2 2 9" xfId="9784"/>
    <cellStyle name="Normal 17 8 2 3" xfId="2103"/>
    <cellStyle name="Normal 17 8 2 3 2" xfId="3016"/>
    <cellStyle name="Normal 17 8 2 3 2 2" xfId="6798"/>
    <cellStyle name="Normal 17 8 2 3 2 2 2" xfId="14309"/>
    <cellStyle name="Normal 17 8 2 3 2 3" xfId="10709"/>
    <cellStyle name="Normal 17 8 2 3 3" xfId="5942"/>
    <cellStyle name="Normal 17 8 2 3 3 2" xfId="13456"/>
    <cellStyle name="Normal 17 8 2 3 4" xfId="9865"/>
    <cellStyle name="Normal 17 8 2 4" xfId="2591"/>
    <cellStyle name="Normal 17 8 2 4 2" xfId="6375"/>
    <cellStyle name="Normal 17 8 2 4 2 2" xfId="13887"/>
    <cellStyle name="Normal 17 8 2 4 3" xfId="10287"/>
    <cellStyle name="Normal 17 8 2 5" xfId="3467"/>
    <cellStyle name="Normal 17 8 2 5 2" xfId="7225"/>
    <cellStyle name="Normal 17 8 2 5 2 2" xfId="14735"/>
    <cellStyle name="Normal 17 8 2 5 3" xfId="11132"/>
    <cellStyle name="Normal 17 8 2 6" xfId="3991"/>
    <cellStyle name="Normal 17 8 2 6 2" xfId="7661"/>
    <cellStyle name="Normal 17 8 2 6 2 2" xfId="15168"/>
    <cellStyle name="Normal 17 8 2 6 3" xfId="11554"/>
    <cellStyle name="Normal 17 8 2 7" xfId="4416"/>
    <cellStyle name="Normal 17 8 2 7 2" xfId="8086"/>
    <cellStyle name="Normal 17 8 2 7 2 2" xfId="15593"/>
    <cellStyle name="Normal 17 8 2 7 3" xfId="11979"/>
    <cellStyle name="Normal 17 8 2 8" xfId="4840"/>
    <cellStyle name="Normal 17 8 2 8 2" xfId="8509"/>
    <cellStyle name="Normal 17 8 2 8 2 2" xfId="16016"/>
    <cellStyle name="Normal 17 8 2 8 3" xfId="12401"/>
    <cellStyle name="Normal 17 8 2 9" xfId="5327"/>
    <cellStyle name="Normal 17 8 2 9 2" xfId="12876"/>
    <cellStyle name="Normal 17 8 3" xfId="2006"/>
    <cellStyle name="Normal 17 8 3 2" xfId="2512"/>
    <cellStyle name="Normal 17 8 3 2 2" xfId="3359"/>
    <cellStyle name="Normal 17 8 3 2 2 2" xfId="7141"/>
    <cellStyle name="Normal 17 8 3 2 2 2 2" xfId="14652"/>
    <cellStyle name="Normal 17 8 3 2 2 3" xfId="11052"/>
    <cellStyle name="Normal 17 8 3 2 3" xfId="6296"/>
    <cellStyle name="Normal 17 8 3 2 3 2" xfId="13808"/>
    <cellStyle name="Normal 17 8 3 2 4" xfId="10208"/>
    <cellStyle name="Normal 17 8 3 3" xfId="2934"/>
    <cellStyle name="Normal 17 8 3 3 2" xfId="6718"/>
    <cellStyle name="Normal 17 8 3 3 2 2" xfId="14230"/>
    <cellStyle name="Normal 17 8 3 3 3" xfId="10630"/>
    <cellStyle name="Normal 17 8 3 4" xfId="3865"/>
    <cellStyle name="Normal 17 8 3 4 2" xfId="7575"/>
    <cellStyle name="Normal 17 8 3 4 2 2" xfId="15084"/>
    <cellStyle name="Normal 17 8 3 4 3" xfId="11475"/>
    <cellStyle name="Normal 17 8 3 5" xfId="4334"/>
    <cellStyle name="Normal 17 8 3 5 2" xfId="8004"/>
    <cellStyle name="Normal 17 8 3 5 2 2" xfId="15511"/>
    <cellStyle name="Normal 17 8 3 5 3" xfId="11897"/>
    <cellStyle name="Normal 17 8 3 6" xfId="4759"/>
    <cellStyle name="Normal 17 8 3 6 2" xfId="8429"/>
    <cellStyle name="Normal 17 8 3 6 2 2" xfId="15936"/>
    <cellStyle name="Normal 17 8 3 6 3" xfId="12322"/>
    <cellStyle name="Normal 17 8 3 7" xfId="5187"/>
    <cellStyle name="Normal 17 8 3 7 2" xfId="8852"/>
    <cellStyle name="Normal 17 8 3 7 2 2" xfId="16359"/>
    <cellStyle name="Normal 17 8 3 7 3" xfId="12744"/>
    <cellStyle name="Normal 17 8 3 8" xfId="5858"/>
    <cellStyle name="Normal 17 8 3 8 2" xfId="13373"/>
    <cellStyle name="Normal 17 8 3 9" xfId="9785"/>
    <cellStyle name="Normal 17 8 4" xfId="2036"/>
    <cellStyle name="Normal 17 8 4 2" xfId="2949"/>
    <cellStyle name="Normal 17 8 4 2 2" xfId="6731"/>
    <cellStyle name="Normal 17 8 4 2 2 2" xfId="14242"/>
    <cellStyle name="Normal 17 8 4 2 3" xfId="10642"/>
    <cellStyle name="Normal 17 8 4 3" xfId="5875"/>
    <cellStyle name="Normal 17 8 4 3 2" xfId="13389"/>
    <cellStyle name="Normal 17 8 4 4" xfId="9798"/>
    <cellStyle name="Normal 17 8 5" xfId="2524"/>
    <cellStyle name="Normal 17 8 5 2" xfId="6308"/>
    <cellStyle name="Normal 17 8 5 2 2" xfId="13820"/>
    <cellStyle name="Normal 17 8 5 3" xfId="10220"/>
    <cellStyle name="Normal 17 8 6" xfId="3395"/>
    <cellStyle name="Normal 17 8 6 2" xfId="7157"/>
    <cellStyle name="Normal 17 8 6 2 2" xfId="14668"/>
    <cellStyle name="Normal 17 8 6 3" xfId="11065"/>
    <cellStyle name="Normal 17 8 7" xfId="3924"/>
    <cellStyle name="Normal 17 8 7 2" xfId="7594"/>
    <cellStyle name="Normal 17 8 7 2 2" xfId="15101"/>
    <cellStyle name="Normal 17 8 7 3" xfId="11487"/>
    <cellStyle name="Normal 17 8 8" xfId="4349"/>
    <cellStyle name="Normal 17 8 8 2" xfId="8019"/>
    <cellStyle name="Normal 17 8 8 2 2" xfId="15526"/>
    <cellStyle name="Normal 17 8 8 3" xfId="11912"/>
    <cellStyle name="Normal 17 8 9" xfId="4771"/>
    <cellStyle name="Normal 17 8 9 2" xfId="8441"/>
    <cellStyle name="Normal 17 8 9 2 2" xfId="15948"/>
    <cellStyle name="Normal 17 8 9 3" xfId="12334"/>
    <cellStyle name="Normal 17 9" xfId="483"/>
    <cellStyle name="Normal 17 9 10" xfId="5282"/>
    <cellStyle name="Normal 17 9 10 2" xfId="12831"/>
    <cellStyle name="Normal 17 9 11" xfId="9397"/>
    <cellStyle name="Normal 17 9 2" xfId="554"/>
    <cellStyle name="Normal 17 9 2 10" xfId="9464"/>
    <cellStyle name="Normal 17 9 2 2" xfId="2007"/>
    <cellStyle name="Normal 17 9 2 2 2" xfId="2513"/>
    <cellStyle name="Normal 17 9 2 2 2 2" xfId="3360"/>
    <cellStyle name="Normal 17 9 2 2 2 2 2" xfId="7142"/>
    <cellStyle name="Normal 17 9 2 2 2 2 2 2" xfId="14653"/>
    <cellStyle name="Normal 17 9 2 2 2 2 3" xfId="11053"/>
    <cellStyle name="Normal 17 9 2 2 2 3" xfId="6297"/>
    <cellStyle name="Normal 17 9 2 2 2 3 2" xfId="13809"/>
    <cellStyle name="Normal 17 9 2 2 2 4" xfId="10209"/>
    <cellStyle name="Normal 17 9 2 2 3" xfId="2935"/>
    <cellStyle name="Normal 17 9 2 2 3 2" xfId="6719"/>
    <cellStyle name="Normal 17 9 2 2 3 2 2" xfId="14231"/>
    <cellStyle name="Normal 17 9 2 2 3 3" xfId="10631"/>
    <cellStyle name="Normal 17 9 2 2 4" xfId="3866"/>
    <cellStyle name="Normal 17 9 2 2 4 2" xfId="7576"/>
    <cellStyle name="Normal 17 9 2 2 4 2 2" xfId="15085"/>
    <cellStyle name="Normal 17 9 2 2 4 3" xfId="11476"/>
    <cellStyle name="Normal 17 9 2 2 5" xfId="4335"/>
    <cellStyle name="Normal 17 9 2 2 5 2" xfId="8005"/>
    <cellStyle name="Normal 17 9 2 2 5 2 2" xfId="15512"/>
    <cellStyle name="Normal 17 9 2 2 5 3" xfId="11898"/>
    <cellStyle name="Normal 17 9 2 2 6" xfId="4760"/>
    <cellStyle name="Normal 17 9 2 2 6 2" xfId="8430"/>
    <cellStyle name="Normal 17 9 2 2 6 2 2" xfId="15937"/>
    <cellStyle name="Normal 17 9 2 2 6 3" xfId="12323"/>
    <cellStyle name="Normal 17 9 2 2 7" xfId="5188"/>
    <cellStyle name="Normal 17 9 2 2 7 2" xfId="8853"/>
    <cellStyle name="Normal 17 9 2 2 7 2 2" xfId="16360"/>
    <cellStyle name="Normal 17 9 2 2 7 3" xfId="12745"/>
    <cellStyle name="Normal 17 9 2 2 8" xfId="5859"/>
    <cellStyle name="Normal 17 9 2 2 8 2" xfId="13374"/>
    <cellStyle name="Normal 17 9 2 2 9" xfId="9786"/>
    <cellStyle name="Normal 17 9 2 3" xfId="2125"/>
    <cellStyle name="Normal 17 9 2 3 2" xfId="3038"/>
    <cellStyle name="Normal 17 9 2 3 2 2" xfId="6820"/>
    <cellStyle name="Normal 17 9 2 3 2 2 2" xfId="14331"/>
    <cellStyle name="Normal 17 9 2 3 2 3" xfId="10731"/>
    <cellStyle name="Normal 17 9 2 3 3" xfId="5964"/>
    <cellStyle name="Normal 17 9 2 3 3 2" xfId="13478"/>
    <cellStyle name="Normal 17 9 2 3 4" xfId="9887"/>
    <cellStyle name="Normal 17 9 2 4" xfId="2613"/>
    <cellStyle name="Normal 17 9 2 4 2" xfId="6397"/>
    <cellStyle name="Normal 17 9 2 4 2 2" xfId="13909"/>
    <cellStyle name="Normal 17 9 2 4 3" xfId="10309"/>
    <cellStyle name="Normal 17 9 2 5" xfId="3489"/>
    <cellStyle name="Normal 17 9 2 5 2" xfId="7247"/>
    <cellStyle name="Normal 17 9 2 5 2 2" xfId="14757"/>
    <cellStyle name="Normal 17 9 2 5 3" xfId="11154"/>
    <cellStyle name="Normal 17 9 2 6" xfId="4013"/>
    <cellStyle name="Normal 17 9 2 6 2" xfId="7683"/>
    <cellStyle name="Normal 17 9 2 6 2 2" xfId="15190"/>
    <cellStyle name="Normal 17 9 2 6 3" xfId="11576"/>
    <cellStyle name="Normal 17 9 2 7" xfId="4438"/>
    <cellStyle name="Normal 17 9 2 7 2" xfId="8108"/>
    <cellStyle name="Normal 17 9 2 7 2 2" xfId="15615"/>
    <cellStyle name="Normal 17 9 2 7 3" xfId="12001"/>
    <cellStyle name="Normal 17 9 2 8" xfId="4863"/>
    <cellStyle name="Normal 17 9 2 8 2" xfId="8531"/>
    <cellStyle name="Normal 17 9 2 8 2 2" xfId="16038"/>
    <cellStyle name="Normal 17 9 2 8 3" xfId="12423"/>
    <cellStyle name="Normal 17 9 2 9" xfId="5349"/>
    <cellStyle name="Normal 17 9 2 9 2" xfId="12898"/>
    <cellStyle name="Normal 17 9 3" xfId="2008"/>
    <cellStyle name="Normal 17 9 3 2" xfId="2514"/>
    <cellStyle name="Normal 17 9 3 2 2" xfId="3361"/>
    <cellStyle name="Normal 17 9 3 2 2 2" xfId="7143"/>
    <cellStyle name="Normal 17 9 3 2 2 2 2" xfId="14654"/>
    <cellStyle name="Normal 17 9 3 2 2 3" xfId="11054"/>
    <cellStyle name="Normal 17 9 3 2 3" xfId="6298"/>
    <cellStyle name="Normal 17 9 3 2 3 2" xfId="13810"/>
    <cellStyle name="Normal 17 9 3 2 4" xfId="10210"/>
    <cellStyle name="Normal 17 9 3 3" xfId="2936"/>
    <cellStyle name="Normal 17 9 3 3 2" xfId="6720"/>
    <cellStyle name="Normal 17 9 3 3 2 2" xfId="14232"/>
    <cellStyle name="Normal 17 9 3 3 3" xfId="10632"/>
    <cellStyle name="Normal 17 9 3 4" xfId="3867"/>
    <cellStyle name="Normal 17 9 3 4 2" xfId="7577"/>
    <cellStyle name="Normal 17 9 3 4 2 2" xfId="15086"/>
    <cellStyle name="Normal 17 9 3 4 3" xfId="11477"/>
    <cellStyle name="Normal 17 9 3 5" xfId="4336"/>
    <cellStyle name="Normal 17 9 3 5 2" xfId="8006"/>
    <cellStyle name="Normal 17 9 3 5 2 2" xfId="15513"/>
    <cellStyle name="Normal 17 9 3 5 3" xfId="11899"/>
    <cellStyle name="Normal 17 9 3 6" xfId="4761"/>
    <cellStyle name="Normal 17 9 3 6 2" xfId="8431"/>
    <cellStyle name="Normal 17 9 3 6 2 2" xfId="15938"/>
    <cellStyle name="Normal 17 9 3 6 3" xfId="12324"/>
    <cellStyle name="Normal 17 9 3 7" xfId="5189"/>
    <cellStyle name="Normal 17 9 3 7 2" xfId="8854"/>
    <cellStyle name="Normal 17 9 3 7 2 2" xfId="16361"/>
    <cellStyle name="Normal 17 9 3 7 3" xfId="12746"/>
    <cellStyle name="Normal 17 9 3 8" xfId="5860"/>
    <cellStyle name="Normal 17 9 3 8 2" xfId="13375"/>
    <cellStyle name="Normal 17 9 3 9" xfId="9787"/>
    <cellStyle name="Normal 17 9 4" xfId="2058"/>
    <cellStyle name="Normal 17 9 4 2" xfId="2971"/>
    <cellStyle name="Normal 17 9 4 2 2" xfId="6753"/>
    <cellStyle name="Normal 17 9 4 2 2 2" xfId="14264"/>
    <cellStyle name="Normal 17 9 4 2 3" xfId="10664"/>
    <cellStyle name="Normal 17 9 4 3" xfId="5897"/>
    <cellStyle name="Normal 17 9 4 3 2" xfId="13411"/>
    <cellStyle name="Normal 17 9 4 4" xfId="9820"/>
    <cellStyle name="Normal 17 9 5" xfId="2546"/>
    <cellStyle name="Normal 17 9 5 2" xfId="6330"/>
    <cellStyle name="Normal 17 9 5 2 2" xfId="13842"/>
    <cellStyle name="Normal 17 9 5 3" xfId="10242"/>
    <cellStyle name="Normal 17 9 6" xfId="3422"/>
    <cellStyle name="Normal 17 9 6 2" xfId="7180"/>
    <cellStyle name="Normal 17 9 6 2 2" xfId="14690"/>
    <cellStyle name="Normal 17 9 6 3" xfId="11087"/>
    <cellStyle name="Normal 17 9 7" xfId="3946"/>
    <cellStyle name="Normal 17 9 7 2" xfId="7616"/>
    <cellStyle name="Normal 17 9 7 2 2" xfId="15123"/>
    <cellStyle name="Normal 17 9 7 3" xfId="11509"/>
    <cellStyle name="Normal 17 9 8" xfId="4371"/>
    <cellStyle name="Normal 17 9 8 2" xfId="8041"/>
    <cellStyle name="Normal 17 9 8 2 2" xfId="15548"/>
    <cellStyle name="Normal 17 9 8 3" xfId="11934"/>
    <cellStyle name="Normal 17 9 9" xfId="4795"/>
    <cellStyle name="Normal 17 9 9 2" xfId="8464"/>
    <cellStyle name="Normal 17 9 9 2 2" xfId="15971"/>
    <cellStyle name="Normal 17 9 9 3" xfId="12356"/>
    <cellStyle name="Normal 18" xfId="297"/>
    <cellStyle name="Normal 18 2" xfId="380"/>
    <cellStyle name="Normal 18 2 2" xfId="1562"/>
    <cellStyle name="Normal 18 2 3" xfId="1133"/>
    <cellStyle name="Normal 18 3" xfId="364"/>
    <cellStyle name="Normal 18 3 2" xfId="2009"/>
    <cellStyle name="Normal 18 4" xfId="616"/>
    <cellStyle name="Normal 19" xfId="298"/>
    <cellStyle name="Normal 19 2" xfId="617"/>
    <cellStyle name="Normal 19 2 2" xfId="1170"/>
    <cellStyle name="Normal 19 2 3" xfId="1090"/>
    <cellStyle name="Normal 19 3" xfId="1169"/>
    <cellStyle name="Normal 19 4" xfId="1515"/>
    <cellStyle name="Normal 19 5" xfId="715"/>
    <cellStyle name="Normal 2" xfId="299"/>
    <cellStyle name="Normal 2 2" xfId="1"/>
    <cellStyle name="Normal 2 2 2" xfId="531"/>
    <cellStyle name="Normal 2 2 2 2" xfId="2010"/>
    <cellStyle name="Normal 2 2 3" xfId="1171"/>
    <cellStyle name="Normal 2 3" xfId="1516"/>
    <cellStyle name="Normal 2 4" xfId="1030"/>
    <cellStyle name="Normal 2 5" xfId="2030"/>
    <cellStyle name="Normal 2 5 2" xfId="2"/>
    <cellStyle name="Normal 2 5 3" xfId="2946"/>
    <cellStyle name="Normal 2 6" xfId="16861"/>
    <cellStyle name="Normal 20" xfId="660"/>
    <cellStyle name="Normal 20 2" xfId="1132"/>
    <cellStyle name="Normal 20 2 2" xfId="1561"/>
    <cellStyle name="Normal 20 3" xfId="1048"/>
    <cellStyle name="Normal 20 4" xfId="1790"/>
    <cellStyle name="Normal 20 5" xfId="1813"/>
    <cellStyle name="Normal 20 5 2" xfId="2322"/>
    <cellStyle name="Normal 20 5 2 2" xfId="3169"/>
    <cellStyle name="Normal 20 5 2 2 2" xfId="6951"/>
    <cellStyle name="Normal 20 5 2 2 2 2" xfId="14462"/>
    <cellStyle name="Normal 20 5 2 2 3" xfId="10862"/>
    <cellStyle name="Normal 20 5 2 3" xfId="6106"/>
    <cellStyle name="Normal 20 5 2 3 2" xfId="13618"/>
    <cellStyle name="Normal 20 5 2 4" xfId="10018"/>
    <cellStyle name="Normal 20 5 3" xfId="2744"/>
    <cellStyle name="Normal 20 5 3 2" xfId="6528"/>
    <cellStyle name="Normal 20 5 3 2 2" xfId="14040"/>
    <cellStyle name="Normal 20 5 3 3" xfId="10440"/>
    <cellStyle name="Normal 20 5 4" xfId="3675"/>
    <cellStyle name="Normal 20 5 4 2" xfId="7385"/>
    <cellStyle name="Normal 20 5 4 2 2" xfId="14894"/>
    <cellStyle name="Normal 20 5 4 3" xfId="11285"/>
    <cellStyle name="Normal 20 5 5" xfId="4144"/>
    <cellStyle name="Normal 20 5 5 2" xfId="7814"/>
    <cellStyle name="Normal 20 5 5 2 2" xfId="15321"/>
    <cellStyle name="Normal 20 5 5 3" xfId="11707"/>
    <cellStyle name="Normal 20 5 6" xfId="4569"/>
    <cellStyle name="Normal 20 5 6 2" xfId="8239"/>
    <cellStyle name="Normal 20 5 6 2 2" xfId="15746"/>
    <cellStyle name="Normal 20 5 6 3" xfId="12132"/>
    <cellStyle name="Normal 20 5 7" xfId="4996"/>
    <cellStyle name="Normal 20 5 7 2" xfId="8662"/>
    <cellStyle name="Normal 20 5 7 2 2" xfId="16169"/>
    <cellStyle name="Normal 20 5 7 3" xfId="12554"/>
    <cellStyle name="Normal 20 5 8" xfId="5668"/>
    <cellStyle name="Normal 20 5 8 2" xfId="13183"/>
    <cellStyle name="Normal 20 5 9" xfId="9595"/>
    <cellStyle name="Normal 21" xfId="661"/>
    <cellStyle name="Normal 21 2" xfId="1131"/>
    <cellStyle name="Normal 21 2 2" xfId="1560"/>
    <cellStyle name="Normal 21 3" xfId="1082"/>
    <cellStyle name="Normal 22" xfId="1097"/>
    <cellStyle name="Normal 22 2" xfId="1130"/>
    <cellStyle name="Normal 22 2 2" xfId="1559"/>
    <cellStyle name="Normal 23" xfId="1098"/>
    <cellStyle name="Normal 23 2" xfId="1129"/>
    <cellStyle name="Normal 23 2 2" xfId="1558"/>
    <cellStyle name="Normal 24" xfId="1099"/>
    <cellStyle name="Normal 24 2" xfId="1128"/>
    <cellStyle name="Normal 24 2 2" xfId="1557"/>
    <cellStyle name="Normal 25" xfId="1100"/>
    <cellStyle name="Normal 25 2" xfId="1220"/>
    <cellStyle name="Normal 25 2 2" xfId="1573"/>
    <cellStyle name="Normal 26" xfId="300"/>
    <cellStyle name="Normal 26 2" xfId="618"/>
    <cellStyle name="Normal 26 2 2" xfId="1574"/>
    <cellStyle name="Normal 27" xfId="1101"/>
    <cellStyle name="Normal 27 2" xfId="1221"/>
    <cellStyle name="Normal 27 2 2" xfId="1575"/>
    <cellStyle name="Normal 28" xfId="1102"/>
    <cellStyle name="Normal 28 2" xfId="1222"/>
    <cellStyle name="Normal 28 2 2" xfId="1576"/>
    <cellStyle name="Normal 29" xfId="1103"/>
    <cellStyle name="Normal 29 2" xfId="1223"/>
    <cellStyle name="Normal 29 2 2" xfId="1577"/>
    <cellStyle name="Normal 3" xfId="301"/>
    <cellStyle name="Normal 3 2" xfId="619"/>
    <cellStyle name="Normal 3 2 2" xfId="1172"/>
    <cellStyle name="Normal 3 3" xfId="1517"/>
    <cellStyle name="Normal 3 4" xfId="1031"/>
    <cellStyle name="Normal 3 5" xfId="17871"/>
    <cellStyle name="Normal 30" xfId="302"/>
    <cellStyle name="Normal 30 2" xfId="620"/>
    <cellStyle name="Normal 30 2 2" xfId="1578"/>
    <cellStyle name="Normal 30 2 3" xfId="1224"/>
    <cellStyle name="Normal 30 3" xfId="1104"/>
    <cellStyle name="Normal 31" xfId="1105"/>
    <cellStyle name="Normal 31 2" xfId="1225"/>
    <cellStyle name="Normal 31 2 2" xfId="1579"/>
    <cellStyle name="Normal 32" xfId="1107"/>
    <cellStyle name="Normal 32 2" xfId="1173"/>
    <cellStyle name="Normal 33" xfId="1548"/>
    <cellStyle name="Normal 33 2" xfId="1606"/>
    <cellStyle name="Normal 34" xfId="993"/>
    <cellStyle name="Normal 34 2" xfId="2182"/>
    <cellStyle name="Normal 35" xfId="679"/>
    <cellStyle name="Normal 35 2" xfId="2180"/>
    <cellStyle name="Normal 36" xfId="1656"/>
    <cellStyle name="Normal 36 2" xfId="2220"/>
    <cellStyle name="Normal 37" xfId="1137"/>
    <cellStyle name="Normal 37 2" xfId="2184"/>
    <cellStyle name="Normal 38" xfId="1632"/>
    <cellStyle name="Normal 38 2" xfId="2205"/>
    <cellStyle name="Normal 39" xfId="1621"/>
    <cellStyle name="Normal 39 2" xfId="2198"/>
    <cellStyle name="Normal 4" xfId="303"/>
    <cellStyle name="Normal 4 2" xfId="621"/>
    <cellStyle name="Normal 4 2 2" xfId="1174"/>
    <cellStyle name="Normal 4 3" xfId="1518"/>
    <cellStyle name="Normal 4 4" xfId="1032"/>
    <cellStyle name="Normal 40" xfId="1631"/>
    <cellStyle name="Normal 40 2" xfId="2204"/>
    <cellStyle name="Normal 41" xfId="1634"/>
    <cellStyle name="Normal 41 2" xfId="2207"/>
    <cellStyle name="Normal 42" xfId="1662"/>
    <cellStyle name="Normal 42 2" xfId="2222"/>
    <cellStyle name="Normal 43" xfId="1714"/>
    <cellStyle name="Normal 43 2" xfId="2245"/>
    <cellStyle name="Normal 44" xfId="1630"/>
    <cellStyle name="Normal 44 2" xfId="2203"/>
    <cellStyle name="Normal 45" xfId="1672"/>
    <cellStyle name="Normal 45 2" xfId="1787"/>
    <cellStyle name="Normal 46" xfId="1637"/>
    <cellStyle name="Normal 46 2" xfId="2208"/>
    <cellStyle name="Normal 47" xfId="1670"/>
    <cellStyle name="Normal 47 2" xfId="2226"/>
    <cellStyle name="Normal 48" xfId="1676"/>
    <cellStyle name="Normal 48 2" xfId="2229"/>
    <cellStyle name="Normal 49" xfId="1703"/>
    <cellStyle name="Normal 49 2" xfId="2241"/>
    <cellStyle name="Normal 5" xfId="304"/>
    <cellStyle name="Normal 5 2" xfId="622"/>
    <cellStyle name="Normal 5 2 2" xfId="1175"/>
    <cellStyle name="Normal 5 3" xfId="1519"/>
    <cellStyle name="Normal 5 4" xfId="1033"/>
    <cellStyle name="Normal 50" xfId="1623"/>
    <cellStyle name="Normal 50 2" xfId="2199"/>
    <cellStyle name="Normal 51" xfId="1664"/>
    <cellStyle name="Normal 51 2" xfId="2223"/>
    <cellStyle name="Normal 52" xfId="1642"/>
    <cellStyle name="Normal 52 2" xfId="2210"/>
    <cellStyle name="Normal 53" xfId="1710"/>
    <cellStyle name="Normal 53 2" xfId="2243"/>
    <cellStyle name="Normal 54" xfId="1625"/>
    <cellStyle name="Normal 54 2" xfId="2200"/>
    <cellStyle name="Normal 55" xfId="1683"/>
    <cellStyle name="Normal 55 2" xfId="2233"/>
    <cellStyle name="Normal 56" xfId="1646"/>
    <cellStyle name="Normal 56 2" xfId="2213"/>
    <cellStyle name="Normal 57" xfId="1711"/>
    <cellStyle name="Normal 57 2" xfId="2244"/>
    <cellStyle name="Normal 58" xfId="1648"/>
    <cellStyle name="Normal 58 2" xfId="2214"/>
    <cellStyle name="Normal 59" xfId="1668"/>
    <cellStyle name="Normal 59 2" xfId="2224"/>
    <cellStyle name="Normal 6" xfId="305"/>
    <cellStyle name="Normal 6 2" xfId="623"/>
    <cellStyle name="Normal 6 2 2" xfId="1176"/>
    <cellStyle name="Normal 6 3" xfId="1520"/>
    <cellStyle name="Normal 6 4" xfId="1034"/>
    <cellStyle name="Normal 60" xfId="1721"/>
    <cellStyle name="Normal 60 2" xfId="2248"/>
    <cellStyle name="Normal 61" xfId="1684"/>
    <cellStyle name="Normal 61 2" xfId="2234"/>
    <cellStyle name="Normal 62" xfId="1641"/>
    <cellStyle name="Normal 62 2" xfId="2209"/>
    <cellStyle name="Normal 63" xfId="1645"/>
    <cellStyle name="Normal 63 2" xfId="2212"/>
    <cellStyle name="Normal 64" xfId="1707"/>
    <cellStyle name="Normal 64 2" xfId="2242"/>
    <cellStyle name="Normal 65" xfId="1657"/>
    <cellStyle name="Normal 65 2" xfId="2221"/>
    <cellStyle name="Normal 66" xfId="1678"/>
    <cellStyle name="Normal 66 2" xfId="2231"/>
    <cellStyle name="Normal 67" xfId="1652"/>
    <cellStyle name="Normal 67 2" xfId="2217"/>
    <cellStyle name="Normal 68" xfId="1698"/>
    <cellStyle name="Normal 68 2" xfId="2239"/>
    <cellStyle name="Normal 69" xfId="1715"/>
    <cellStyle name="Normal 69 2" xfId="2246"/>
    <cellStyle name="Normal 7" xfId="306"/>
    <cellStyle name="Normal 7 2" xfId="624"/>
    <cellStyle name="Normal 7 2 2" xfId="1177"/>
    <cellStyle name="Normal 7 3" xfId="1521"/>
    <cellStyle name="Normal 7 4" xfId="714"/>
    <cellStyle name="Normal 70" xfId="1628"/>
    <cellStyle name="Normal 70 2" xfId="2201"/>
    <cellStyle name="Normal 71" xfId="1671"/>
    <cellStyle name="Normal 71 2" xfId="2227"/>
    <cellStyle name="Normal 72" xfId="1653"/>
    <cellStyle name="Normal 72 2" xfId="2218"/>
    <cellStyle name="Normal 73" xfId="1649"/>
    <cellStyle name="Normal 73 2" xfId="2215"/>
    <cellStyle name="Normal 74" xfId="1644"/>
    <cellStyle name="Normal 74 2" xfId="2211"/>
    <cellStyle name="Normal 75" xfId="1700"/>
    <cellStyle name="Normal 75 2" xfId="2240"/>
    <cellStyle name="Normal 76" xfId="1690"/>
    <cellStyle name="Normal 76 2" xfId="2237"/>
    <cellStyle name="Normal 77" xfId="1724"/>
    <cellStyle name="Normal 77 2" xfId="2250"/>
    <cellStyle name="Normal 78" xfId="1677"/>
    <cellStyle name="Normal 78 2" xfId="2230"/>
    <cellStyle name="Normal 79" xfId="1654"/>
    <cellStyle name="Normal 79 2" xfId="2219"/>
    <cellStyle name="Normal 8" xfId="307"/>
    <cellStyle name="Normal 8 2" xfId="625"/>
    <cellStyle name="Normal 8 2 2" xfId="1178"/>
    <cellStyle name="Normal 8 3" xfId="1522"/>
    <cellStyle name="Normal 8 4" xfId="713"/>
    <cellStyle name="Normal 80" xfId="1674"/>
    <cellStyle name="Normal 80 2" xfId="2228"/>
    <cellStyle name="Normal 81" xfId="1650"/>
    <cellStyle name="Normal 81 2" xfId="2216"/>
    <cellStyle name="Normal 82" xfId="1692"/>
    <cellStyle name="Normal 82 2" xfId="2238"/>
    <cellStyle name="Normal 83" xfId="1723"/>
    <cellStyle name="Normal 83 2" xfId="2249"/>
    <cellStyle name="Normal 84" xfId="1728"/>
    <cellStyle name="Normal 84 2" xfId="2251"/>
    <cellStyle name="Normal 85" xfId="1629"/>
    <cellStyle name="Normal 85 2" xfId="2202"/>
    <cellStyle name="Normal 86" xfId="1716"/>
    <cellStyle name="Normal 86 2" xfId="2247"/>
    <cellStyle name="Normal 87" xfId="1681"/>
    <cellStyle name="Normal 87 2" xfId="2232"/>
    <cellStyle name="Normal 88" xfId="1688"/>
    <cellStyle name="Normal 88 2" xfId="2235"/>
    <cellStyle name="Normal 89" xfId="1669"/>
    <cellStyle name="Normal 89 2" xfId="2225"/>
    <cellStyle name="Normal 9" xfId="308"/>
    <cellStyle name="Normal 9 2" xfId="626"/>
    <cellStyle name="Normal 9 2 2" xfId="1179"/>
    <cellStyle name="Normal 9 3" xfId="1523"/>
    <cellStyle name="Normal 9 4" xfId="712"/>
    <cellStyle name="Normal 90" xfId="1633"/>
    <cellStyle name="Normal 90 2" xfId="2206"/>
    <cellStyle name="Normal 91" xfId="1689"/>
    <cellStyle name="Normal 91 2" xfId="2236"/>
    <cellStyle name="Normal 92" xfId="1729"/>
    <cellStyle name="Normal 92 2" xfId="2252"/>
    <cellStyle name="Normal 93" xfId="1736"/>
    <cellStyle name="Normal 93 2" xfId="2256"/>
    <cellStyle name="Normal 94" xfId="1735"/>
    <cellStyle name="Normal 94 2" xfId="2255"/>
    <cellStyle name="Normal 95" xfId="1749"/>
    <cellStyle name="Normal 95 2" xfId="2269"/>
    <cellStyle name="Normal 96" xfId="1754"/>
    <cellStyle name="Normal 96 2" xfId="2272"/>
    <cellStyle name="Normal 97" xfId="1767"/>
    <cellStyle name="Normal 97 2" xfId="2285"/>
    <cellStyle name="Normal 98" xfId="1772"/>
    <cellStyle name="Normal 98 2" xfId="2288"/>
    <cellStyle name="Normal 99" xfId="1785"/>
    <cellStyle name="Normal 99 10" xfId="5646"/>
    <cellStyle name="Normal 99 10 2" xfId="13161"/>
    <cellStyle name="Normal 99 11" xfId="9574"/>
    <cellStyle name="Normal 99 2" xfId="2027"/>
    <cellStyle name="Normal 99 3" xfId="2301"/>
    <cellStyle name="Normal 99 3 2" xfId="3148"/>
    <cellStyle name="Normal 99 3 2 2" xfId="6930"/>
    <cellStyle name="Normal 99 3 2 2 2" xfId="14441"/>
    <cellStyle name="Normal 99 3 2 3" xfId="10841"/>
    <cellStyle name="Normal 99 3 3" xfId="6085"/>
    <cellStyle name="Normal 99 3 3 2" xfId="13597"/>
    <cellStyle name="Normal 99 3 4" xfId="9997"/>
    <cellStyle name="Normal 99 4" xfId="2028"/>
    <cellStyle name="Normal 99 5" xfId="2723"/>
    <cellStyle name="Normal 99 5 2" xfId="6507"/>
    <cellStyle name="Normal 99 5 2 2" xfId="14019"/>
    <cellStyle name="Normal 99 5 3" xfId="10419"/>
    <cellStyle name="Normal 99 6" xfId="3653"/>
    <cellStyle name="Normal 99 6 2" xfId="7363"/>
    <cellStyle name="Normal 99 6 2 2" xfId="14872"/>
    <cellStyle name="Normal 99 6 3" xfId="11264"/>
    <cellStyle name="Normal 99 7" xfId="4123"/>
    <cellStyle name="Normal 99 7 2" xfId="7793"/>
    <cellStyle name="Normal 99 7 2 2" xfId="15300"/>
    <cellStyle name="Normal 99 7 3" xfId="11686"/>
    <cellStyle name="Normal 99 8" xfId="4548"/>
    <cellStyle name="Normal 99 8 2" xfId="8218"/>
    <cellStyle name="Normal 99 8 2 2" xfId="15725"/>
    <cellStyle name="Normal 99 8 3" xfId="12111"/>
    <cellStyle name="Normal 99 9" xfId="4975"/>
    <cellStyle name="Normal 99 9 2" xfId="8641"/>
    <cellStyle name="Normal 99 9 2 2" xfId="16148"/>
    <cellStyle name="Normal 99 9 3" xfId="12533"/>
    <cellStyle name="Note" xfId="16833" builtinId="10" customBuiltin="1"/>
    <cellStyle name="Note 10" xfId="310"/>
    <cellStyle name="Note 10 2" xfId="628"/>
    <cellStyle name="Note 10 2 2" xfId="1180"/>
    <cellStyle name="Note 10 3" xfId="1525"/>
    <cellStyle name="Note 10 4" xfId="710"/>
    <cellStyle name="Note 11" xfId="311"/>
    <cellStyle name="Note 11 2" xfId="629"/>
    <cellStyle name="Note 11 2 2" xfId="1181"/>
    <cellStyle name="Note 11 3" xfId="1526"/>
    <cellStyle name="Note 11 4" xfId="709"/>
    <cellStyle name="Note 12" xfId="312"/>
    <cellStyle name="Note 12 2" xfId="630"/>
    <cellStyle name="Note 12 2 2" xfId="1182"/>
    <cellStyle name="Note 12 3" xfId="1527"/>
    <cellStyle name="Note 12 4" xfId="708"/>
    <cellStyle name="Note 13" xfId="313"/>
    <cellStyle name="Note 13 2" xfId="631"/>
    <cellStyle name="Note 13 2 2" xfId="1183"/>
    <cellStyle name="Note 13 3" xfId="1528"/>
    <cellStyle name="Note 13 4" xfId="707"/>
    <cellStyle name="Note 14" xfId="314"/>
    <cellStyle name="Note 14 2" xfId="632"/>
    <cellStyle name="Note 14 2 2" xfId="1184"/>
    <cellStyle name="Note 14 3" xfId="1529"/>
    <cellStyle name="Note 14 4" xfId="706"/>
    <cellStyle name="Note 15" xfId="315"/>
    <cellStyle name="Note 15 2" xfId="633"/>
    <cellStyle name="Note 15 2 2" xfId="1185"/>
    <cellStyle name="Note 15 3" xfId="1530"/>
    <cellStyle name="Note 15 4" xfId="705"/>
    <cellStyle name="Note 16" xfId="316"/>
    <cellStyle name="Note 16 2" xfId="634"/>
    <cellStyle name="Note 16 2 2" xfId="1186"/>
    <cellStyle name="Note 16 3" xfId="1531"/>
    <cellStyle name="Note 16 4" xfId="704"/>
    <cellStyle name="Note 17" xfId="317"/>
    <cellStyle name="Note 17 2" xfId="635"/>
    <cellStyle name="Note 17 2 2" xfId="1187"/>
    <cellStyle name="Note 17 3" xfId="1532"/>
    <cellStyle name="Note 17 4" xfId="703"/>
    <cellStyle name="Note 18" xfId="318"/>
    <cellStyle name="Note 18 2" xfId="636"/>
    <cellStyle name="Note 18 2 2" xfId="1188"/>
    <cellStyle name="Note 18 3" xfId="1533"/>
    <cellStyle name="Note 18 4" xfId="702"/>
    <cellStyle name="Note 19" xfId="319"/>
    <cellStyle name="Note 19 2" xfId="637"/>
    <cellStyle name="Note 19 2 2" xfId="1189"/>
    <cellStyle name="Note 19 3" xfId="1534"/>
    <cellStyle name="Note 19 4" xfId="701"/>
    <cellStyle name="Note 2" xfId="320"/>
    <cellStyle name="Note 2 2" xfId="321"/>
    <cellStyle name="Note 2 2 2" xfId="382"/>
    <cellStyle name="Note 2 2 2 2" xfId="1190"/>
    <cellStyle name="Note 2 2 2 3" xfId="1795"/>
    <cellStyle name="Note 2 2 3" xfId="366"/>
    <cellStyle name="Note 2 2 3 2" xfId="1535"/>
    <cellStyle name="Note 2 2 4" xfId="639"/>
    <cellStyle name="Note 2 2 5" xfId="1035"/>
    <cellStyle name="Note 2 3" xfId="381"/>
    <cellStyle name="Note 2 3 2" xfId="1227"/>
    <cellStyle name="Note 2 3 2 2" xfId="1581"/>
    <cellStyle name="Note 2 3 3" xfId="1060"/>
    <cellStyle name="Note 2 3 4" xfId="2011"/>
    <cellStyle name="Note 2 4" xfId="365"/>
    <cellStyle name="Note 2 4 2" xfId="1191"/>
    <cellStyle name="Note 2 4 3" xfId="1072"/>
    <cellStyle name="Note 2 4 4" xfId="2012"/>
    <cellStyle name="Note 2 5" xfId="638"/>
    <cellStyle name="Note 2 5 2" xfId="1192"/>
    <cellStyle name="Note 2 6" xfId="1226"/>
    <cellStyle name="Note 2 6 2" xfId="1580"/>
    <cellStyle name="Note 2 7" xfId="1507"/>
    <cellStyle name="Note 2 7 2" xfId="1601"/>
    <cellStyle name="Note 2 8" xfId="700"/>
    <cellStyle name="Note 20" xfId="322"/>
    <cellStyle name="Note 20 2" xfId="640"/>
    <cellStyle name="Note 20 2 2" xfId="1193"/>
    <cellStyle name="Note 20 3" xfId="1536"/>
    <cellStyle name="Note 20 4" xfId="699"/>
    <cellStyle name="Note 21" xfId="323"/>
    <cellStyle name="Note 21 2" xfId="641"/>
    <cellStyle name="Note 21 2 2" xfId="1194"/>
    <cellStyle name="Note 21 3" xfId="1537"/>
    <cellStyle name="Note 21 4" xfId="698"/>
    <cellStyle name="Note 22" xfId="324"/>
    <cellStyle name="Note 22 2" xfId="642"/>
    <cellStyle name="Note 22 2 2" xfId="1195"/>
    <cellStyle name="Note 22 3" xfId="1538"/>
    <cellStyle name="Note 22 4" xfId="697"/>
    <cellStyle name="Note 23" xfId="429"/>
    <cellStyle name="Note 23 2" xfId="528"/>
    <cellStyle name="Note 23 2 2" xfId="1196"/>
    <cellStyle name="Note 23 2 3" xfId="2013"/>
    <cellStyle name="Note 23 3" xfId="1036"/>
    <cellStyle name="Note 24" xfId="452"/>
    <cellStyle name="Note 24 10" xfId="3931"/>
    <cellStyle name="Note 24 10 2" xfId="7601"/>
    <cellStyle name="Note 24 10 2 2" xfId="15108"/>
    <cellStyle name="Note 24 10 3" xfId="11494"/>
    <cellStyle name="Note 24 11" xfId="4356"/>
    <cellStyle name="Note 24 11 2" xfId="8026"/>
    <cellStyle name="Note 24 11 2 2" xfId="15533"/>
    <cellStyle name="Note 24 11 3" xfId="11919"/>
    <cellStyle name="Note 24 12" xfId="4779"/>
    <cellStyle name="Note 24 12 2" xfId="8448"/>
    <cellStyle name="Note 24 12 2 2" xfId="15955"/>
    <cellStyle name="Note 24 12 3" xfId="12341"/>
    <cellStyle name="Note 24 13" xfId="5265"/>
    <cellStyle name="Note 24 13 2" xfId="12814"/>
    <cellStyle name="Note 24 14" xfId="9382"/>
    <cellStyle name="Note 24 2" xfId="490"/>
    <cellStyle name="Note 24 2 10" xfId="4802"/>
    <cellStyle name="Note 24 2 10 2" xfId="8471"/>
    <cellStyle name="Note 24 2 10 2 2" xfId="15978"/>
    <cellStyle name="Note 24 2 10 3" xfId="12363"/>
    <cellStyle name="Note 24 2 11" xfId="5289"/>
    <cellStyle name="Note 24 2 11 2" xfId="12838"/>
    <cellStyle name="Note 24 2 12" xfId="9404"/>
    <cellStyle name="Note 24 2 2" xfId="561"/>
    <cellStyle name="Note 24 2 2 10" xfId="5356"/>
    <cellStyle name="Note 24 2 2 10 2" xfId="12905"/>
    <cellStyle name="Note 24 2 2 11" xfId="9471"/>
    <cellStyle name="Note 24 2 2 2" xfId="2014"/>
    <cellStyle name="Note 24 2 2 2 10" xfId="9788"/>
    <cellStyle name="Note 24 2 2 2 2" xfId="2515"/>
    <cellStyle name="Note 24 2 2 2 2 2" xfId="3362"/>
    <cellStyle name="Note 24 2 2 2 2 2 2" xfId="7144"/>
    <cellStyle name="Note 24 2 2 2 2 2 2 2" xfId="14655"/>
    <cellStyle name="Note 24 2 2 2 2 2 3" xfId="11055"/>
    <cellStyle name="Note 24 2 2 2 2 3" xfId="6299"/>
    <cellStyle name="Note 24 2 2 2 2 3 2" xfId="13811"/>
    <cellStyle name="Note 24 2 2 2 2 4" xfId="10211"/>
    <cellStyle name="Note 24 2 2 2 3" xfId="2937"/>
    <cellStyle name="Note 24 2 2 2 3 2" xfId="6721"/>
    <cellStyle name="Note 24 2 2 2 3 2 2" xfId="14233"/>
    <cellStyle name="Note 24 2 2 2 3 3" xfId="10633"/>
    <cellStyle name="Note 24 2 2 2 4" xfId="3868"/>
    <cellStyle name="Note 24 2 2 2 4 2" xfId="7578"/>
    <cellStyle name="Note 24 2 2 2 4 2 2" xfId="15087"/>
    <cellStyle name="Note 24 2 2 2 4 3" xfId="11478"/>
    <cellStyle name="Note 24 2 2 2 5" xfId="3550"/>
    <cellStyle name="Note 24 2 2 2 6" xfId="4337"/>
    <cellStyle name="Note 24 2 2 2 6 2" xfId="8007"/>
    <cellStyle name="Note 24 2 2 2 6 2 2" xfId="15514"/>
    <cellStyle name="Note 24 2 2 2 6 3" xfId="11900"/>
    <cellStyle name="Note 24 2 2 2 7" xfId="4762"/>
    <cellStyle name="Note 24 2 2 2 7 2" xfId="8432"/>
    <cellStyle name="Note 24 2 2 2 7 2 2" xfId="15939"/>
    <cellStyle name="Note 24 2 2 2 7 3" xfId="12325"/>
    <cellStyle name="Note 24 2 2 2 8" xfId="5190"/>
    <cellStyle name="Note 24 2 2 2 8 2" xfId="8855"/>
    <cellStyle name="Note 24 2 2 2 8 2 2" xfId="16362"/>
    <cellStyle name="Note 24 2 2 2 8 3" xfId="12747"/>
    <cellStyle name="Note 24 2 2 2 9" xfId="5861"/>
    <cellStyle name="Note 24 2 2 2 9 2" xfId="13376"/>
    <cellStyle name="Note 24 2 2 3" xfId="2132"/>
    <cellStyle name="Note 24 2 2 3 2" xfId="3045"/>
    <cellStyle name="Note 24 2 2 3 2 2" xfId="6827"/>
    <cellStyle name="Note 24 2 2 3 2 2 2" xfId="14338"/>
    <cellStyle name="Note 24 2 2 3 2 3" xfId="10738"/>
    <cellStyle name="Note 24 2 2 3 3" xfId="5971"/>
    <cellStyle name="Note 24 2 2 3 3 2" xfId="13485"/>
    <cellStyle name="Note 24 2 2 3 4" xfId="9894"/>
    <cellStyle name="Note 24 2 2 4" xfId="2620"/>
    <cellStyle name="Note 24 2 2 4 2" xfId="6404"/>
    <cellStyle name="Note 24 2 2 4 2 2" xfId="13916"/>
    <cellStyle name="Note 24 2 2 4 3" xfId="10316"/>
    <cellStyle name="Note 24 2 2 5" xfId="3496"/>
    <cellStyle name="Note 24 2 2 5 2" xfId="7254"/>
    <cellStyle name="Note 24 2 2 5 2 2" xfId="14764"/>
    <cellStyle name="Note 24 2 2 5 3" xfId="11161"/>
    <cellStyle name="Note 24 2 2 6" xfId="3553"/>
    <cellStyle name="Note 24 2 2 7" xfId="4020"/>
    <cellStyle name="Note 24 2 2 7 2" xfId="7690"/>
    <cellStyle name="Note 24 2 2 7 2 2" xfId="15197"/>
    <cellStyle name="Note 24 2 2 7 3" xfId="11583"/>
    <cellStyle name="Note 24 2 2 8" xfId="4445"/>
    <cellStyle name="Note 24 2 2 8 2" xfId="8115"/>
    <cellStyle name="Note 24 2 2 8 2 2" xfId="15622"/>
    <cellStyle name="Note 24 2 2 8 3" xfId="12008"/>
    <cellStyle name="Note 24 2 2 9" xfId="4870"/>
    <cellStyle name="Note 24 2 2 9 2" xfId="8538"/>
    <cellStyle name="Note 24 2 2 9 2 2" xfId="16045"/>
    <cellStyle name="Note 24 2 2 9 3" xfId="12430"/>
    <cellStyle name="Note 24 2 3" xfId="2015"/>
    <cellStyle name="Note 24 2 3 10" xfId="9789"/>
    <cellStyle name="Note 24 2 3 2" xfId="2516"/>
    <cellStyle name="Note 24 2 3 2 2" xfId="3363"/>
    <cellStyle name="Note 24 2 3 2 2 2" xfId="7145"/>
    <cellStyle name="Note 24 2 3 2 2 2 2" xfId="14656"/>
    <cellStyle name="Note 24 2 3 2 2 3" xfId="11056"/>
    <cellStyle name="Note 24 2 3 2 3" xfId="6300"/>
    <cellStyle name="Note 24 2 3 2 3 2" xfId="13812"/>
    <cellStyle name="Note 24 2 3 2 4" xfId="10212"/>
    <cellStyle name="Note 24 2 3 3" xfId="2938"/>
    <cellStyle name="Note 24 2 3 3 2" xfId="6722"/>
    <cellStyle name="Note 24 2 3 3 2 2" xfId="14234"/>
    <cellStyle name="Note 24 2 3 3 3" xfId="10634"/>
    <cellStyle name="Note 24 2 3 4" xfId="3869"/>
    <cellStyle name="Note 24 2 3 4 2" xfId="7579"/>
    <cellStyle name="Note 24 2 3 4 2 2" xfId="15088"/>
    <cellStyle name="Note 24 2 3 4 3" xfId="11479"/>
    <cellStyle name="Note 24 2 3 5" xfId="3912"/>
    <cellStyle name="Note 24 2 3 6" xfId="4338"/>
    <cellStyle name="Note 24 2 3 6 2" xfId="8008"/>
    <cellStyle name="Note 24 2 3 6 2 2" xfId="15515"/>
    <cellStyle name="Note 24 2 3 6 3" xfId="11901"/>
    <cellStyle name="Note 24 2 3 7" xfId="4763"/>
    <cellStyle name="Note 24 2 3 7 2" xfId="8433"/>
    <cellStyle name="Note 24 2 3 7 2 2" xfId="15940"/>
    <cellStyle name="Note 24 2 3 7 3" xfId="12326"/>
    <cellStyle name="Note 24 2 3 8" xfId="5191"/>
    <cellStyle name="Note 24 2 3 8 2" xfId="8856"/>
    <cellStyle name="Note 24 2 3 8 2 2" xfId="16363"/>
    <cellStyle name="Note 24 2 3 8 3" xfId="12748"/>
    <cellStyle name="Note 24 2 3 9" xfId="5862"/>
    <cellStyle name="Note 24 2 3 9 2" xfId="13377"/>
    <cellStyle name="Note 24 2 4" xfId="2065"/>
    <cellStyle name="Note 24 2 4 2" xfId="2978"/>
    <cellStyle name="Note 24 2 4 2 2" xfId="6760"/>
    <cellStyle name="Note 24 2 4 2 2 2" xfId="14271"/>
    <cellStyle name="Note 24 2 4 2 3" xfId="10671"/>
    <cellStyle name="Note 24 2 4 3" xfId="5904"/>
    <cellStyle name="Note 24 2 4 3 2" xfId="13418"/>
    <cellStyle name="Note 24 2 4 4" xfId="9827"/>
    <cellStyle name="Note 24 2 5" xfId="2553"/>
    <cellStyle name="Note 24 2 5 2" xfId="6337"/>
    <cellStyle name="Note 24 2 5 2 2" xfId="13849"/>
    <cellStyle name="Note 24 2 5 3" xfId="10249"/>
    <cellStyle name="Note 24 2 6" xfId="3429"/>
    <cellStyle name="Note 24 2 6 2" xfId="7187"/>
    <cellStyle name="Note 24 2 6 2 2" xfId="14697"/>
    <cellStyle name="Note 24 2 6 3" xfId="11094"/>
    <cellStyle name="Note 24 2 7" xfId="3908"/>
    <cellStyle name="Note 24 2 8" xfId="3953"/>
    <cellStyle name="Note 24 2 8 2" xfId="7623"/>
    <cellStyle name="Note 24 2 8 2 2" xfId="15130"/>
    <cellStyle name="Note 24 2 8 3" xfId="11516"/>
    <cellStyle name="Note 24 2 9" xfId="4378"/>
    <cellStyle name="Note 24 2 9 2" xfId="8048"/>
    <cellStyle name="Note 24 2 9 2 2" xfId="15555"/>
    <cellStyle name="Note 24 2 9 3" xfId="11941"/>
    <cellStyle name="Note 24 3" xfId="512"/>
    <cellStyle name="Note 24 3 10" xfId="4824"/>
    <cellStyle name="Note 24 3 10 2" xfId="8493"/>
    <cellStyle name="Note 24 3 10 2 2" xfId="16000"/>
    <cellStyle name="Note 24 3 10 3" xfId="12385"/>
    <cellStyle name="Note 24 3 11" xfId="5311"/>
    <cellStyle name="Note 24 3 11 2" xfId="12860"/>
    <cellStyle name="Note 24 3 12" xfId="9426"/>
    <cellStyle name="Note 24 3 2" xfId="583"/>
    <cellStyle name="Note 24 3 2 10" xfId="5378"/>
    <cellStyle name="Note 24 3 2 10 2" xfId="12927"/>
    <cellStyle name="Note 24 3 2 11" xfId="9493"/>
    <cellStyle name="Note 24 3 2 2" xfId="2016"/>
    <cellStyle name="Note 24 3 2 2 10" xfId="9790"/>
    <cellStyle name="Note 24 3 2 2 2" xfId="2517"/>
    <cellStyle name="Note 24 3 2 2 2 2" xfId="3364"/>
    <cellStyle name="Note 24 3 2 2 2 2 2" xfId="7146"/>
    <cellStyle name="Note 24 3 2 2 2 2 2 2" xfId="14657"/>
    <cellStyle name="Note 24 3 2 2 2 2 3" xfId="11057"/>
    <cellStyle name="Note 24 3 2 2 2 3" xfId="6301"/>
    <cellStyle name="Note 24 3 2 2 2 3 2" xfId="13813"/>
    <cellStyle name="Note 24 3 2 2 2 4" xfId="10213"/>
    <cellStyle name="Note 24 3 2 2 3" xfId="2939"/>
    <cellStyle name="Note 24 3 2 2 3 2" xfId="6723"/>
    <cellStyle name="Note 24 3 2 2 3 2 2" xfId="14235"/>
    <cellStyle name="Note 24 3 2 2 3 3" xfId="10635"/>
    <cellStyle name="Note 24 3 2 2 4" xfId="3870"/>
    <cellStyle name="Note 24 3 2 2 4 2" xfId="7580"/>
    <cellStyle name="Note 24 3 2 2 4 2 2" xfId="15089"/>
    <cellStyle name="Note 24 3 2 2 4 3" xfId="11480"/>
    <cellStyle name="Note 24 3 2 2 5" xfId="3562"/>
    <cellStyle name="Note 24 3 2 2 6" xfId="4339"/>
    <cellStyle name="Note 24 3 2 2 6 2" xfId="8009"/>
    <cellStyle name="Note 24 3 2 2 6 2 2" xfId="15516"/>
    <cellStyle name="Note 24 3 2 2 6 3" xfId="11902"/>
    <cellStyle name="Note 24 3 2 2 7" xfId="4764"/>
    <cellStyle name="Note 24 3 2 2 7 2" xfId="8434"/>
    <cellStyle name="Note 24 3 2 2 7 2 2" xfId="15941"/>
    <cellStyle name="Note 24 3 2 2 7 3" xfId="12327"/>
    <cellStyle name="Note 24 3 2 2 8" xfId="5192"/>
    <cellStyle name="Note 24 3 2 2 8 2" xfId="8857"/>
    <cellStyle name="Note 24 3 2 2 8 2 2" xfId="16364"/>
    <cellStyle name="Note 24 3 2 2 8 3" xfId="12749"/>
    <cellStyle name="Note 24 3 2 2 9" xfId="5863"/>
    <cellStyle name="Note 24 3 2 2 9 2" xfId="13378"/>
    <cellStyle name="Note 24 3 2 3" xfId="2154"/>
    <cellStyle name="Note 24 3 2 3 2" xfId="3067"/>
    <cellStyle name="Note 24 3 2 3 2 2" xfId="6849"/>
    <cellStyle name="Note 24 3 2 3 2 2 2" xfId="14360"/>
    <cellStyle name="Note 24 3 2 3 2 3" xfId="10760"/>
    <cellStyle name="Note 24 3 2 3 3" xfId="5993"/>
    <cellStyle name="Note 24 3 2 3 3 2" xfId="13507"/>
    <cellStyle name="Note 24 3 2 3 4" xfId="9916"/>
    <cellStyle name="Note 24 3 2 4" xfId="2642"/>
    <cellStyle name="Note 24 3 2 4 2" xfId="6426"/>
    <cellStyle name="Note 24 3 2 4 2 2" xfId="13938"/>
    <cellStyle name="Note 24 3 2 4 3" xfId="10338"/>
    <cellStyle name="Note 24 3 2 5" xfId="3518"/>
    <cellStyle name="Note 24 3 2 5 2" xfId="7276"/>
    <cellStyle name="Note 24 3 2 5 2 2" xfId="14786"/>
    <cellStyle name="Note 24 3 2 5 3" xfId="11183"/>
    <cellStyle name="Note 24 3 2 6" xfId="3594"/>
    <cellStyle name="Note 24 3 2 7" xfId="4042"/>
    <cellStyle name="Note 24 3 2 7 2" xfId="7712"/>
    <cellStyle name="Note 24 3 2 7 2 2" xfId="15219"/>
    <cellStyle name="Note 24 3 2 7 3" xfId="11605"/>
    <cellStyle name="Note 24 3 2 8" xfId="4467"/>
    <cellStyle name="Note 24 3 2 8 2" xfId="8137"/>
    <cellStyle name="Note 24 3 2 8 2 2" xfId="15644"/>
    <cellStyle name="Note 24 3 2 8 3" xfId="12030"/>
    <cellStyle name="Note 24 3 2 9" xfId="4892"/>
    <cellStyle name="Note 24 3 2 9 2" xfId="8560"/>
    <cellStyle name="Note 24 3 2 9 2 2" xfId="16067"/>
    <cellStyle name="Note 24 3 2 9 3" xfId="12452"/>
    <cellStyle name="Note 24 3 3" xfId="2017"/>
    <cellStyle name="Note 24 3 3 10" xfId="9791"/>
    <cellStyle name="Note 24 3 3 2" xfId="2518"/>
    <cellStyle name="Note 24 3 3 2 2" xfId="3365"/>
    <cellStyle name="Note 24 3 3 2 2 2" xfId="7147"/>
    <cellStyle name="Note 24 3 3 2 2 2 2" xfId="14658"/>
    <cellStyle name="Note 24 3 3 2 2 3" xfId="11058"/>
    <cellStyle name="Note 24 3 3 2 3" xfId="6302"/>
    <cellStyle name="Note 24 3 3 2 3 2" xfId="13814"/>
    <cellStyle name="Note 24 3 3 2 4" xfId="10214"/>
    <cellStyle name="Note 24 3 3 3" xfId="2940"/>
    <cellStyle name="Note 24 3 3 3 2" xfId="6724"/>
    <cellStyle name="Note 24 3 3 3 2 2" xfId="14236"/>
    <cellStyle name="Note 24 3 3 3 3" xfId="10636"/>
    <cellStyle name="Note 24 3 3 4" xfId="3871"/>
    <cellStyle name="Note 24 3 3 4 2" xfId="7581"/>
    <cellStyle name="Note 24 3 3 4 2 2" xfId="15090"/>
    <cellStyle name="Note 24 3 3 4 3" xfId="11481"/>
    <cellStyle name="Note 24 3 3 5" xfId="3919"/>
    <cellStyle name="Note 24 3 3 6" xfId="4340"/>
    <cellStyle name="Note 24 3 3 6 2" xfId="8010"/>
    <cellStyle name="Note 24 3 3 6 2 2" xfId="15517"/>
    <cellStyle name="Note 24 3 3 6 3" xfId="11903"/>
    <cellStyle name="Note 24 3 3 7" xfId="4765"/>
    <cellStyle name="Note 24 3 3 7 2" xfId="8435"/>
    <cellStyle name="Note 24 3 3 7 2 2" xfId="15942"/>
    <cellStyle name="Note 24 3 3 7 3" xfId="12328"/>
    <cellStyle name="Note 24 3 3 8" xfId="5193"/>
    <cellStyle name="Note 24 3 3 8 2" xfId="8858"/>
    <cellStyle name="Note 24 3 3 8 2 2" xfId="16365"/>
    <cellStyle name="Note 24 3 3 8 3" xfId="12750"/>
    <cellStyle name="Note 24 3 3 9" xfId="5864"/>
    <cellStyle name="Note 24 3 3 9 2" xfId="13379"/>
    <cellStyle name="Note 24 3 4" xfId="2087"/>
    <cellStyle name="Note 24 3 4 2" xfId="3000"/>
    <cellStyle name="Note 24 3 4 2 2" xfId="6782"/>
    <cellStyle name="Note 24 3 4 2 2 2" xfId="14293"/>
    <cellStyle name="Note 24 3 4 2 3" xfId="10693"/>
    <cellStyle name="Note 24 3 4 3" xfId="5926"/>
    <cellStyle name="Note 24 3 4 3 2" xfId="13440"/>
    <cellStyle name="Note 24 3 4 4" xfId="9849"/>
    <cellStyle name="Note 24 3 5" xfId="2575"/>
    <cellStyle name="Note 24 3 5 2" xfId="6359"/>
    <cellStyle name="Note 24 3 5 2 2" xfId="13871"/>
    <cellStyle name="Note 24 3 5 3" xfId="10271"/>
    <cellStyle name="Note 24 3 6" xfId="3451"/>
    <cellStyle name="Note 24 3 6 2" xfId="7209"/>
    <cellStyle name="Note 24 3 6 2 2" xfId="14719"/>
    <cellStyle name="Note 24 3 6 3" xfId="11116"/>
    <cellStyle name="Note 24 3 7" xfId="3573"/>
    <cellStyle name="Note 24 3 8" xfId="3975"/>
    <cellStyle name="Note 24 3 8 2" xfId="7645"/>
    <cellStyle name="Note 24 3 8 2 2" xfId="15152"/>
    <cellStyle name="Note 24 3 8 3" xfId="11538"/>
    <cellStyle name="Note 24 3 9" xfId="4400"/>
    <cellStyle name="Note 24 3 9 2" xfId="8070"/>
    <cellStyle name="Note 24 3 9 2 2" xfId="15577"/>
    <cellStyle name="Note 24 3 9 3" xfId="11963"/>
    <cellStyle name="Note 24 4" xfId="539"/>
    <cellStyle name="Note 24 4 10" xfId="5334"/>
    <cellStyle name="Note 24 4 10 2" xfId="12883"/>
    <cellStyle name="Note 24 4 11" xfId="9449"/>
    <cellStyle name="Note 24 4 2" xfId="2018"/>
    <cellStyle name="Note 24 4 2 10" xfId="9792"/>
    <cellStyle name="Note 24 4 2 2" xfId="2519"/>
    <cellStyle name="Note 24 4 2 2 2" xfId="3366"/>
    <cellStyle name="Note 24 4 2 2 2 2" xfId="7148"/>
    <cellStyle name="Note 24 4 2 2 2 2 2" xfId="14659"/>
    <cellStyle name="Note 24 4 2 2 2 3" xfId="11059"/>
    <cellStyle name="Note 24 4 2 2 3" xfId="6303"/>
    <cellStyle name="Note 24 4 2 2 3 2" xfId="13815"/>
    <cellStyle name="Note 24 4 2 2 4" xfId="10215"/>
    <cellStyle name="Note 24 4 2 3" xfId="2941"/>
    <cellStyle name="Note 24 4 2 3 2" xfId="6725"/>
    <cellStyle name="Note 24 4 2 3 2 2" xfId="14237"/>
    <cellStyle name="Note 24 4 2 3 3" xfId="10637"/>
    <cellStyle name="Note 24 4 2 4" xfId="3872"/>
    <cellStyle name="Note 24 4 2 4 2" xfId="7582"/>
    <cellStyle name="Note 24 4 2 4 2 2" xfId="15091"/>
    <cellStyle name="Note 24 4 2 4 3" xfId="11482"/>
    <cellStyle name="Note 24 4 2 5" xfId="3386"/>
    <cellStyle name="Note 24 4 2 6" xfId="4341"/>
    <cellStyle name="Note 24 4 2 6 2" xfId="8011"/>
    <cellStyle name="Note 24 4 2 6 2 2" xfId="15518"/>
    <cellStyle name="Note 24 4 2 6 3" xfId="11904"/>
    <cellStyle name="Note 24 4 2 7" xfId="4766"/>
    <cellStyle name="Note 24 4 2 7 2" xfId="8436"/>
    <cellStyle name="Note 24 4 2 7 2 2" xfId="15943"/>
    <cellStyle name="Note 24 4 2 7 3" xfId="12329"/>
    <cellStyle name="Note 24 4 2 8" xfId="5194"/>
    <cellStyle name="Note 24 4 2 8 2" xfId="8859"/>
    <cellStyle name="Note 24 4 2 8 2 2" xfId="16366"/>
    <cellStyle name="Note 24 4 2 8 3" xfId="12751"/>
    <cellStyle name="Note 24 4 2 9" xfId="5865"/>
    <cellStyle name="Note 24 4 2 9 2" xfId="13380"/>
    <cellStyle name="Note 24 4 3" xfId="2110"/>
    <cellStyle name="Note 24 4 3 2" xfId="3023"/>
    <cellStyle name="Note 24 4 3 2 2" xfId="6805"/>
    <cellStyle name="Note 24 4 3 2 2 2" xfId="14316"/>
    <cellStyle name="Note 24 4 3 2 3" xfId="10716"/>
    <cellStyle name="Note 24 4 3 3" xfId="5949"/>
    <cellStyle name="Note 24 4 3 3 2" xfId="13463"/>
    <cellStyle name="Note 24 4 3 4" xfId="9872"/>
    <cellStyle name="Note 24 4 4" xfId="2598"/>
    <cellStyle name="Note 24 4 4 2" xfId="6382"/>
    <cellStyle name="Note 24 4 4 2 2" xfId="13894"/>
    <cellStyle name="Note 24 4 4 3" xfId="10294"/>
    <cellStyle name="Note 24 4 5" xfId="3474"/>
    <cellStyle name="Note 24 4 5 2" xfId="7232"/>
    <cellStyle name="Note 24 4 5 2 2" xfId="14742"/>
    <cellStyle name="Note 24 4 5 3" xfId="11139"/>
    <cellStyle name="Note 24 4 6" xfId="3920"/>
    <cellStyle name="Note 24 4 7" xfId="3998"/>
    <cellStyle name="Note 24 4 7 2" xfId="7668"/>
    <cellStyle name="Note 24 4 7 2 2" xfId="15175"/>
    <cellStyle name="Note 24 4 7 3" xfId="11561"/>
    <cellStyle name="Note 24 4 8" xfId="4423"/>
    <cellStyle name="Note 24 4 8 2" xfId="8093"/>
    <cellStyle name="Note 24 4 8 2 2" xfId="15600"/>
    <cellStyle name="Note 24 4 8 3" xfId="11986"/>
    <cellStyle name="Note 24 4 9" xfId="4848"/>
    <cellStyle name="Note 24 4 9 2" xfId="8516"/>
    <cellStyle name="Note 24 4 9 2 2" xfId="16023"/>
    <cellStyle name="Note 24 4 9 3" xfId="12408"/>
    <cellStyle name="Note 24 5" xfId="2019"/>
    <cellStyle name="Note 24 5 10" xfId="9793"/>
    <cellStyle name="Note 24 5 2" xfId="2520"/>
    <cellStyle name="Note 24 5 2 2" xfId="3367"/>
    <cellStyle name="Note 24 5 2 2 2" xfId="7149"/>
    <cellStyle name="Note 24 5 2 2 2 2" xfId="14660"/>
    <cellStyle name="Note 24 5 2 2 3" xfId="11060"/>
    <cellStyle name="Note 24 5 2 3" xfId="6304"/>
    <cellStyle name="Note 24 5 2 3 2" xfId="13816"/>
    <cellStyle name="Note 24 5 2 4" xfId="10216"/>
    <cellStyle name="Note 24 5 3" xfId="2942"/>
    <cellStyle name="Note 24 5 3 2" xfId="6726"/>
    <cellStyle name="Note 24 5 3 2 2" xfId="14238"/>
    <cellStyle name="Note 24 5 3 3" xfId="10638"/>
    <cellStyle name="Note 24 5 4" xfId="3873"/>
    <cellStyle name="Note 24 5 4 2" xfId="7583"/>
    <cellStyle name="Note 24 5 4 2 2" xfId="15092"/>
    <cellStyle name="Note 24 5 4 3" xfId="11483"/>
    <cellStyle name="Note 24 5 5" xfId="3581"/>
    <cellStyle name="Note 24 5 6" xfId="4342"/>
    <cellStyle name="Note 24 5 6 2" xfId="8012"/>
    <cellStyle name="Note 24 5 6 2 2" xfId="15519"/>
    <cellStyle name="Note 24 5 6 3" xfId="11905"/>
    <cellStyle name="Note 24 5 7" xfId="4767"/>
    <cellStyle name="Note 24 5 7 2" xfId="8437"/>
    <cellStyle name="Note 24 5 7 2 2" xfId="15944"/>
    <cellStyle name="Note 24 5 7 3" xfId="12330"/>
    <cellStyle name="Note 24 5 8" xfId="5195"/>
    <cellStyle name="Note 24 5 8 2" xfId="8860"/>
    <cellStyle name="Note 24 5 8 2 2" xfId="16367"/>
    <cellStyle name="Note 24 5 8 3" xfId="12752"/>
    <cellStyle name="Note 24 5 9" xfId="5866"/>
    <cellStyle name="Note 24 5 9 2" xfId="13381"/>
    <cellStyle name="Note 24 6" xfId="2043"/>
    <cellStyle name="Note 24 6 2" xfId="2956"/>
    <cellStyle name="Note 24 6 2 2" xfId="6738"/>
    <cellStyle name="Note 24 6 2 2 2" xfId="14249"/>
    <cellStyle name="Note 24 6 2 3" xfId="10649"/>
    <cellStyle name="Note 24 6 3" xfId="5882"/>
    <cellStyle name="Note 24 6 3 2" xfId="13396"/>
    <cellStyle name="Note 24 6 4" xfId="9805"/>
    <cellStyle name="Note 24 7" xfId="2531"/>
    <cellStyle name="Note 24 7 2" xfId="6315"/>
    <cellStyle name="Note 24 7 2 2" xfId="13827"/>
    <cellStyle name="Note 24 7 3" xfId="10227"/>
    <cellStyle name="Note 24 8" xfId="3405"/>
    <cellStyle name="Note 24 8 2" xfId="7165"/>
    <cellStyle name="Note 24 8 2 2" xfId="14675"/>
    <cellStyle name="Note 24 8 3" xfId="11072"/>
    <cellStyle name="Note 24 9" xfId="3546"/>
    <cellStyle name="Note 25" xfId="627"/>
    <cellStyle name="Note 25 2" xfId="2171"/>
    <cellStyle name="Note 26" xfId="711"/>
    <cellStyle name="Note 27" xfId="1799"/>
    <cellStyle name="Note 27 10" xfId="9581"/>
    <cellStyle name="Note 27 2" xfId="2308"/>
    <cellStyle name="Note 27 2 2" xfId="3155"/>
    <cellStyle name="Note 27 2 2 2" xfId="6937"/>
    <cellStyle name="Note 27 2 2 2 2" xfId="14448"/>
    <cellStyle name="Note 27 2 2 3" xfId="10848"/>
    <cellStyle name="Note 27 2 3" xfId="6092"/>
    <cellStyle name="Note 27 2 3 2" xfId="13604"/>
    <cellStyle name="Note 27 2 4" xfId="10004"/>
    <cellStyle name="Note 27 3" xfId="2730"/>
    <cellStyle name="Note 27 3 2" xfId="6514"/>
    <cellStyle name="Note 27 3 2 2" xfId="14026"/>
    <cellStyle name="Note 27 3 3" xfId="10426"/>
    <cellStyle name="Note 27 4" xfId="3661"/>
    <cellStyle name="Note 27 4 2" xfId="7371"/>
    <cellStyle name="Note 27 4 2 2" xfId="14880"/>
    <cellStyle name="Note 27 4 3" xfId="11271"/>
    <cellStyle name="Note 27 5" xfId="3379"/>
    <cellStyle name="Note 27 6" xfId="4130"/>
    <cellStyle name="Note 27 6 2" xfId="7800"/>
    <cellStyle name="Note 27 6 2 2" xfId="15307"/>
    <cellStyle name="Note 27 6 3" xfId="11693"/>
    <cellStyle name="Note 27 7" xfId="4555"/>
    <cellStyle name="Note 27 7 2" xfId="8225"/>
    <cellStyle name="Note 27 7 2 2" xfId="15732"/>
    <cellStyle name="Note 27 7 3" xfId="12118"/>
    <cellStyle name="Note 27 8" xfId="4982"/>
    <cellStyle name="Note 27 8 2" xfId="8648"/>
    <cellStyle name="Note 27 8 2 2" xfId="16155"/>
    <cellStyle name="Note 27 8 3" xfId="12540"/>
    <cellStyle name="Note 27 9" xfId="5654"/>
    <cellStyle name="Note 27 9 2" xfId="13169"/>
    <cellStyle name="Note 28" xfId="309"/>
    <cellStyle name="Note 3" xfId="325"/>
    <cellStyle name="Note 3 2" xfId="383"/>
    <cellStyle name="Note 3 2 2" xfId="1229"/>
    <cellStyle name="Note 3 2 2 2" xfId="1583"/>
    <cellStyle name="Note 3 2 3" xfId="677"/>
    <cellStyle name="Note 3 2 4" xfId="1796"/>
    <cellStyle name="Note 3 3" xfId="367"/>
    <cellStyle name="Note 3 3 2" xfId="1230"/>
    <cellStyle name="Note 3 3 2 2" xfId="1584"/>
    <cellStyle name="Note 3 3 3" xfId="1061"/>
    <cellStyle name="Note 3 3 4" xfId="2020"/>
    <cellStyle name="Note 3 4" xfId="643"/>
    <cellStyle name="Note 3 4 2" xfId="1197"/>
    <cellStyle name="Note 3 4 3" xfId="1073"/>
    <cellStyle name="Note 3 5" xfId="1089"/>
    <cellStyle name="Note 3 5 2" xfId="1198"/>
    <cellStyle name="Note 3 6" xfId="1119"/>
    <cellStyle name="Note 3 6 2" xfId="1199"/>
    <cellStyle name="Note 3 7" xfId="1228"/>
    <cellStyle name="Note 3 7 2" xfId="1582"/>
    <cellStyle name="Note 3 8" xfId="1505"/>
    <cellStyle name="Note 3 8 2" xfId="1600"/>
    <cellStyle name="Note 3 9" xfId="696"/>
    <cellStyle name="Note 4" xfId="326"/>
    <cellStyle name="Note 4 2" xfId="644"/>
    <cellStyle name="Note 4 2 2" xfId="1200"/>
    <cellStyle name="Note 4 3" xfId="1540"/>
    <cellStyle name="Note 4 4" xfId="695"/>
    <cellStyle name="Note 5" xfId="327"/>
    <cellStyle name="Note 5 2" xfId="645"/>
    <cellStyle name="Note 5 2 2" xfId="1201"/>
    <cellStyle name="Note 5 3" xfId="1541"/>
    <cellStyle name="Note 5 4" xfId="694"/>
    <cellStyle name="Note 6" xfId="328"/>
    <cellStyle name="Note 6 2" xfId="646"/>
    <cellStyle name="Note 6 2 2" xfId="1202"/>
    <cellStyle name="Note 6 3" xfId="1542"/>
    <cellStyle name="Note 6 4" xfId="693"/>
    <cellStyle name="Note 7" xfId="329"/>
    <cellStyle name="Note 7 2" xfId="647"/>
    <cellStyle name="Note 7 2 2" xfId="1203"/>
    <cellStyle name="Note 7 3" xfId="1543"/>
    <cellStyle name="Note 7 4" xfId="692"/>
    <cellStyle name="Note 8" xfId="330"/>
    <cellStyle name="Note 8 2" xfId="648"/>
    <cellStyle name="Note 8 2 2" xfId="1204"/>
    <cellStyle name="Note 8 3" xfId="1544"/>
    <cellStyle name="Note 8 4" xfId="691"/>
    <cellStyle name="Note 9" xfId="331"/>
    <cellStyle name="Note 9 2" xfId="649"/>
    <cellStyle name="Note 9 2 2" xfId="1205"/>
    <cellStyle name="Note 9 3" xfId="1545"/>
    <cellStyle name="Note 9 4" xfId="690"/>
    <cellStyle name="Output" xfId="16828" builtinId="21" customBuiltin="1"/>
    <cellStyle name="Output 2" xfId="430"/>
    <cellStyle name="Output 2 2" xfId="1037"/>
    <cellStyle name="Output 3" xfId="447"/>
    <cellStyle name="Output 3 2" xfId="1546"/>
    <cellStyle name="Output 4" xfId="689"/>
    <cellStyle name="Output 5" xfId="332"/>
    <cellStyle name="OUTPUT AMOUNTS" xfId="333"/>
    <cellStyle name="Percent 2" xfId="334"/>
    <cellStyle name="Percent 2 2" xfId="391"/>
    <cellStyle name="Percent 2 2 2" xfId="1206"/>
    <cellStyle name="Percent 2 3" xfId="479"/>
    <cellStyle name="Percent 2 3 2" xfId="529"/>
    <cellStyle name="Percent 2 3 2 2" xfId="2021"/>
    <cellStyle name="Percent 2 4" xfId="368"/>
    <cellStyle name="Percent 2 4 2" xfId="2022"/>
    <cellStyle name="Percent 2 5" xfId="17872"/>
    <cellStyle name="Percent 3" xfId="335"/>
    <cellStyle name="Percent 3 2" xfId="384"/>
    <cellStyle name="Percent 3 2 2" xfId="1585"/>
    <cellStyle name="Percent 3 3" xfId="369"/>
    <cellStyle name="Percent 3 3 2" xfId="2023"/>
    <cellStyle name="Percent 3 4" xfId="650"/>
    <cellStyle name="Percent 4" xfId="657"/>
    <cellStyle name="Percent 4 2" xfId="1599"/>
    <cellStyle name="Percent 4 3" xfId="1498"/>
    <cellStyle name="Percent 5" xfId="1792"/>
    <cellStyle name="Percent 5 10" xfId="9579"/>
    <cellStyle name="Percent 5 2" xfId="2306"/>
    <cellStyle name="Percent 5 2 2" xfId="3153"/>
    <cellStyle name="Percent 5 2 2 2" xfId="6935"/>
    <cellStyle name="Percent 5 2 2 2 2" xfId="14446"/>
    <cellStyle name="Percent 5 2 2 3" xfId="10846"/>
    <cellStyle name="Percent 5 2 3" xfId="6090"/>
    <cellStyle name="Percent 5 2 3 2" xfId="13602"/>
    <cellStyle name="Percent 5 2 4" xfId="10002"/>
    <cellStyle name="Percent 5 3" xfId="2728"/>
    <cellStyle name="Percent 5 3 2" xfId="6512"/>
    <cellStyle name="Percent 5 3 2 2" xfId="14024"/>
    <cellStyle name="Percent 5 3 3" xfId="10424"/>
    <cellStyle name="Percent 5 4" xfId="3658"/>
    <cellStyle name="Percent 5 4 2" xfId="7368"/>
    <cellStyle name="Percent 5 4 2 2" xfId="14877"/>
    <cellStyle name="Percent 5 4 3" xfId="11269"/>
    <cellStyle name="Percent 5 5" xfId="3907"/>
    <cellStyle name="Percent 5 6" xfId="4128"/>
    <cellStyle name="Percent 5 6 2" xfId="7798"/>
    <cellStyle name="Percent 5 6 2 2" xfId="15305"/>
    <cellStyle name="Percent 5 6 3" xfId="11691"/>
    <cellStyle name="Percent 5 7" xfId="4553"/>
    <cellStyle name="Percent 5 7 2" xfId="8223"/>
    <cellStyle name="Percent 5 7 2 2" xfId="15730"/>
    <cellStyle name="Percent 5 7 3" xfId="12116"/>
    <cellStyle name="Percent 5 8" xfId="4980"/>
    <cellStyle name="Percent 5 8 2" xfId="8646"/>
    <cellStyle name="Percent 5 8 2 2" xfId="16153"/>
    <cellStyle name="Percent 5 8 3" xfId="12538"/>
    <cellStyle name="Percent 5 9" xfId="5651"/>
    <cellStyle name="Percent 5 9 2" xfId="13166"/>
    <cellStyle name="Percent 6" xfId="4346"/>
    <cellStyle name="Percent 6 2" xfId="8016"/>
    <cellStyle name="Percent 6 2 2" xfId="15523"/>
    <cellStyle name="Percent 6 3" xfId="11909"/>
    <cellStyle name="PivotComment" xfId="336"/>
    <cellStyle name="PivotComment 2" xfId="385"/>
    <cellStyle name="PivotComment 2 2" xfId="1207"/>
    <cellStyle name="PivotComment 2 2 2" xfId="17810"/>
    <cellStyle name="PivotComment 2 3" xfId="1038"/>
    <cellStyle name="PivotComment 2 3 2" xfId="17811"/>
    <cellStyle name="PivotComment 2 4" xfId="17809"/>
    <cellStyle name="PivotComment 3" xfId="370"/>
    <cellStyle name="PivotComment 3 2" xfId="1586"/>
    <cellStyle name="PivotComment 3 2 2" xfId="17813"/>
    <cellStyle name="PivotComment 3 3" xfId="1231"/>
    <cellStyle name="PivotComment 3 3 2" xfId="17814"/>
    <cellStyle name="PivotComment 3 4" xfId="17812"/>
    <cellStyle name="PivotComment 4" xfId="651"/>
    <cellStyle name="PivotComment 4 2" xfId="1598"/>
    <cellStyle name="PivotComment 4 2 2" xfId="17816"/>
    <cellStyle name="PivotComment 4 3" xfId="17815"/>
    <cellStyle name="PivotComment 5" xfId="17808"/>
    <cellStyle name="PivotDateEffect" xfId="337"/>
    <cellStyle name="PivotDateEffect 2" xfId="386"/>
    <cellStyle name="PivotDateEffect 2 2" xfId="1208"/>
    <cellStyle name="PivotDateEffect 2 2 2" xfId="17819"/>
    <cellStyle name="PivotDateEffect 2 3" xfId="1039"/>
    <cellStyle name="PivotDateEffect 2 3 2" xfId="17820"/>
    <cellStyle name="PivotDateEffect 2 4" xfId="17818"/>
    <cellStyle name="PivotDateEffect 3" xfId="371"/>
    <cellStyle name="PivotDateEffect 3 2" xfId="1587"/>
    <cellStyle name="PivotDateEffect 3 2 2" xfId="17822"/>
    <cellStyle name="PivotDateEffect 3 3" xfId="1232"/>
    <cellStyle name="PivotDateEffect 3 3 2" xfId="17823"/>
    <cellStyle name="PivotDateEffect 3 4" xfId="17821"/>
    <cellStyle name="PivotDateEffect 4" xfId="652"/>
    <cellStyle name="PivotDateEffect 4 2" xfId="1597"/>
    <cellStyle name="PivotDateEffect 4 2 2" xfId="17825"/>
    <cellStyle name="PivotDateEffect 4 3" xfId="17824"/>
    <cellStyle name="PivotDateEffect 5" xfId="17817"/>
    <cellStyle name="PivotDollars" xfId="338"/>
    <cellStyle name="PivotDollars 2" xfId="1040"/>
    <cellStyle name="PivotDollars 2 2" xfId="1209"/>
    <cellStyle name="PivotDollars 2 2 2" xfId="17828"/>
    <cellStyle name="PivotDollars 2 3" xfId="17827"/>
    <cellStyle name="PivotDollars 3" xfId="1233"/>
    <cellStyle name="PivotDollars 3 2" xfId="1588"/>
    <cellStyle name="PivotDollars 3 2 2" xfId="17830"/>
    <cellStyle name="PivotDollars 3 3" xfId="17829"/>
    <cellStyle name="PivotDollars 4" xfId="17826"/>
    <cellStyle name="PivotDollarsEnd" xfId="339"/>
    <cellStyle name="PivotDollarsEnd 2" xfId="1041"/>
    <cellStyle name="PivotDollarsEnd 2 2" xfId="1210"/>
    <cellStyle name="PivotDollarsEnd 2 2 2" xfId="17833"/>
    <cellStyle name="PivotDollarsEnd 2 3" xfId="17832"/>
    <cellStyle name="PivotDollarsEnd 3" xfId="1234"/>
    <cellStyle name="PivotDollarsEnd 3 2" xfId="1589"/>
    <cellStyle name="PivotDollarsEnd 3 2 2" xfId="17835"/>
    <cellStyle name="PivotDollarsEnd 3 3" xfId="17834"/>
    <cellStyle name="PivotDollarsEnd 4" xfId="17831"/>
    <cellStyle name="PivotDollarsMiddle" xfId="340"/>
    <cellStyle name="PivotDollarsMiddle 2" xfId="1042"/>
    <cellStyle name="PivotDollarsMiddle 2 2" xfId="1211"/>
    <cellStyle name="PivotDollarsMiddle 2 2 2" xfId="17838"/>
    <cellStyle name="PivotDollarsMiddle 2 3" xfId="17837"/>
    <cellStyle name="PivotDollarsMiddle 3" xfId="1235"/>
    <cellStyle name="PivotDollarsMiddle 3 2" xfId="1590"/>
    <cellStyle name="PivotDollarsMiddle 3 2 2" xfId="17840"/>
    <cellStyle name="PivotDollarsMiddle 3 3" xfId="17839"/>
    <cellStyle name="PivotDollarsMiddle 4" xfId="17836"/>
    <cellStyle name="PivotSelection" xfId="341"/>
    <cellStyle name="PivotSelection 2" xfId="1062"/>
    <cellStyle name="PivotSelection 3" xfId="1121"/>
    <cellStyle name="PivotSelection 4" xfId="688"/>
    <cellStyle name="purple" xfId="342"/>
    <cellStyle name="purple 2" xfId="1063"/>
    <cellStyle name="purple 3" xfId="1122"/>
    <cellStyle name="purple 4" xfId="687"/>
    <cellStyle name="Report" xfId="343"/>
    <cellStyle name="ReportDate" xfId="344"/>
    <cellStyle name="ReportDate 2" xfId="1212"/>
    <cellStyle name="ReportNumbers" xfId="345"/>
    <cellStyle name="ReportNumbers 2" xfId="387"/>
    <cellStyle name="ReportNumbers 2 2" xfId="1213"/>
    <cellStyle name="ReportNumbers 2 2 2" xfId="17843"/>
    <cellStyle name="ReportNumbers 2 3" xfId="17842"/>
    <cellStyle name="ReportNumbers 3" xfId="372"/>
    <cellStyle name="ReportNumbers 3 2" xfId="1591"/>
    <cellStyle name="ReportNumbers 3 2 2" xfId="17845"/>
    <cellStyle name="ReportNumbers 3 3" xfId="17844"/>
    <cellStyle name="ReportNumbers 4" xfId="17841"/>
    <cellStyle name="ReportWord" xfId="346"/>
    <cellStyle name="ReportWord 2" xfId="1043"/>
    <cellStyle name="ReportWord 2 2" xfId="1214"/>
    <cellStyle name="ReportWord 3" xfId="1064"/>
    <cellStyle name="ReportWord 3 2" xfId="1237"/>
    <cellStyle name="ReportWord 3 2 2" xfId="1593"/>
    <cellStyle name="ReportWord 4" xfId="1074"/>
    <cellStyle name="ReportWord 4 2" xfId="1215"/>
    <cellStyle name="ReportWord 5" xfId="1123"/>
    <cellStyle name="ReportWord 5 2" xfId="1216"/>
    <cellStyle name="ReportWord 6" xfId="1236"/>
    <cellStyle name="ReportWord 6 2" xfId="1592"/>
    <cellStyle name="ReportWord 7" xfId="1493"/>
    <cellStyle name="ReportWord 7 2" xfId="1596"/>
    <cellStyle name="ReportWord 8" xfId="686"/>
    <cellStyle name="result" xfId="347"/>
    <cellStyle name="result 2" xfId="1065"/>
    <cellStyle name="result 3" xfId="1124"/>
    <cellStyle name="result 4" xfId="685"/>
    <cellStyle name="secondary" xfId="348"/>
    <cellStyle name="section" xfId="349"/>
    <cellStyle name="section 2" xfId="1066"/>
    <cellStyle name="section 3" xfId="1125"/>
    <cellStyle name="section 4" xfId="684"/>
    <cellStyle name="TableNumbers" xfId="350"/>
    <cellStyle name="TableNumbers 2" xfId="388"/>
    <cellStyle name="TableNumbers 2 2" xfId="1217"/>
    <cellStyle name="TableNumbers 2 2 2" xfId="17848"/>
    <cellStyle name="TableNumbers 2 3" xfId="1044"/>
    <cellStyle name="TableNumbers 2 3 2" xfId="17849"/>
    <cellStyle name="TableNumbers 2 4" xfId="1798"/>
    <cellStyle name="TableNumbers 2 4 2" xfId="17850"/>
    <cellStyle name="TableNumbers 2 5" xfId="17847"/>
    <cellStyle name="TableNumbers 3" xfId="373"/>
    <cellStyle name="TableNumbers 3 2" xfId="1239"/>
    <cellStyle name="TableNumbers 3 2 2" xfId="1595"/>
    <cellStyle name="TableNumbers 3 2 2 2" xfId="17853"/>
    <cellStyle name="TableNumbers 3 2 3" xfId="17852"/>
    <cellStyle name="TableNumbers 3 3" xfId="1067"/>
    <cellStyle name="TableNumbers 3 3 2" xfId="17854"/>
    <cellStyle name="TableNumbers 3 4" xfId="2024"/>
    <cellStyle name="TableNumbers 3 4 2" xfId="17855"/>
    <cellStyle name="TableNumbers 3 5" xfId="17851"/>
    <cellStyle name="TableNumbers 4" xfId="653"/>
    <cellStyle name="TableNumbers 4 2" xfId="1218"/>
    <cellStyle name="TableNumbers 4 2 2" xfId="17857"/>
    <cellStyle name="TableNumbers 4 3" xfId="1075"/>
    <cellStyle name="TableNumbers 4 3 2" xfId="17858"/>
    <cellStyle name="TableNumbers 4 4" xfId="17856"/>
    <cellStyle name="TableNumbers 5" xfId="1126"/>
    <cellStyle name="TableNumbers 5 2" xfId="1219"/>
    <cellStyle name="TableNumbers 5 2 2" xfId="17860"/>
    <cellStyle name="TableNumbers 5 3" xfId="17859"/>
    <cellStyle name="TableNumbers 6" xfId="1238"/>
    <cellStyle name="TableNumbers 6 2" xfId="1594"/>
    <cellStyle name="TableNumbers 6 2 2" xfId="17862"/>
    <cellStyle name="TableNumbers 6 3" xfId="17861"/>
    <cellStyle name="TableNumbers 7" xfId="1552"/>
    <cellStyle name="TableNumbers 7 2" xfId="1607"/>
    <cellStyle name="TableNumbers 7 2 2" xfId="17864"/>
    <cellStyle name="TableNumbers 7 3" xfId="17863"/>
    <cellStyle name="TableNumbers 8" xfId="683"/>
    <cellStyle name="TableNumbers 8 2" xfId="17865"/>
    <cellStyle name="TableNumbers 9" xfId="17846"/>
    <cellStyle name="Title" xfId="16819" builtinId="15" customBuiltin="1"/>
    <cellStyle name="Title 2" xfId="431"/>
    <cellStyle name="Title 2 2" xfId="1045"/>
    <cellStyle name="Title 3" xfId="438"/>
    <cellStyle name="Title 3 2" xfId="1549"/>
    <cellStyle name="Title 4" xfId="682"/>
    <cellStyle name="Title 5" xfId="351"/>
    <cellStyle name="Total" xfId="16835" builtinId="25" customBuiltin="1"/>
    <cellStyle name="Total 2" xfId="432"/>
    <cellStyle name="Total 2 2" xfId="1046"/>
    <cellStyle name="Total 3" xfId="454"/>
    <cellStyle name="Total 3 2" xfId="1550"/>
    <cellStyle name="Total 4" xfId="681"/>
    <cellStyle name="Total 5" xfId="352"/>
    <cellStyle name="TotalNumbers" xfId="353"/>
    <cellStyle name="TotalNumbers 2" xfId="17866"/>
    <cellStyle name="UNDERLINE" xfId="354"/>
    <cellStyle name="UNDERLINE 2" xfId="1068"/>
    <cellStyle name="UNDERLINE 3" xfId="1127"/>
    <cellStyle name="UNDERLINE 4" xfId="680"/>
    <cellStyle name="unique" xfId="355"/>
    <cellStyle name="Usual" xfId="356"/>
    <cellStyle name="Warning Text" xfId="16832" builtinId="11" customBuiltin="1"/>
    <cellStyle name="Warning Text 2" xfId="433"/>
    <cellStyle name="Warning Text 2 2" xfId="1047"/>
    <cellStyle name="Warning Text 3" xfId="451"/>
    <cellStyle name="Warning Text 3 2" xfId="1551"/>
    <cellStyle name="Warning Text 4" xfId="678"/>
    <cellStyle name="Warning Text 5" xfId="357"/>
  </cellStyles>
  <dxfs count="330">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font>
        <condense val="0"/>
        <extend val="0"/>
        <color auto="1"/>
      </font>
      <fill>
        <patternFill>
          <bgColor rgb="FFFFFF00"/>
        </patternFill>
      </fill>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numFmt numFmtId="181" formatCode="#,##0.0_ ;[Red]\-#,##0.0\ "/>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numFmt numFmtId="181" formatCode="#,##0.0_ ;[Red]\-#,##0.0\ "/>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numFmt numFmtId="1" formatCode="0"/>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numFmt numFmtId="0" formatCode="General"/>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numFmt numFmtId="180" formatCode="dd\ mmm\ yyyy"/>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top"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border outline="0">
        <top style="thin">
          <color indexed="64"/>
        </top>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top" textRotation="0" wrapText="0" indent="0" justifyLastLine="0" shrinkToFit="0" readingOrder="0"/>
    </dxf>
    <dxf>
      <font>
        <b/>
        <i val="0"/>
        <strike val="0"/>
        <condense val="0"/>
        <extend val="0"/>
        <outline val="0"/>
        <shadow val="0"/>
        <u val="none"/>
        <vertAlign val="baseline"/>
        <sz val="8"/>
        <color auto="1"/>
        <name val="Arial"/>
        <scheme val="none"/>
      </font>
      <fill>
        <patternFill patternType="solid">
          <fgColor indexed="64"/>
          <bgColor theme="0" tint="-0.249977111117893"/>
        </patternFill>
      </fill>
      <alignment horizontal="center" vertical="top" textRotation="0" wrapText="1" indent="0" justifyLastLine="0" shrinkToFit="0" readingOrder="0"/>
    </dxf>
    <dxf>
      <fill>
        <patternFill>
          <bgColor theme="9" tint="0.39994506668294322"/>
        </patternFill>
      </fill>
    </dxf>
    <dxf>
      <fill>
        <patternFill>
          <bgColor theme="9" tint="0.39994506668294322"/>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rgb="FFC00000"/>
        </patternFill>
      </fill>
    </dxf>
    <dxf>
      <font>
        <b/>
        <i val="0"/>
        <color rgb="FFFFFF00"/>
      </font>
      <fill>
        <patternFill>
          <bgColor theme="5" tint="0.39994506668294322"/>
        </patternFill>
      </fill>
    </dxf>
    <dxf>
      <fill>
        <patternFill>
          <bgColor theme="9" tint="0.39994506668294322"/>
        </patternFill>
      </fill>
    </dxf>
    <dxf>
      <fill>
        <patternFill>
          <bgColor theme="9" tint="0.39994506668294322"/>
        </patternFill>
      </fill>
    </dxf>
    <dxf>
      <font>
        <b/>
        <i val="0"/>
        <color rgb="FFFFFF00"/>
      </font>
      <fill>
        <patternFill>
          <bgColor rgb="FFC00000"/>
        </patternFill>
      </fill>
    </dxf>
    <dxf>
      <font>
        <b/>
        <i val="0"/>
        <color rgb="FFFFFF00"/>
      </font>
      <fill>
        <patternFill>
          <bgColor theme="5" tint="0.39994506668294322"/>
        </patternFill>
      </fill>
    </dxf>
    <dxf>
      <font>
        <b/>
        <i val="0"/>
        <color rgb="FFFFFF00"/>
      </font>
      <fill>
        <patternFill>
          <bgColor theme="5" tint="0.39994506668294322"/>
        </patternFill>
      </fill>
    </dxf>
    <dxf>
      <fill>
        <patternFill>
          <bgColor theme="9" tint="0.39994506668294322"/>
        </patternFill>
      </fill>
    </dxf>
    <dxf>
      <fill>
        <patternFill>
          <bgColor theme="9" tint="0.39994506668294322"/>
        </patternFill>
      </fill>
    </dxf>
    <dxf>
      <numFmt numFmtId="188" formatCode="\-"/>
    </dxf>
    <dxf>
      <numFmt numFmtId="188" formatCode="\-"/>
    </dxf>
    <dxf>
      <numFmt numFmtId="188" formatCode="\-"/>
    </dxf>
    <dxf>
      <numFmt numFmtId="166" formatCode="_-[$€-2]* #,##0.00_-;\-[$€-2]* #,##0.00_-;_-[$€-2]* &quot;-&quot;??_-"/>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border outline="0">
        <top style="thin">
          <color indexed="64"/>
        </top>
      </border>
    </dxf>
    <dxf>
      <border outline="0">
        <bottom style="thin">
          <color indexed="64"/>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0" indent="0" justifyLastLine="0" shrinkToFit="0" readingOrder="0"/>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
      <numFmt numFmtId="188" formatCode="\-"/>
    </dxf>
  </dxfs>
  <tableStyles count="0" defaultTableStyle="TableStyleMedium2" defaultPivotStyle="PivotStyleLight16"/>
  <colors>
    <mruColors>
      <color rgb="FF009E73"/>
      <color rgb="FFD7F7B7"/>
      <color rgb="FFB6F1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1759545162594862"/>
        </c:manualLayout>
      </c:layout>
      <c:lineChart>
        <c:grouping val="standard"/>
        <c:varyColors val="0"/>
        <c:ser>
          <c:idx val="0"/>
          <c:order val="0"/>
          <c:tx>
            <c:strRef>
              <c:f>ChartData!$B$36</c:f>
              <c:strCache>
                <c:ptCount val="1"/>
                <c:pt idx="0">
                  <c:v>No selection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3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ChartData!$C$35:$AP$35</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ChartData!$C$36:$AP$36</c:f>
              <c:numCache>
                <c:formatCode>General</c:formatCode>
                <c:ptCount val="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ser>
        <c:ser>
          <c:idx val="1"/>
          <c:order val="1"/>
          <c:tx>
            <c:strRef>
              <c:f>ChartData!$B$37</c:f>
              <c:strCache>
                <c:ptCount val="1"/>
                <c:pt idx="0">
                  <c:v>Australian Government research activities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3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ChartData!$C$35:$AP$35</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ChartData!$C$37:$AP$37</c:f>
              <c:numCache>
                <c:formatCode>General</c:formatCode>
                <c:ptCount val="40"/>
                <c:pt idx="0">
                  <c:v>321.10000000000002</c:v>
                </c:pt>
                <c:pt idx="1">
                  <c:v>373</c:v>
                </c:pt>
                <c:pt idx="2">
                  <c:v>430.9</c:v>
                </c:pt>
                <c:pt idx="3">
                  <c:v>515.79999999999995</c:v>
                </c:pt>
                <c:pt idx="4">
                  <c:v>582.20000000000005</c:v>
                </c:pt>
                <c:pt idx="5">
                  <c:v>599.70000000000005</c:v>
                </c:pt>
                <c:pt idx="6">
                  <c:v>625.70000000000005</c:v>
                </c:pt>
                <c:pt idx="7">
                  <c:v>671.8</c:v>
                </c:pt>
                <c:pt idx="8">
                  <c:v>733.2</c:v>
                </c:pt>
                <c:pt idx="9">
                  <c:v>729.3</c:v>
                </c:pt>
                <c:pt idx="10">
                  <c:v>758.4</c:v>
                </c:pt>
                <c:pt idx="11">
                  <c:v>815.7</c:v>
                </c:pt>
                <c:pt idx="12">
                  <c:v>869.7</c:v>
                </c:pt>
                <c:pt idx="13">
                  <c:v>918.28</c:v>
                </c:pt>
                <c:pt idx="14">
                  <c:v>940.08</c:v>
                </c:pt>
                <c:pt idx="15">
                  <c:v>971.83</c:v>
                </c:pt>
                <c:pt idx="16">
                  <c:v>937.28</c:v>
                </c:pt>
                <c:pt idx="17">
                  <c:v>922.3</c:v>
                </c:pt>
                <c:pt idx="18">
                  <c:v>980.1</c:v>
                </c:pt>
                <c:pt idx="19">
                  <c:v>936.2</c:v>
                </c:pt>
                <c:pt idx="20">
                  <c:v>940.9</c:v>
                </c:pt>
                <c:pt idx="21">
                  <c:v>1013.83</c:v>
                </c:pt>
                <c:pt idx="22">
                  <c:v>1141.1500000000001</c:v>
                </c:pt>
                <c:pt idx="23">
                  <c:v>1216.07</c:v>
                </c:pt>
                <c:pt idx="24">
                  <c:v>1270.5899999999999</c:v>
                </c:pt>
                <c:pt idx="25">
                  <c:v>1436.43</c:v>
                </c:pt>
                <c:pt idx="26">
                  <c:v>1384</c:v>
                </c:pt>
                <c:pt idx="27">
                  <c:v>1425.35</c:v>
                </c:pt>
                <c:pt idx="28">
                  <c:v>1508.46</c:v>
                </c:pt>
                <c:pt idx="29">
                  <c:v>1639.35</c:v>
                </c:pt>
                <c:pt idx="30">
                  <c:v>1618.64</c:v>
                </c:pt>
                <c:pt idx="31">
                  <c:v>1720.36</c:v>
                </c:pt>
                <c:pt idx="32">
                  <c:v>1753.19</c:v>
                </c:pt>
                <c:pt idx="33">
                  <c:v>1772.15</c:v>
                </c:pt>
                <c:pt idx="34">
                  <c:v>1838.35</c:v>
                </c:pt>
                <c:pt idx="35">
                  <c:v>1874.49</c:v>
                </c:pt>
                <c:pt idx="36">
                  <c:v>1885.08</c:v>
                </c:pt>
                <c:pt idx="37">
                  <c:v>1872.54</c:v>
                </c:pt>
                <c:pt idx="38">
                  <c:v>1920.16</c:v>
                </c:pt>
                <c:pt idx="39">
                  <c:v>1975.64</c:v>
                </c:pt>
              </c:numCache>
            </c:numRef>
          </c:val>
          <c:smooth val="0"/>
        </c:ser>
        <c:ser>
          <c:idx val="2"/>
          <c:order val="2"/>
          <c:tx>
            <c:strRef>
              <c:f>ChartData!$B$38</c:f>
              <c:strCache>
                <c:ptCount val="1"/>
                <c:pt idx="0">
                  <c:v>Business Enterprise sector</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3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ChartData!$C$35:$AP$35</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ChartData!$C$38:$AP$38</c:f>
              <c:numCache>
                <c:formatCode>General</c:formatCode>
                <c:ptCount val="40"/>
                <c:pt idx="0">
                  <c:v>25.9</c:v>
                </c:pt>
                <c:pt idx="1">
                  <c:v>37.700000000000003</c:v>
                </c:pt>
                <c:pt idx="2">
                  <c:v>53.2</c:v>
                </c:pt>
                <c:pt idx="3">
                  <c:v>27.5</c:v>
                </c:pt>
                <c:pt idx="4">
                  <c:v>56.5</c:v>
                </c:pt>
                <c:pt idx="5">
                  <c:v>71.5</c:v>
                </c:pt>
                <c:pt idx="6">
                  <c:v>111.3</c:v>
                </c:pt>
                <c:pt idx="7">
                  <c:v>271.39999999999998</c:v>
                </c:pt>
                <c:pt idx="8">
                  <c:v>294.3</c:v>
                </c:pt>
                <c:pt idx="9">
                  <c:v>312.5</c:v>
                </c:pt>
                <c:pt idx="10">
                  <c:v>292.8</c:v>
                </c:pt>
                <c:pt idx="11">
                  <c:v>384.9</c:v>
                </c:pt>
                <c:pt idx="12">
                  <c:v>455.9</c:v>
                </c:pt>
                <c:pt idx="13">
                  <c:v>552.20000000000005</c:v>
                </c:pt>
                <c:pt idx="14">
                  <c:v>658.9</c:v>
                </c:pt>
                <c:pt idx="15">
                  <c:v>808.7</c:v>
                </c:pt>
                <c:pt idx="16">
                  <c:v>831.3</c:v>
                </c:pt>
                <c:pt idx="17">
                  <c:v>954.4</c:v>
                </c:pt>
                <c:pt idx="18">
                  <c:v>652.79999999999995</c:v>
                </c:pt>
                <c:pt idx="19">
                  <c:v>556.4</c:v>
                </c:pt>
                <c:pt idx="20">
                  <c:v>575.70000000000005</c:v>
                </c:pt>
                <c:pt idx="21">
                  <c:v>714.6</c:v>
                </c:pt>
                <c:pt idx="22">
                  <c:v>740.3</c:v>
                </c:pt>
                <c:pt idx="23">
                  <c:v>868.83</c:v>
                </c:pt>
                <c:pt idx="24">
                  <c:v>962.52</c:v>
                </c:pt>
                <c:pt idx="25">
                  <c:v>1086.69</c:v>
                </c:pt>
                <c:pt idx="26">
                  <c:v>1085.6199999999999</c:v>
                </c:pt>
                <c:pt idx="27">
                  <c:v>1284.42</c:v>
                </c:pt>
                <c:pt idx="28">
                  <c:v>1430.34</c:v>
                </c:pt>
                <c:pt idx="29">
                  <c:v>1692.54</c:v>
                </c:pt>
                <c:pt idx="30">
                  <c:v>2175.1799999999998</c:v>
                </c:pt>
                <c:pt idx="31">
                  <c:v>2231.5</c:v>
                </c:pt>
                <c:pt idx="32">
                  <c:v>2301.3000000000002</c:v>
                </c:pt>
                <c:pt idx="33">
                  <c:v>3354.05</c:v>
                </c:pt>
                <c:pt idx="34">
                  <c:v>2961.43</c:v>
                </c:pt>
                <c:pt idx="35">
                  <c:v>3126.73</c:v>
                </c:pt>
                <c:pt idx="36">
                  <c:v>3057.41</c:v>
                </c:pt>
                <c:pt idx="37">
                  <c:v>3427.08</c:v>
                </c:pt>
                <c:pt idx="38">
                  <c:v>3260.77</c:v>
                </c:pt>
                <c:pt idx="39">
                  <c:v>3279.21</c:v>
                </c:pt>
              </c:numCache>
            </c:numRef>
          </c:val>
          <c:smooth val="0"/>
        </c:ser>
        <c:ser>
          <c:idx val="3"/>
          <c:order val="3"/>
          <c:tx>
            <c:strRef>
              <c:f>ChartData!$B$39</c:f>
              <c:strCache>
                <c:ptCount val="1"/>
                <c:pt idx="0">
                  <c:v>Higher Education sector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39"/>
            <c:marker>
              <c:symbol val="circle"/>
              <c:size val="5"/>
              <c:spPr>
                <a:noFill/>
                <a:ln w="12700">
                  <a:solidFill>
                    <a:schemeClr val="accent4"/>
                  </a:solidFill>
                </a:ln>
                <a:effectLst/>
              </c:spPr>
            </c:marker>
            <c:bubble3D val="0"/>
            <c:spPr>
              <a:ln w="28575" cap="rnd">
                <a:solidFill>
                  <a:schemeClr val="accent4"/>
                </a:solidFill>
                <a:prstDash val="sysDot"/>
                <a:round/>
              </a:ln>
              <a:effectLst/>
            </c:spPr>
          </c:dPt>
          <c:cat>
            <c:strRef>
              <c:f>ChartData!$C$35:$AP$35</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ChartData!$C$39:$AP$39</c:f>
              <c:numCache>
                <c:formatCode>General</c:formatCode>
                <c:ptCount val="40"/>
                <c:pt idx="0">
                  <c:v>300</c:v>
                </c:pt>
                <c:pt idx="1">
                  <c:v>312.39999999999998</c:v>
                </c:pt>
                <c:pt idx="2">
                  <c:v>354.6</c:v>
                </c:pt>
                <c:pt idx="3">
                  <c:v>400.8</c:v>
                </c:pt>
                <c:pt idx="4">
                  <c:v>444.3</c:v>
                </c:pt>
                <c:pt idx="5">
                  <c:v>480.3</c:v>
                </c:pt>
                <c:pt idx="6">
                  <c:v>582.70000000000005</c:v>
                </c:pt>
                <c:pt idx="7">
                  <c:v>651.29999999999995</c:v>
                </c:pt>
                <c:pt idx="8">
                  <c:v>696.1</c:v>
                </c:pt>
                <c:pt idx="9">
                  <c:v>756</c:v>
                </c:pt>
                <c:pt idx="10">
                  <c:v>848.5</c:v>
                </c:pt>
                <c:pt idx="11">
                  <c:v>875.4</c:v>
                </c:pt>
                <c:pt idx="12">
                  <c:v>990.63</c:v>
                </c:pt>
                <c:pt idx="13">
                  <c:v>1118.72</c:v>
                </c:pt>
                <c:pt idx="14">
                  <c:v>1266.32</c:v>
                </c:pt>
                <c:pt idx="15">
                  <c:v>1365.53</c:v>
                </c:pt>
                <c:pt idx="16">
                  <c:v>1454.23</c:v>
                </c:pt>
                <c:pt idx="17">
                  <c:v>1588.6</c:v>
                </c:pt>
                <c:pt idx="18">
                  <c:v>1707.07</c:v>
                </c:pt>
                <c:pt idx="19">
                  <c:v>1782.99</c:v>
                </c:pt>
                <c:pt idx="20">
                  <c:v>1861.32</c:v>
                </c:pt>
                <c:pt idx="21">
                  <c:v>1906.44</c:v>
                </c:pt>
                <c:pt idx="22">
                  <c:v>1928.89</c:v>
                </c:pt>
                <c:pt idx="23">
                  <c:v>2044.18</c:v>
                </c:pt>
                <c:pt idx="24">
                  <c:v>2180.3000000000002</c:v>
                </c:pt>
                <c:pt idx="25">
                  <c:v>2400.46</c:v>
                </c:pt>
                <c:pt idx="26">
                  <c:v>2058</c:v>
                </c:pt>
                <c:pt idx="27">
                  <c:v>2379.62</c:v>
                </c:pt>
                <c:pt idx="28">
                  <c:v>2315.59</c:v>
                </c:pt>
                <c:pt idx="29">
                  <c:v>2369.5500000000002</c:v>
                </c:pt>
                <c:pt idx="30">
                  <c:v>2467.44</c:v>
                </c:pt>
                <c:pt idx="31">
                  <c:v>2868.13</c:v>
                </c:pt>
                <c:pt idx="32">
                  <c:v>3149.65</c:v>
                </c:pt>
                <c:pt idx="33">
                  <c:v>3332.83</c:v>
                </c:pt>
                <c:pt idx="34">
                  <c:v>3381.92</c:v>
                </c:pt>
                <c:pt idx="35">
                  <c:v>3489.78</c:v>
                </c:pt>
                <c:pt idx="36">
                  <c:v>3523.66</c:v>
                </c:pt>
                <c:pt idx="37">
                  <c:v>3514.85</c:v>
                </c:pt>
                <c:pt idx="38">
                  <c:v>3404.49</c:v>
                </c:pt>
                <c:pt idx="39">
                  <c:v>3582.9</c:v>
                </c:pt>
              </c:numCache>
            </c:numRef>
          </c:val>
          <c:smooth val="0"/>
        </c:ser>
        <c:ser>
          <c:idx val="4"/>
          <c:order val="4"/>
          <c:tx>
            <c:strRef>
              <c:f>ChartData!$B$40</c:f>
              <c:strCache>
                <c:ptCount val="1"/>
                <c:pt idx="0">
                  <c:v>Multisector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3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ChartData!$C$35:$AP$35</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ChartData!$C$40:$AP$40</c:f>
              <c:numCache>
                <c:formatCode>General</c:formatCode>
                <c:ptCount val="40"/>
                <c:pt idx="0">
                  <c:v>42.2</c:v>
                </c:pt>
                <c:pt idx="1">
                  <c:v>55</c:v>
                </c:pt>
                <c:pt idx="2">
                  <c:v>55.9</c:v>
                </c:pt>
                <c:pt idx="3">
                  <c:v>67.400000000000006</c:v>
                </c:pt>
                <c:pt idx="4">
                  <c:v>79.7</c:v>
                </c:pt>
                <c:pt idx="5">
                  <c:v>100.8</c:v>
                </c:pt>
                <c:pt idx="6">
                  <c:v>112.6</c:v>
                </c:pt>
                <c:pt idx="7">
                  <c:v>121.6</c:v>
                </c:pt>
                <c:pt idx="8">
                  <c:v>145.4</c:v>
                </c:pt>
                <c:pt idx="9">
                  <c:v>138.19999999999999</c:v>
                </c:pt>
                <c:pt idx="10">
                  <c:v>165.9</c:v>
                </c:pt>
                <c:pt idx="11">
                  <c:v>197.5</c:v>
                </c:pt>
                <c:pt idx="12">
                  <c:v>170.97</c:v>
                </c:pt>
                <c:pt idx="13">
                  <c:v>214.78</c:v>
                </c:pt>
                <c:pt idx="14">
                  <c:v>251.78</c:v>
                </c:pt>
                <c:pt idx="15">
                  <c:v>310.57</c:v>
                </c:pt>
                <c:pt idx="16">
                  <c:v>339.57</c:v>
                </c:pt>
                <c:pt idx="17">
                  <c:v>373.71</c:v>
                </c:pt>
                <c:pt idx="18">
                  <c:v>377.53</c:v>
                </c:pt>
                <c:pt idx="19">
                  <c:v>413.51</c:v>
                </c:pt>
                <c:pt idx="20">
                  <c:v>386.7</c:v>
                </c:pt>
                <c:pt idx="21">
                  <c:v>359.46</c:v>
                </c:pt>
                <c:pt idx="22">
                  <c:v>352.02</c:v>
                </c:pt>
                <c:pt idx="23">
                  <c:v>455.68</c:v>
                </c:pt>
                <c:pt idx="24">
                  <c:v>513.72</c:v>
                </c:pt>
                <c:pt idx="25">
                  <c:v>679.41</c:v>
                </c:pt>
                <c:pt idx="26">
                  <c:v>654.66</c:v>
                </c:pt>
                <c:pt idx="27">
                  <c:v>988.43</c:v>
                </c:pt>
                <c:pt idx="28">
                  <c:v>1328.12</c:v>
                </c:pt>
                <c:pt idx="29">
                  <c:v>986.52</c:v>
                </c:pt>
                <c:pt idx="30">
                  <c:v>1236.4000000000001</c:v>
                </c:pt>
                <c:pt idx="31">
                  <c:v>1503.51</c:v>
                </c:pt>
                <c:pt idx="32">
                  <c:v>1693.95</c:v>
                </c:pt>
                <c:pt idx="33">
                  <c:v>1631.11</c:v>
                </c:pt>
                <c:pt idx="34">
                  <c:v>1382.69</c:v>
                </c:pt>
                <c:pt idx="35">
                  <c:v>1529.14</c:v>
                </c:pt>
                <c:pt idx="36">
                  <c:v>1470.63</c:v>
                </c:pt>
                <c:pt idx="37">
                  <c:v>1409.14</c:v>
                </c:pt>
                <c:pt idx="38">
                  <c:v>1521.96</c:v>
                </c:pt>
                <c:pt idx="39">
                  <c:v>1445.87</c:v>
                </c:pt>
              </c:numCache>
            </c:numRef>
          </c:val>
          <c:smooth val="0"/>
        </c:ser>
        <c:dLbls>
          <c:showLegendKey val="0"/>
          <c:showVal val="0"/>
          <c:showCatName val="0"/>
          <c:showSerName val="0"/>
          <c:showPercent val="0"/>
          <c:showBubbleSize val="0"/>
        </c:dLbls>
        <c:marker val="1"/>
        <c:smooth val="0"/>
        <c:axId val="103640704"/>
        <c:axId val="299708216"/>
      </c:lineChart>
      <c:catAx>
        <c:axId val="1036407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299708216"/>
        <c:crosses val="autoZero"/>
        <c:auto val="1"/>
        <c:lblAlgn val="ctr"/>
        <c:lblOffset val="100"/>
        <c:noMultiLvlLbl val="0"/>
      </c:catAx>
      <c:valAx>
        <c:axId val="2997082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103640704"/>
        <c:crosses val="autoZero"/>
        <c:crossBetween val="between"/>
      </c:valAx>
      <c:spPr>
        <a:noFill/>
        <a:ln>
          <a:noFill/>
        </a:ln>
        <a:effectLst/>
      </c:spPr>
    </c:plotArea>
    <c:legend>
      <c:legendPos val="b"/>
      <c:layout>
        <c:manualLayout>
          <c:xMode val="edge"/>
          <c:yMode val="edge"/>
          <c:x val="0.68956619918972772"/>
          <c:y val="0.41629976766499355"/>
          <c:w val="0.28430830320623629"/>
          <c:h val="0.35006478419804782"/>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1.5163730432976448E-2"/>
          <c:w val="0.62207293039920586"/>
          <c:h val="0.714995978020733"/>
        </c:manualLayout>
      </c:layout>
      <c:lineChart>
        <c:grouping val="standard"/>
        <c:varyColors val="0"/>
        <c:ser>
          <c:idx val="0"/>
          <c:order val="0"/>
          <c:tx>
            <c:strRef>
              <c:f>ChartData!$B$11</c:f>
              <c:strCache>
                <c:ptCount val="1"/>
                <c:pt idx="0">
                  <c:v>General advancement of knowledge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2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2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ChartData!$C$10:$AF$10</c:f>
              <c:strCache>
                <c:ptCount val="30"/>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strCache>
            </c:strRef>
          </c:cat>
          <c:val>
            <c:numRef>
              <c:f>ChartData!$C$11:$AF$11</c:f>
              <c:numCache>
                <c:formatCode>0.00</c:formatCode>
                <c:ptCount val="30"/>
                <c:pt idx="0">
                  <c:v>976.6</c:v>
                </c:pt>
                <c:pt idx="1">
                  <c:v>1048</c:v>
                </c:pt>
                <c:pt idx="2">
                  <c:v>1175.5999999999999</c:v>
                </c:pt>
                <c:pt idx="3">
                  <c:v>1175.5999999999999</c:v>
                </c:pt>
                <c:pt idx="4">
                  <c:v>1318.8</c:v>
                </c:pt>
                <c:pt idx="5">
                  <c:v>1414.6</c:v>
                </c:pt>
                <c:pt idx="6">
                  <c:v>1498.7</c:v>
                </c:pt>
                <c:pt idx="7">
                  <c:v>1630.7</c:v>
                </c:pt>
                <c:pt idx="8">
                  <c:v>1742.8</c:v>
                </c:pt>
                <c:pt idx="9">
                  <c:v>1725.53</c:v>
                </c:pt>
                <c:pt idx="10">
                  <c:v>1839.49</c:v>
                </c:pt>
                <c:pt idx="11">
                  <c:v>1899.65</c:v>
                </c:pt>
                <c:pt idx="12">
                  <c:v>1770.38</c:v>
                </c:pt>
                <c:pt idx="13">
                  <c:v>1849.96</c:v>
                </c:pt>
                <c:pt idx="14">
                  <c:v>1968.92</c:v>
                </c:pt>
                <c:pt idx="15">
                  <c:v>2218.48</c:v>
                </c:pt>
                <c:pt idx="16">
                  <c:v>1731.52</c:v>
                </c:pt>
                <c:pt idx="17">
                  <c:v>1870.66</c:v>
                </c:pt>
                <c:pt idx="18">
                  <c:v>1796.92</c:v>
                </c:pt>
                <c:pt idx="19">
                  <c:v>1773.55</c:v>
                </c:pt>
                <c:pt idx="20">
                  <c:v>1813.46</c:v>
                </c:pt>
                <c:pt idx="21">
                  <c:v>1974.38</c:v>
                </c:pt>
                <c:pt idx="22">
                  <c:v>2204.8000000000002</c:v>
                </c:pt>
                <c:pt idx="23">
                  <c:v>2349.27</c:v>
                </c:pt>
                <c:pt idx="24">
                  <c:v>2381.89</c:v>
                </c:pt>
                <c:pt idx="25">
                  <c:v>2486.9699999999998</c:v>
                </c:pt>
                <c:pt idx="26">
                  <c:v>2539.94</c:v>
                </c:pt>
                <c:pt idx="27">
                  <c:v>2649.11</c:v>
                </c:pt>
                <c:pt idx="28">
                  <c:v>2641.55</c:v>
                </c:pt>
                <c:pt idx="29">
                  <c:v>2803.98</c:v>
                </c:pt>
              </c:numCache>
            </c:numRef>
          </c:val>
          <c:smooth val="0"/>
        </c:ser>
        <c:ser>
          <c:idx val="1"/>
          <c:order val="1"/>
          <c:tx>
            <c:strRef>
              <c:f>ChartData!$B$12</c:f>
              <c:strCache>
                <c:ptCount val="1"/>
                <c:pt idx="0">
                  <c:v>06. Industrial production and technology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2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2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ChartData!$C$10:$AF$10</c:f>
              <c:strCache>
                <c:ptCount val="30"/>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strCache>
            </c:strRef>
          </c:cat>
          <c:val>
            <c:numRef>
              <c:f>ChartData!$C$12:$AF$12</c:f>
              <c:numCache>
                <c:formatCode>0.00</c:formatCode>
                <c:ptCount val="30"/>
                <c:pt idx="0">
                  <c:v>480.7</c:v>
                </c:pt>
                <c:pt idx="1">
                  <c:v>547.4</c:v>
                </c:pt>
                <c:pt idx="2">
                  <c:v>653.9</c:v>
                </c:pt>
                <c:pt idx="3">
                  <c:v>653.9</c:v>
                </c:pt>
                <c:pt idx="4">
                  <c:v>756.2</c:v>
                </c:pt>
                <c:pt idx="5">
                  <c:v>882.2</c:v>
                </c:pt>
                <c:pt idx="6">
                  <c:v>876.8</c:v>
                </c:pt>
                <c:pt idx="7">
                  <c:v>1002.4</c:v>
                </c:pt>
                <c:pt idx="8">
                  <c:v>773.3</c:v>
                </c:pt>
                <c:pt idx="9">
                  <c:v>817.79</c:v>
                </c:pt>
                <c:pt idx="10">
                  <c:v>779.16</c:v>
                </c:pt>
                <c:pt idx="11">
                  <c:v>825.07</c:v>
                </c:pt>
                <c:pt idx="12">
                  <c:v>906.77</c:v>
                </c:pt>
                <c:pt idx="13">
                  <c:v>1058.6300000000001</c:v>
                </c:pt>
                <c:pt idx="14">
                  <c:v>1089.98</c:v>
                </c:pt>
                <c:pt idx="15">
                  <c:v>1260.06</c:v>
                </c:pt>
                <c:pt idx="16">
                  <c:v>1240</c:v>
                </c:pt>
                <c:pt idx="17">
                  <c:v>1454.11</c:v>
                </c:pt>
                <c:pt idx="18">
                  <c:v>1545.25</c:v>
                </c:pt>
                <c:pt idx="19">
                  <c:v>1745.42</c:v>
                </c:pt>
                <c:pt idx="20">
                  <c:v>1953.89</c:v>
                </c:pt>
                <c:pt idx="21">
                  <c:v>2066</c:v>
                </c:pt>
                <c:pt idx="22">
                  <c:v>2064.48</c:v>
                </c:pt>
                <c:pt idx="23">
                  <c:v>2402.89</c:v>
                </c:pt>
                <c:pt idx="24">
                  <c:v>2025.34</c:v>
                </c:pt>
                <c:pt idx="25">
                  <c:v>1984.78</c:v>
                </c:pt>
                <c:pt idx="26">
                  <c:v>1862.45</c:v>
                </c:pt>
                <c:pt idx="27">
                  <c:v>2226.98</c:v>
                </c:pt>
                <c:pt idx="28">
                  <c:v>2181.27</c:v>
                </c:pt>
                <c:pt idx="29">
                  <c:v>2197.85</c:v>
                </c:pt>
              </c:numCache>
            </c:numRef>
          </c:val>
          <c:smooth val="0"/>
        </c:ser>
        <c:ser>
          <c:idx val="2"/>
          <c:order val="2"/>
          <c:tx>
            <c:strRef>
              <c:f>ChartData!$B$13</c:f>
              <c:strCache>
                <c:ptCount val="1"/>
                <c:pt idx="0">
                  <c:v>07. Health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2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2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ChartData!$C$10:$AF$10</c:f>
              <c:strCache>
                <c:ptCount val="30"/>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strCache>
            </c:strRef>
          </c:cat>
          <c:val>
            <c:numRef>
              <c:f>ChartData!$C$13:$AF$13</c:f>
              <c:numCache>
                <c:formatCode>0.00</c:formatCode>
                <c:ptCount val="30"/>
                <c:pt idx="0">
                  <c:v>122</c:v>
                </c:pt>
                <c:pt idx="1">
                  <c:v>136.6</c:v>
                </c:pt>
                <c:pt idx="2">
                  <c:v>159.9</c:v>
                </c:pt>
                <c:pt idx="3">
                  <c:v>159.9</c:v>
                </c:pt>
                <c:pt idx="4">
                  <c:v>181.2</c:v>
                </c:pt>
                <c:pt idx="5">
                  <c:v>212.6</c:v>
                </c:pt>
                <c:pt idx="6">
                  <c:v>209.2</c:v>
                </c:pt>
                <c:pt idx="7">
                  <c:v>225.9</c:v>
                </c:pt>
                <c:pt idx="8">
                  <c:v>223.2</c:v>
                </c:pt>
                <c:pt idx="9">
                  <c:v>228.05</c:v>
                </c:pt>
                <c:pt idx="10">
                  <c:v>267.57</c:v>
                </c:pt>
                <c:pt idx="11">
                  <c:v>240.06</c:v>
                </c:pt>
                <c:pt idx="12">
                  <c:v>299.08</c:v>
                </c:pt>
                <c:pt idx="13">
                  <c:v>357.92</c:v>
                </c:pt>
                <c:pt idx="14">
                  <c:v>408.72</c:v>
                </c:pt>
                <c:pt idx="15">
                  <c:v>511.17</c:v>
                </c:pt>
                <c:pt idx="16">
                  <c:v>521.75</c:v>
                </c:pt>
                <c:pt idx="17">
                  <c:v>840.78</c:v>
                </c:pt>
                <c:pt idx="18">
                  <c:v>1145.8900000000001</c:v>
                </c:pt>
                <c:pt idx="19">
                  <c:v>859.27</c:v>
                </c:pt>
                <c:pt idx="20">
                  <c:v>1057.79</c:v>
                </c:pt>
                <c:pt idx="21">
                  <c:v>1041.71</c:v>
                </c:pt>
                <c:pt idx="22">
                  <c:v>1246.4000000000001</c:v>
                </c:pt>
                <c:pt idx="23">
                  <c:v>1365.65</c:v>
                </c:pt>
                <c:pt idx="24">
                  <c:v>1191.3900000000001</c:v>
                </c:pt>
                <c:pt idx="25">
                  <c:v>1297.1400000000001</c:v>
                </c:pt>
                <c:pt idx="26">
                  <c:v>1301.42</c:v>
                </c:pt>
                <c:pt idx="27">
                  <c:v>1288.95</c:v>
                </c:pt>
                <c:pt idx="28">
                  <c:v>1436.55</c:v>
                </c:pt>
                <c:pt idx="29">
                  <c:v>1320.16</c:v>
                </c:pt>
              </c:numCache>
            </c:numRef>
          </c:val>
          <c:smooth val="0"/>
        </c:ser>
        <c:ser>
          <c:idx val="3"/>
          <c:order val="3"/>
          <c:tx>
            <c:strRef>
              <c:f>ChartData!$B$14</c:f>
              <c:strCache>
                <c:ptCount val="1"/>
                <c:pt idx="0">
                  <c:v>04. Transport, telecommunications and other infrastructures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2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29"/>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ChartData!$C$10:$AF$10</c:f>
              <c:strCache>
                <c:ptCount val="30"/>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strCache>
            </c:strRef>
          </c:cat>
          <c:val>
            <c:numRef>
              <c:f>ChartData!$C$14:$AF$14</c:f>
              <c:numCache>
                <c:formatCode>0.00</c:formatCode>
                <c:ptCount val="30"/>
                <c:pt idx="0">
                  <c:v>34.9</c:v>
                </c:pt>
                <c:pt idx="1">
                  <c:v>39.1</c:v>
                </c:pt>
                <c:pt idx="2">
                  <c:v>42.9</c:v>
                </c:pt>
                <c:pt idx="3">
                  <c:v>42.9</c:v>
                </c:pt>
                <c:pt idx="4">
                  <c:v>39.5</c:v>
                </c:pt>
                <c:pt idx="5">
                  <c:v>35.299999999999997</c:v>
                </c:pt>
                <c:pt idx="6">
                  <c:v>35.700000000000003</c:v>
                </c:pt>
                <c:pt idx="7">
                  <c:v>50.9</c:v>
                </c:pt>
                <c:pt idx="8">
                  <c:v>36.5</c:v>
                </c:pt>
                <c:pt idx="9">
                  <c:v>43.42</c:v>
                </c:pt>
                <c:pt idx="10">
                  <c:v>24.13</c:v>
                </c:pt>
                <c:pt idx="11">
                  <c:v>32.31</c:v>
                </c:pt>
                <c:pt idx="12">
                  <c:v>48.96</c:v>
                </c:pt>
                <c:pt idx="13">
                  <c:v>53.64</c:v>
                </c:pt>
                <c:pt idx="14">
                  <c:v>71.64</c:v>
                </c:pt>
                <c:pt idx="15">
                  <c:v>89.84</c:v>
                </c:pt>
                <c:pt idx="16">
                  <c:v>101.24</c:v>
                </c:pt>
                <c:pt idx="17">
                  <c:v>138.71</c:v>
                </c:pt>
                <c:pt idx="18">
                  <c:v>133.63999999999999</c:v>
                </c:pt>
                <c:pt idx="19">
                  <c:v>134.37</c:v>
                </c:pt>
                <c:pt idx="20">
                  <c:v>153.24</c:v>
                </c:pt>
                <c:pt idx="21">
                  <c:v>192.76</c:v>
                </c:pt>
                <c:pt idx="22">
                  <c:v>324.52</c:v>
                </c:pt>
                <c:pt idx="23">
                  <c:v>499.87</c:v>
                </c:pt>
                <c:pt idx="24">
                  <c:v>420.14</c:v>
                </c:pt>
                <c:pt idx="25">
                  <c:v>479.15</c:v>
                </c:pt>
                <c:pt idx="26">
                  <c:v>473.51</c:v>
                </c:pt>
                <c:pt idx="27">
                  <c:v>382.23</c:v>
                </c:pt>
                <c:pt idx="28">
                  <c:v>339.42</c:v>
                </c:pt>
                <c:pt idx="29">
                  <c:v>349.66</c:v>
                </c:pt>
              </c:numCache>
            </c:numRef>
          </c:val>
          <c:smooth val="0"/>
        </c:ser>
        <c:ser>
          <c:idx val="4"/>
          <c:order val="4"/>
          <c:tx>
            <c:strRef>
              <c:f>ChartData!$B$15</c:f>
              <c:strCache>
                <c:ptCount val="1"/>
                <c:pt idx="0">
                  <c:v>05. Energy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2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2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ChartData!$C$10:$AF$10</c:f>
              <c:strCache>
                <c:ptCount val="30"/>
                <c:pt idx="0">
                  <c:v>1988-89</c:v>
                </c:pt>
                <c:pt idx="1">
                  <c:v>1989-90</c:v>
                </c:pt>
                <c:pt idx="2">
                  <c:v>1990-91</c:v>
                </c:pt>
                <c:pt idx="3">
                  <c:v>1991-92</c:v>
                </c:pt>
                <c:pt idx="4">
                  <c:v>1992-93</c:v>
                </c:pt>
                <c:pt idx="5">
                  <c:v>1993-94</c:v>
                </c:pt>
                <c:pt idx="6">
                  <c:v>1994-95</c:v>
                </c:pt>
                <c:pt idx="7">
                  <c:v>1995-96</c:v>
                </c:pt>
                <c:pt idx="8">
                  <c:v>1996-97</c:v>
                </c:pt>
                <c:pt idx="9">
                  <c:v>1997-98</c:v>
                </c:pt>
                <c:pt idx="10">
                  <c:v>1998-99</c:v>
                </c:pt>
                <c:pt idx="11">
                  <c:v>1999-00</c:v>
                </c:pt>
                <c:pt idx="12">
                  <c:v>2000-01</c:v>
                </c:pt>
                <c:pt idx="13">
                  <c:v>2001-02</c:v>
                </c:pt>
                <c:pt idx="14">
                  <c:v>2002-03</c:v>
                </c:pt>
                <c:pt idx="15">
                  <c:v>2003-04</c:v>
                </c:pt>
                <c:pt idx="16">
                  <c:v>2004-05</c:v>
                </c:pt>
                <c:pt idx="17">
                  <c:v>2005-06</c:v>
                </c:pt>
                <c:pt idx="18">
                  <c:v>2006-07</c:v>
                </c:pt>
                <c:pt idx="19">
                  <c:v>2007-08</c:v>
                </c:pt>
                <c:pt idx="20">
                  <c:v>2008-09</c:v>
                </c:pt>
                <c:pt idx="21">
                  <c:v>2009-10</c:v>
                </c:pt>
                <c:pt idx="22">
                  <c:v>2010-11</c:v>
                </c:pt>
                <c:pt idx="23">
                  <c:v>2011-12</c:v>
                </c:pt>
                <c:pt idx="24">
                  <c:v>2012-13</c:v>
                </c:pt>
                <c:pt idx="25">
                  <c:v>2013-14</c:v>
                </c:pt>
                <c:pt idx="26">
                  <c:v>2014-15</c:v>
                </c:pt>
                <c:pt idx="27">
                  <c:v>2015-16</c:v>
                </c:pt>
                <c:pt idx="28">
                  <c:v>2016-17</c:v>
                </c:pt>
                <c:pt idx="29">
                  <c:v>2017-18</c:v>
                </c:pt>
              </c:strCache>
            </c:strRef>
          </c:cat>
          <c:val>
            <c:numRef>
              <c:f>ChartData!$C$15:$AF$15</c:f>
              <c:numCache>
                <c:formatCode>0.00</c:formatCode>
                <c:ptCount val="30"/>
                <c:pt idx="0">
                  <c:v>61.7</c:v>
                </c:pt>
                <c:pt idx="1">
                  <c:v>73.3</c:v>
                </c:pt>
                <c:pt idx="2">
                  <c:v>77.7</c:v>
                </c:pt>
                <c:pt idx="3">
                  <c:v>11.7</c:v>
                </c:pt>
                <c:pt idx="4">
                  <c:v>87.3</c:v>
                </c:pt>
                <c:pt idx="5">
                  <c:v>109</c:v>
                </c:pt>
                <c:pt idx="6">
                  <c:v>109.4</c:v>
                </c:pt>
                <c:pt idx="7">
                  <c:v>122.5</c:v>
                </c:pt>
                <c:pt idx="8">
                  <c:v>90.9</c:v>
                </c:pt>
                <c:pt idx="9">
                  <c:v>101.69</c:v>
                </c:pt>
                <c:pt idx="10">
                  <c:v>61.46</c:v>
                </c:pt>
                <c:pt idx="11">
                  <c:v>89.19</c:v>
                </c:pt>
                <c:pt idx="12">
                  <c:v>81.81</c:v>
                </c:pt>
                <c:pt idx="13">
                  <c:v>84</c:v>
                </c:pt>
                <c:pt idx="14">
                  <c:v>120.4</c:v>
                </c:pt>
                <c:pt idx="15">
                  <c:v>133</c:v>
                </c:pt>
                <c:pt idx="16">
                  <c:v>149.37</c:v>
                </c:pt>
                <c:pt idx="17">
                  <c:v>205.28</c:v>
                </c:pt>
                <c:pt idx="18">
                  <c:v>230.43</c:v>
                </c:pt>
                <c:pt idx="19">
                  <c:v>284.04000000000002</c:v>
                </c:pt>
                <c:pt idx="20">
                  <c:v>453.59</c:v>
                </c:pt>
                <c:pt idx="21">
                  <c:v>598.95000000000005</c:v>
                </c:pt>
                <c:pt idx="22">
                  <c:v>573.23</c:v>
                </c:pt>
                <c:pt idx="23">
                  <c:v>687.87</c:v>
                </c:pt>
                <c:pt idx="24">
                  <c:v>652.41999999999996</c:v>
                </c:pt>
                <c:pt idx="25">
                  <c:v>897.18</c:v>
                </c:pt>
                <c:pt idx="26">
                  <c:v>872.47</c:v>
                </c:pt>
                <c:pt idx="27">
                  <c:v>745.01</c:v>
                </c:pt>
                <c:pt idx="28">
                  <c:v>765.04</c:v>
                </c:pt>
                <c:pt idx="29">
                  <c:v>811.94</c:v>
                </c:pt>
              </c:numCache>
            </c:numRef>
          </c:val>
          <c:smooth val="0"/>
        </c:ser>
        <c:dLbls>
          <c:showLegendKey val="0"/>
          <c:showVal val="0"/>
          <c:showCatName val="0"/>
          <c:showSerName val="0"/>
          <c:showPercent val="0"/>
          <c:showBubbleSize val="0"/>
        </c:dLbls>
        <c:marker val="1"/>
        <c:smooth val="0"/>
        <c:axId val="302861840"/>
        <c:axId val="302513600"/>
      </c:lineChart>
      <c:catAx>
        <c:axId val="302861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2513600"/>
        <c:crosses val="autoZero"/>
        <c:auto val="1"/>
        <c:lblAlgn val="ctr"/>
        <c:lblOffset val="100"/>
        <c:noMultiLvlLbl val="0"/>
      </c:catAx>
      <c:valAx>
        <c:axId val="3025136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2861840"/>
        <c:crosses val="autoZero"/>
        <c:crossBetween val="between"/>
      </c:valAx>
      <c:spPr>
        <a:noFill/>
        <a:ln>
          <a:noFill/>
        </a:ln>
        <a:effectLst/>
      </c:spPr>
    </c:plotArea>
    <c:legend>
      <c:legendPos val="b"/>
      <c:layout>
        <c:manualLayout>
          <c:xMode val="edge"/>
          <c:yMode val="edge"/>
          <c:x val="0.68956619918972772"/>
          <c:y val="0.38971657319813441"/>
          <c:w val="0.28516223081774272"/>
          <c:h val="0.34447478237882134"/>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225964529000348"/>
        </c:manualLayout>
      </c:layout>
      <c:lineChart>
        <c:grouping val="standard"/>
        <c:varyColors val="0"/>
        <c:ser>
          <c:idx val="0"/>
          <c:order val="0"/>
          <c:tx>
            <c:strRef>
              <c:f>ChartData!$B$67</c:f>
              <c:strCache>
                <c:ptCount val="1"/>
                <c:pt idx="0">
                  <c:v>Bureau of Meteorology Research Activities (BoM)</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3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ChartData!$C$66:$AP$66</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ChartData!$C$67:$AP$67</c:f>
              <c:numCache>
                <c:formatCode>General</c:formatCode>
                <c:ptCount val="40"/>
                <c:pt idx="0">
                  <c:v>#N/A</c:v>
                </c:pt>
                <c:pt idx="1">
                  <c:v>0.8</c:v>
                </c:pt>
                <c:pt idx="2">
                  <c:v>0.9</c:v>
                </c:pt>
                <c:pt idx="3">
                  <c:v>1.2</c:v>
                </c:pt>
                <c:pt idx="4">
                  <c:v>1.7</c:v>
                </c:pt>
                <c:pt idx="5">
                  <c:v>1.7</c:v>
                </c:pt>
                <c:pt idx="6">
                  <c:v>1.8</c:v>
                </c:pt>
                <c:pt idx="7">
                  <c:v>1.8</c:v>
                </c:pt>
                <c:pt idx="8">
                  <c:v>2.2999999999999998</c:v>
                </c:pt>
                <c:pt idx="9">
                  <c:v>2.5</c:v>
                </c:pt>
                <c:pt idx="10">
                  <c:v>2.2000000000000002</c:v>
                </c:pt>
                <c:pt idx="11">
                  <c:v>2.4</c:v>
                </c:pt>
                <c:pt idx="12">
                  <c:v>2.8</c:v>
                </c:pt>
                <c:pt idx="13">
                  <c:v>3.3</c:v>
                </c:pt>
                <c:pt idx="14">
                  <c:v>3.3</c:v>
                </c:pt>
                <c:pt idx="15">
                  <c:v>3.6</c:v>
                </c:pt>
                <c:pt idx="16">
                  <c:v>3.6</c:v>
                </c:pt>
                <c:pt idx="17">
                  <c:v>4</c:v>
                </c:pt>
                <c:pt idx="18">
                  <c:v>4.4000000000000004</c:v>
                </c:pt>
                <c:pt idx="19">
                  <c:v>4.5</c:v>
                </c:pt>
                <c:pt idx="20">
                  <c:v>4.4000000000000004</c:v>
                </c:pt>
                <c:pt idx="21">
                  <c:v>10.3</c:v>
                </c:pt>
                <c:pt idx="22">
                  <c:v>10.7</c:v>
                </c:pt>
                <c:pt idx="23">
                  <c:v>9.4</c:v>
                </c:pt>
                <c:pt idx="24">
                  <c:v>9.6999999999999993</c:v>
                </c:pt>
                <c:pt idx="25">
                  <c:v>10.1</c:v>
                </c:pt>
                <c:pt idx="26">
                  <c:v>11</c:v>
                </c:pt>
                <c:pt idx="27">
                  <c:v>11.7</c:v>
                </c:pt>
                <c:pt idx="28">
                  <c:v>12.8</c:v>
                </c:pt>
                <c:pt idx="29">
                  <c:v>12.6</c:v>
                </c:pt>
                <c:pt idx="30">
                  <c:v>19.899999999999999</c:v>
                </c:pt>
                <c:pt idx="31">
                  <c:v>22.6</c:v>
                </c:pt>
                <c:pt idx="32">
                  <c:v>27.83</c:v>
                </c:pt>
                <c:pt idx="33">
                  <c:v>31.01</c:v>
                </c:pt>
                <c:pt idx="34">
                  <c:v>32.409999999999997</c:v>
                </c:pt>
                <c:pt idx="35">
                  <c:v>31.51</c:v>
                </c:pt>
                <c:pt idx="36">
                  <c:v>26.78</c:v>
                </c:pt>
                <c:pt idx="37">
                  <c:v>24.33</c:v>
                </c:pt>
                <c:pt idx="38">
                  <c:v>17.3</c:v>
                </c:pt>
                <c:pt idx="39">
                  <c:v>16.02</c:v>
                </c:pt>
              </c:numCache>
            </c:numRef>
          </c:val>
          <c:smooth val="0"/>
        </c:ser>
        <c:ser>
          <c:idx val="1"/>
          <c:order val="1"/>
          <c:tx>
            <c:strRef>
              <c:f>ChartData!$B$68</c:f>
              <c:strCache>
                <c:ptCount val="1"/>
                <c:pt idx="0">
                  <c:v>Commonwealth Scientific and Industrial Research Organisation (CSIRO)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3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ChartData!$C$66:$AP$66</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ChartData!$C$68:$AP$68</c:f>
              <c:numCache>
                <c:formatCode>General</c:formatCode>
                <c:ptCount val="40"/>
                <c:pt idx="0">
                  <c:v>184.5</c:v>
                </c:pt>
                <c:pt idx="1">
                  <c:v>211.3</c:v>
                </c:pt>
                <c:pt idx="2">
                  <c:v>247.1</c:v>
                </c:pt>
                <c:pt idx="3">
                  <c:v>290.89999999999998</c:v>
                </c:pt>
                <c:pt idx="4">
                  <c:v>328.2</c:v>
                </c:pt>
                <c:pt idx="5">
                  <c:v>331.6</c:v>
                </c:pt>
                <c:pt idx="6">
                  <c:v>324.89999999999998</c:v>
                </c:pt>
                <c:pt idx="7">
                  <c:v>344.3</c:v>
                </c:pt>
                <c:pt idx="8">
                  <c:v>367.8</c:v>
                </c:pt>
                <c:pt idx="9">
                  <c:v>347.8</c:v>
                </c:pt>
                <c:pt idx="10">
                  <c:v>348.1</c:v>
                </c:pt>
                <c:pt idx="11">
                  <c:v>375.2</c:v>
                </c:pt>
                <c:pt idx="12">
                  <c:v>414.4</c:v>
                </c:pt>
                <c:pt idx="13">
                  <c:v>446.3</c:v>
                </c:pt>
                <c:pt idx="14">
                  <c:v>456.2</c:v>
                </c:pt>
                <c:pt idx="15">
                  <c:v>460.4</c:v>
                </c:pt>
                <c:pt idx="16">
                  <c:v>461.6</c:v>
                </c:pt>
                <c:pt idx="17">
                  <c:v>417.6</c:v>
                </c:pt>
                <c:pt idx="18">
                  <c:v>444.5</c:v>
                </c:pt>
                <c:pt idx="19">
                  <c:v>466.8</c:v>
                </c:pt>
                <c:pt idx="20">
                  <c:v>475.4</c:v>
                </c:pt>
                <c:pt idx="21">
                  <c:v>500</c:v>
                </c:pt>
                <c:pt idx="22">
                  <c:v>496.7</c:v>
                </c:pt>
                <c:pt idx="23">
                  <c:v>509.6</c:v>
                </c:pt>
                <c:pt idx="24">
                  <c:v>532.05999999999995</c:v>
                </c:pt>
                <c:pt idx="25">
                  <c:v>568.65</c:v>
                </c:pt>
                <c:pt idx="26">
                  <c:v>577.1</c:v>
                </c:pt>
                <c:pt idx="27">
                  <c:v>593.9</c:v>
                </c:pt>
                <c:pt idx="28">
                  <c:v>610.1</c:v>
                </c:pt>
                <c:pt idx="29">
                  <c:v>663.1</c:v>
                </c:pt>
                <c:pt idx="30">
                  <c:v>675.79</c:v>
                </c:pt>
                <c:pt idx="31">
                  <c:v>714.8</c:v>
                </c:pt>
                <c:pt idx="32">
                  <c:v>730.32</c:v>
                </c:pt>
                <c:pt idx="33">
                  <c:v>724.94</c:v>
                </c:pt>
                <c:pt idx="34">
                  <c:v>733.82</c:v>
                </c:pt>
                <c:pt idx="35">
                  <c:v>778.18</c:v>
                </c:pt>
                <c:pt idx="36">
                  <c:v>745.3</c:v>
                </c:pt>
                <c:pt idx="37">
                  <c:v>750.21</c:v>
                </c:pt>
                <c:pt idx="38">
                  <c:v>787.27</c:v>
                </c:pt>
                <c:pt idx="39">
                  <c:v>793.55</c:v>
                </c:pt>
              </c:numCache>
            </c:numRef>
          </c:val>
          <c:smooth val="0"/>
        </c:ser>
        <c:ser>
          <c:idx val="2"/>
          <c:order val="2"/>
          <c:tx>
            <c:strRef>
              <c:f>ChartData!$B$69</c:f>
              <c:strCache>
                <c:ptCount val="1"/>
                <c:pt idx="0">
                  <c:v>Australian Nuclear Science &amp; Technology Organisation (ANSTO)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3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ChartData!$C$66:$AP$66</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ChartData!$C$69:$AP$69</c:f>
              <c:numCache>
                <c:formatCode>General</c:formatCode>
                <c:ptCount val="40"/>
                <c:pt idx="0">
                  <c:v>27</c:v>
                </c:pt>
                <c:pt idx="1">
                  <c:v>29.2</c:v>
                </c:pt>
                <c:pt idx="2">
                  <c:v>33</c:v>
                </c:pt>
                <c:pt idx="3">
                  <c:v>37.799999999999997</c:v>
                </c:pt>
                <c:pt idx="4">
                  <c:v>36.4</c:v>
                </c:pt>
                <c:pt idx="5">
                  <c:v>38.799999999999997</c:v>
                </c:pt>
                <c:pt idx="6">
                  <c:v>41.9</c:v>
                </c:pt>
                <c:pt idx="7">
                  <c:v>45.4</c:v>
                </c:pt>
                <c:pt idx="8">
                  <c:v>45.2</c:v>
                </c:pt>
                <c:pt idx="9">
                  <c:v>50.8</c:v>
                </c:pt>
                <c:pt idx="10">
                  <c:v>54.3</c:v>
                </c:pt>
                <c:pt idx="11">
                  <c:v>57.5</c:v>
                </c:pt>
                <c:pt idx="12">
                  <c:v>62.6</c:v>
                </c:pt>
                <c:pt idx="13">
                  <c:v>64.3</c:v>
                </c:pt>
                <c:pt idx="14">
                  <c:v>68.2</c:v>
                </c:pt>
                <c:pt idx="15">
                  <c:v>64.2</c:v>
                </c:pt>
                <c:pt idx="16">
                  <c:v>66.2</c:v>
                </c:pt>
                <c:pt idx="17">
                  <c:v>65.599999999999994</c:v>
                </c:pt>
                <c:pt idx="18">
                  <c:v>63.7</c:v>
                </c:pt>
                <c:pt idx="19">
                  <c:v>72.7</c:v>
                </c:pt>
                <c:pt idx="20">
                  <c:v>74.5</c:v>
                </c:pt>
                <c:pt idx="21">
                  <c:v>80</c:v>
                </c:pt>
                <c:pt idx="22">
                  <c:v>140.80000000000001</c:v>
                </c:pt>
                <c:pt idx="23">
                  <c:v>158.69999999999999</c:v>
                </c:pt>
                <c:pt idx="24">
                  <c:v>173.2</c:v>
                </c:pt>
                <c:pt idx="25">
                  <c:v>290.39</c:v>
                </c:pt>
                <c:pt idx="26">
                  <c:v>196.39</c:v>
                </c:pt>
                <c:pt idx="27">
                  <c:v>166.86</c:v>
                </c:pt>
                <c:pt idx="28">
                  <c:v>141.58000000000001</c:v>
                </c:pt>
                <c:pt idx="29">
                  <c:v>185.71</c:v>
                </c:pt>
                <c:pt idx="30">
                  <c:v>174.72</c:v>
                </c:pt>
                <c:pt idx="31">
                  <c:v>175.24</c:v>
                </c:pt>
                <c:pt idx="32">
                  <c:v>179.69</c:v>
                </c:pt>
                <c:pt idx="33">
                  <c:v>165.08</c:v>
                </c:pt>
                <c:pt idx="34">
                  <c:v>229.11</c:v>
                </c:pt>
                <c:pt idx="35">
                  <c:v>211.14</c:v>
                </c:pt>
                <c:pt idx="36">
                  <c:v>253.85</c:v>
                </c:pt>
                <c:pt idx="37">
                  <c:v>192.62</c:v>
                </c:pt>
                <c:pt idx="38">
                  <c:v>212.18</c:v>
                </c:pt>
                <c:pt idx="39">
                  <c:v>219.16</c:v>
                </c:pt>
              </c:numCache>
            </c:numRef>
          </c:val>
          <c:smooth val="0"/>
        </c:ser>
        <c:ser>
          <c:idx val="3"/>
          <c:order val="3"/>
          <c:tx>
            <c:strRef>
              <c:f>ChartData!$B$70</c:f>
              <c:strCache>
                <c:ptCount val="1"/>
                <c:pt idx="0">
                  <c:v>Defence Science and Technology (DST) Group</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39"/>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ChartData!$C$66:$AP$66</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ChartData!$C$70:$AP$70</c:f>
              <c:numCache>
                <c:formatCode>General</c:formatCode>
                <c:ptCount val="40"/>
                <c:pt idx="0">
                  <c:v>77.8</c:v>
                </c:pt>
                <c:pt idx="1">
                  <c:v>85.9</c:v>
                </c:pt>
                <c:pt idx="2">
                  <c:v>95.4</c:v>
                </c:pt>
                <c:pt idx="3">
                  <c:v>126.1</c:v>
                </c:pt>
                <c:pt idx="4">
                  <c:v>138.80000000000001</c:v>
                </c:pt>
                <c:pt idx="5">
                  <c:v>146.6</c:v>
                </c:pt>
                <c:pt idx="6">
                  <c:v>158.4</c:v>
                </c:pt>
                <c:pt idx="7">
                  <c:v>165.9</c:v>
                </c:pt>
                <c:pt idx="8">
                  <c:v>191.4</c:v>
                </c:pt>
                <c:pt idx="9">
                  <c:v>195.1</c:v>
                </c:pt>
                <c:pt idx="10">
                  <c:v>219</c:v>
                </c:pt>
                <c:pt idx="11">
                  <c:v>235</c:v>
                </c:pt>
                <c:pt idx="12">
                  <c:v>237.1</c:v>
                </c:pt>
                <c:pt idx="13">
                  <c:v>242.4</c:v>
                </c:pt>
                <c:pt idx="14">
                  <c:v>241.5</c:v>
                </c:pt>
                <c:pt idx="15">
                  <c:v>268.5</c:v>
                </c:pt>
                <c:pt idx="16">
                  <c:v>247.4</c:v>
                </c:pt>
                <c:pt idx="17">
                  <c:v>267.60000000000002</c:v>
                </c:pt>
                <c:pt idx="18">
                  <c:v>254.9</c:v>
                </c:pt>
                <c:pt idx="19">
                  <c:v>212.1</c:v>
                </c:pt>
                <c:pt idx="20">
                  <c:v>221.3</c:v>
                </c:pt>
                <c:pt idx="21">
                  <c:v>237.6</c:v>
                </c:pt>
                <c:pt idx="22">
                  <c:v>261</c:v>
                </c:pt>
                <c:pt idx="23">
                  <c:v>275</c:v>
                </c:pt>
                <c:pt idx="24">
                  <c:v>283.39999999999998</c:v>
                </c:pt>
                <c:pt idx="25">
                  <c:v>293.89999999999998</c:v>
                </c:pt>
                <c:pt idx="26">
                  <c:v>314.39999999999998</c:v>
                </c:pt>
                <c:pt idx="27">
                  <c:v>351.13</c:v>
                </c:pt>
                <c:pt idx="28">
                  <c:v>408.1</c:v>
                </c:pt>
                <c:pt idx="29">
                  <c:v>406.04</c:v>
                </c:pt>
                <c:pt idx="30">
                  <c:v>379.55</c:v>
                </c:pt>
                <c:pt idx="31">
                  <c:v>407.61</c:v>
                </c:pt>
                <c:pt idx="32">
                  <c:v>421.72</c:v>
                </c:pt>
                <c:pt idx="33">
                  <c:v>450.91</c:v>
                </c:pt>
                <c:pt idx="34">
                  <c:v>434.07</c:v>
                </c:pt>
                <c:pt idx="35">
                  <c:v>425.66</c:v>
                </c:pt>
                <c:pt idx="36">
                  <c:v>439.77</c:v>
                </c:pt>
                <c:pt idx="37">
                  <c:v>503.48</c:v>
                </c:pt>
                <c:pt idx="38">
                  <c:v>447.47</c:v>
                </c:pt>
                <c:pt idx="39">
                  <c:v>473</c:v>
                </c:pt>
              </c:numCache>
            </c:numRef>
          </c:val>
          <c:smooth val="0"/>
        </c:ser>
        <c:ser>
          <c:idx val="4"/>
          <c:order val="4"/>
          <c:tx>
            <c:strRef>
              <c:f>ChartData!$B$71</c:f>
              <c:strCache>
                <c:ptCount val="1"/>
                <c:pt idx="0">
                  <c:v>Australian Centre for International Agricultural Research (ACIAR)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3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ChartData!$C$66:$AP$66</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ChartData!$C$71:$AP$71</c:f>
              <c:numCache>
                <c:formatCode>General</c:formatCode>
                <c:ptCount val="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46.41</c:v>
                </c:pt>
                <c:pt idx="28">
                  <c:v>51.31</c:v>
                </c:pt>
                <c:pt idx="29">
                  <c:v>56.84</c:v>
                </c:pt>
                <c:pt idx="30">
                  <c:v>56.07</c:v>
                </c:pt>
                <c:pt idx="31">
                  <c:v>72.849999999999994</c:v>
                </c:pt>
                <c:pt idx="32">
                  <c:v>88.31</c:v>
                </c:pt>
                <c:pt idx="33">
                  <c:v>97.48</c:v>
                </c:pt>
                <c:pt idx="34">
                  <c:v>104.73</c:v>
                </c:pt>
                <c:pt idx="35">
                  <c:v>99.19</c:v>
                </c:pt>
                <c:pt idx="36">
                  <c:v>101.15</c:v>
                </c:pt>
                <c:pt idx="37">
                  <c:v>94.13</c:v>
                </c:pt>
                <c:pt idx="38">
                  <c:v>103.52</c:v>
                </c:pt>
                <c:pt idx="39">
                  <c:v>106.29</c:v>
                </c:pt>
              </c:numCache>
            </c:numRef>
          </c:val>
          <c:smooth val="0"/>
        </c:ser>
        <c:dLbls>
          <c:showLegendKey val="0"/>
          <c:showVal val="0"/>
          <c:showCatName val="0"/>
          <c:showSerName val="0"/>
          <c:showPercent val="0"/>
          <c:showBubbleSize val="0"/>
        </c:dLbls>
        <c:marker val="1"/>
        <c:smooth val="0"/>
        <c:axId val="299850040"/>
        <c:axId val="303832008"/>
      </c:lineChart>
      <c:catAx>
        <c:axId val="2998500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AU"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3832008"/>
        <c:crosses val="autoZero"/>
        <c:auto val="1"/>
        <c:lblAlgn val="ctr"/>
        <c:lblOffset val="100"/>
        <c:noMultiLvlLbl val="0"/>
      </c:catAx>
      <c:valAx>
        <c:axId val="3038320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299850040"/>
        <c:crosses val="autoZero"/>
        <c:crossBetween val="between"/>
      </c:valAx>
      <c:spPr>
        <a:noFill/>
        <a:ln>
          <a:noFill/>
        </a:ln>
        <a:effectLst/>
      </c:spPr>
    </c:plotArea>
    <c:legend>
      <c:legendPos val="b"/>
      <c:layout>
        <c:manualLayout>
          <c:xMode val="edge"/>
          <c:yMode val="edge"/>
          <c:x val="0.68956619918972772"/>
          <c:y val="0.46711180397752294"/>
          <c:w val="0.28422917733188435"/>
          <c:h val="0.37711444626468665"/>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3773643853430704"/>
        </c:manualLayout>
      </c:layout>
      <c:lineChart>
        <c:grouping val="standard"/>
        <c:varyColors val="0"/>
        <c:ser>
          <c:idx val="0"/>
          <c:order val="0"/>
          <c:tx>
            <c:strRef>
              <c:f>ChartData!$B$153</c:f>
              <c:strCache>
                <c:ptCount val="1"/>
                <c:pt idx="0">
                  <c:v>Industry, Innovation and Science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ChartData!$C$152:$L$152</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ChartData!$C$153:$L$153</c:f>
              <c:numCache>
                <c:formatCode>General</c:formatCode>
                <c:ptCount val="10"/>
                <c:pt idx="0">
                  <c:v>3515.08</c:v>
                </c:pt>
                <c:pt idx="1">
                  <c:v>3715.44</c:v>
                </c:pt>
                <c:pt idx="2">
                  <c:v>3774.95</c:v>
                </c:pt>
                <c:pt idx="3">
                  <c:v>4680.34</c:v>
                </c:pt>
                <c:pt idx="4">
                  <c:v>4373.91</c:v>
                </c:pt>
                <c:pt idx="5">
                  <c:v>4584.29</c:v>
                </c:pt>
                <c:pt idx="6">
                  <c:v>4521.09</c:v>
                </c:pt>
                <c:pt idx="7">
                  <c:v>4752.9799999999996</c:v>
                </c:pt>
                <c:pt idx="8">
                  <c:v>4725.6499999999996</c:v>
                </c:pt>
                <c:pt idx="9">
                  <c:v>4729.2</c:v>
                </c:pt>
              </c:numCache>
            </c:numRef>
          </c:val>
          <c:smooth val="0"/>
        </c:ser>
        <c:ser>
          <c:idx val="1"/>
          <c:order val="1"/>
          <c:tx>
            <c:strRef>
              <c:f>ChartData!$B$154</c:f>
              <c:strCache>
                <c:ptCount val="1"/>
                <c:pt idx="0">
                  <c:v>Education and Training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ChartData!$C$152:$L$152</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ChartData!$C$154:$L$154</c:f>
              <c:numCache>
                <c:formatCode>General</c:formatCode>
                <c:ptCount val="10"/>
                <c:pt idx="0">
                  <c:v>2133.88</c:v>
                </c:pt>
                <c:pt idx="1">
                  <c:v>2684.27</c:v>
                </c:pt>
                <c:pt idx="2">
                  <c:v>3048.14</c:v>
                </c:pt>
                <c:pt idx="3">
                  <c:v>3011.53</c:v>
                </c:pt>
                <c:pt idx="4">
                  <c:v>3085.71</c:v>
                </c:pt>
                <c:pt idx="5">
                  <c:v>2986</c:v>
                </c:pt>
                <c:pt idx="6">
                  <c:v>2985.75</c:v>
                </c:pt>
                <c:pt idx="7">
                  <c:v>3020.83</c:v>
                </c:pt>
                <c:pt idx="8">
                  <c:v>2895.36</c:v>
                </c:pt>
                <c:pt idx="9">
                  <c:v>3078.86</c:v>
                </c:pt>
              </c:numCache>
            </c:numRef>
          </c:val>
          <c:smooth val="0"/>
        </c:ser>
        <c:ser>
          <c:idx val="2"/>
          <c:order val="2"/>
          <c:tx>
            <c:strRef>
              <c:f>ChartData!$B$155</c:f>
              <c:strCache>
                <c:ptCount val="1"/>
                <c:pt idx="0">
                  <c:v>Health</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ChartData!$C$152:$L$152</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ChartData!$C$155:$L$155</c:f>
              <c:numCache>
                <c:formatCode>General</c:formatCode>
                <c:ptCount val="10"/>
                <c:pt idx="0">
                  <c:v>820.03</c:v>
                </c:pt>
                <c:pt idx="1">
                  <c:v>802.68</c:v>
                </c:pt>
                <c:pt idx="2">
                  <c:v>915.87</c:v>
                </c:pt>
                <c:pt idx="3">
                  <c:v>1082.3599999999999</c:v>
                </c:pt>
                <c:pt idx="4">
                  <c:v>875.62</c:v>
                </c:pt>
                <c:pt idx="5">
                  <c:v>969.45</c:v>
                </c:pt>
                <c:pt idx="6">
                  <c:v>973.11</c:v>
                </c:pt>
                <c:pt idx="7">
                  <c:v>1005.29</c:v>
                </c:pt>
                <c:pt idx="8">
                  <c:v>1143.79</c:v>
                </c:pt>
                <c:pt idx="9">
                  <c:v>1045.1500000000001</c:v>
                </c:pt>
              </c:numCache>
            </c:numRef>
          </c:val>
          <c:smooth val="0"/>
        </c:ser>
        <c:ser>
          <c:idx val="3"/>
          <c:order val="3"/>
          <c:tx>
            <c:strRef>
              <c:f>ChartData!$B$156</c:f>
              <c:strCache>
                <c:ptCount val="1"/>
                <c:pt idx="0">
                  <c:v>Agriculture and Water Resources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9"/>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ChartData!$C$152:$L$152</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ChartData!$C$156:$L$156</c:f>
              <c:numCache>
                <c:formatCode>General</c:formatCode>
                <c:ptCount val="10"/>
                <c:pt idx="0">
                  <c:v>260.63</c:v>
                </c:pt>
                <c:pt idx="1">
                  <c:v>252.57</c:v>
                </c:pt>
                <c:pt idx="2">
                  <c:v>240.33</c:v>
                </c:pt>
                <c:pt idx="3">
                  <c:v>282.25</c:v>
                </c:pt>
                <c:pt idx="4">
                  <c:v>263.95</c:v>
                </c:pt>
                <c:pt idx="5">
                  <c:v>325.39</c:v>
                </c:pt>
                <c:pt idx="6">
                  <c:v>326.5</c:v>
                </c:pt>
                <c:pt idx="7">
                  <c:v>324.14</c:v>
                </c:pt>
                <c:pt idx="8">
                  <c:v>347.71</c:v>
                </c:pt>
                <c:pt idx="9">
                  <c:v>347.8</c:v>
                </c:pt>
              </c:numCache>
            </c:numRef>
          </c:val>
          <c:smooth val="0"/>
        </c:ser>
        <c:ser>
          <c:idx val="4"/>
          <c:order val="4"/>
          <c:tx>
            <c:strRef>
              <c:f>ChartData!$B$157</c:f>
              <c:strCache>
                <c:ptCount val="1"/>
                <c:pt idx="0">
                  <c:v>Defence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ChartData!$C$152:$L$152</c:f>
              <c:strCache>
                <c:ptCount val="10"/>
                <c:pt idx="0">
                  <c:v>2008-09</c:v>
                </c:pt>
                <c:pt idx="1">
                  <c:v>2009-10</c:v>
                </c:pt>
                <c:pt idx="2">
                  <c:v>2010-11</c:v>
                </c:pt>
                <c:pt idx="3">
                  <c:v>2011-12</c:v>
                </c:pt>
                <c:pt idx="4">
                  <c:v>2012-13</c:v>
                </c:pt>
                <c:pt idx="5">
                  <c:v>2013-14</c:v>
                </c:pt>
                <c:pt idx="6">
                  <c:v>2014-15</c:v>
                </c:pt>
                <c:pt idx="7">
                  <c:v>2015-16</c:v>
                </c:pt>
                <c:pt idx="8">
                  <c:v>2016-17</c:v>
                </c:pt>
                <c:pt idx="9">
                  <c:v>2017-18</c:v>
                </c:pt>
              </c:strCache>
            </c:strRef>
          </c:cat>
          <c:val>
            <c:numRef>
              <c:f>ChartData!$C$157:$L$157</c:f>
              <c:numCache>
                <c:formatCode>General</c:formatCode>
                <c:ptCount val="10"/>
                <c:pt idx="0">
                  <c:v>393.42</c:v>
                </c:pt>
                <c:pt idx="1">
                  <c:v>422.33</c:v>
                </c:pt>
                <c:pt idx="2">
                  <c:v>437.13</c:v>
                </c:pt>
                <c:pt idx="3">
                  <c:v>468.37</c:v>
                </c:pt>
                <c:pt idx="4">
                  <c:v>443.29</c:v>
                </c:pt>
                <c:pt idx="5">
                  <c:v>433.5</c:v>
                </c:pt>
                <c:pt idx="6">
                  <c:v>445.37</c:v>
                </c:pt>
                <c:pt idx="7">
                  <c:v>512.19000000000005</c:v>
                </c:pt>
                <c:pt idx="8">
                  <c:v>453.72</c:v>
                </c:pt>
                <c:pt idx="9">
                  <c:v>488.7</c:v>
                </c:pt>
              </c:numCache>
            </c:numRef>
          </c:val>
          <c:smooth val="0"/>
        </c:ser>
        <c:dLbls>
          <c:showLegendKey val="0"/>
          <c:showVal val="0"/>
          <c:showCatName val="0"/>
          <c:showSerName val="0"/>
          <c:showPercent val="0"/>
          <c:showBubbleSize val="0"/>
        </c:dLbls>
        <c:marker val="1"/>
        <c:smooth val="0"/>
        <c:axId val="299806952"/>
        <c:axId val="303865640"/>
      </c:lineChart>
      <c:catAx>
        <c:axId val="299806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3865640"/>
        <c:crosses val="autoZero"/>
        <c:auto val="1"/>
        <c:lblAlgn val="ctr"/>
        <c:lblOffset val="100"/>
        <c:noMultiLvlLbl val="0"/>
      </c:catAx>
      <c:valAx>
        <c:axId val="3038656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299806952"/>
        <c:crosses val="autoZero"/>
        <c:crossBetween val="between"/>
      </c:valAx>
      <c:spPr>
        <a:noFill/>
        <a:ln>
          <a:noFill/>
        </a:ln>
        <a:effectLst/>
      </c:spPr>
    </c:plotArea>
    <c:legend>
      <c:legendPos val="b"/>
      <c:layout>
        <c:manualLayout>
          <c:xMode val="edge"/>
          <c:yMode val="edge"/>
          <c:x val="0.69236535964730272"/>
          <c:y val="0.41629976766499355"/>
          <c:w val="0.2796430357769441"/>
          <c:h val="0.34805068550721197"/>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426164814504563E-2"/>
          <c:w val="0.80455382557946042"/>
          <c:h val="0.80770145753057465"/>
        </c:manualLayout>
      </c:layout>
      <c:lineChart>
        <c:grouping val="standard"/>
        <c:varyColors val="0"/>
        <c:ser>
          <c:idx val="0"/>
          <c:order val="0"/>
          <c:tx>
            <c:strRef>
              <c:f>ChartData!$B$179</c:f>
              <c:strCache>
                <c:ptCount val="1"/>
                <c:pt idx="0">
                  <c:v>Competitive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3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ChartData!$C$178:$AP$178</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ChartData!$C$179:$AP$179</c:f>
              <c:numCache>
                <c:formatCode>0.00</c:formatCode>
                <c:ptCount val="40"/>
                <c:pt idx="0">
                  <c:v>50.800000000000011</c:v>
                </c:pt>
                <c:pt idx="1">
                  <c:v>60.5</c:v>
                </c:pt>
                <c:pt idx="2">
                  <c:v>86.199999999999989</c:v>
                </c:pt>
                <c:pt idx="3">
                  <c:v>71.099999999999994</c:v>
                </c:pt>
                <c:pt idx="4">
                  <c:v>103.3</c:v>
                </c:pt>
                <c:pt idx="5">
                  <c:v>126.10000000000001</c:v>
                </c:pt>
                <c:pt idx="6">
                  <c:v>132.20000000000002</c:v>
                </c:pt>
                <c:pt idx="7">
                  <c:v>140.80000000000001</c:v>
                </c:pt>
                <c:pt idx="8">
                  <c:v>137.30000000000001</c:v>
                </c:pt>
                <c:pt idx="9">
                  <c:v>120</c:v>
                </c:pt>
                <c:pt idx="10">
                  <c:v>129.30000000000001</c:v>
                </c:pt>
                <c:pt idx="11">
                  <c:v>126.5</c:v>
                </c:pt>
                <c:pt idx="12">
                  <c:v>103.9</c:v>
                </c:pt>
                <c:pt idx="13">
                  <c:v>130.4</c:v>
                </c:pt>
                <c:pt idx="14">
                  <c:v>165.10000000000002</c:v>
                </c:pt>
                <c:pt idx="15">
                  <c:v>219.1</c:v>
                </c:pt>
                <c:pt idx="16">
                  <c:v>237.9</c:v>
                </c:pt>
                <c:pt idx="17">
                  <c:v>281.40000000000003</c:v>
                </c:pt>
                <c:pt idx="18">
                  <c:v>301.60000000000002</c:v>
                </c:pt>
                <c:pt idx="19">
                  <c:v>315.20000000000005</c:v>
                </c:pt>
                <c:pt idx="20">
                  <c:v>320.8</c:v>
                </c:pt>
                <c:pt idx="21">
                  <c:v>313.10000000000002</c:v>
                </c:pt>
                <c:pt idx="22">
                  <c:v>561.83100000000002</c:v>
                </c:pt>
                <c:pt idx="23">
                  <c:v>658.63200000000006</c:v>
                </c:pt>
                <c:pt idx="24">
                  <c:v>749.4303789999999</c:v>
                </c:pt>
                <c:pt idx="25">
                  <c:v>944.579294</c:v>
                </c:pt>
                <c:pt idx="26">
                  <c:v>1195.739</c:v>
                </c:pt>
                <c:pt idx="27">
                  <c:v>1383.425</c:v>
                </c:pt>
                <c:pt idx="28">
                  <c:v>1447.2629999999997</c:v>
                </c:pt>
                <c:pt idx="29">
                  <c:v>1584.9769999999999</c:v>
                </c:pt>
                <c:pt idx="30">
                  <c:v>1657.9129999999998</c:v>
                </c:pt>
                <c:pt idx="31">
                  <c:v>1804.1919999999998</c:v>
                </c:pt>
                <c:pt idx="32">
                  <c:v>1795.3075420000002</c:v>
                </c:pt>
                <c:pt idx="33">
                  <c:v>2055.4007399999996</c:v>
                </c:pt>
                <c:pt idx="34">
                  <c:v>2043.1824339999998</c:v>
                </c:pt>
                <c:pt idx="35">
                  <c:v>2214.3782719999999</c:v>
                </c:pt>
                <c:pt idx="36">
                  <c:v>2182.2559903699998</c:v>
                </c:pt>
                <c:pt idx="37">
                  <c:v>1944.6514999999997</c:v>
                </c:pt>
                <c:pt idx="38">
                  <c:v>1931.2961180000002</c:v>
                </c:pt>
                <c:pt idx="39">
                  <c:v>1921.4088339999996</c:v>
                </c:pt>
              </c:numCache>
            </c:numRef>
          </c:val>
          <c:smooth val="0"/>
        </c:ser>
        <c:ser>
          <c:idx val="1"/>
          <c:order val="1"/>
          <c:tx>
            <c:strRef>
              <c:f>ChartData!$B$180</c:f>
              <c:strCache>
                <c:ptCount val="1"/>
                <c:pt idx="0">
                  <c:v>Competitive/Targeted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3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ChartData!$C$178:$AP$178</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ChartData!$C$180:$AP$180</c:f>
              <c:numCache>
                <c:formatCode>0.00</c:formatCode>
                <c:ptCount val="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0.9</c:v>
                </c:pt>
                <c:pt idx="38">
                  <c:v>28.36</c:v>
                </c:pt>
                <c:pt idx="39">
                  <c:v>32.049999999999997</c:v>
                </c:pt>
              </c:numCache>
            </c:numRef>
          </c:val>
          <c:smooth val="0"/>
        </c:ser>
        <c:ser>
          <c:idx val="2"/>
          <c:order val="2"/>
          <c:tx>
            <c:strRef>
              <c:f>ChartData!$B$181</c:f>
              <c:strCache>
                <c:ptCount val="1"/>
                <c:pt idx="0">
                  <c:v>Entitlement</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3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ChartData!$C$178:$AP$178</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ChartData!$C$181:$AP$181</c:f>
              <c:numCache>
                <c:formatCode>0.00</c:formatCode>
                <c:ptCount val="40"/>
                <c:pt idx="0">
                  <c:v>#N/A</c:v>
                </c:pt>
                <c:pt idx="1">
                  <c:v>#N/A</c:v>
                </c:pt>
                <c:pt idx="2">
                  <c:v>#N/A</c:v>
                </c:pt>
                <c:pt idx="3">
                  <c:v>#N/A</c:v>
                </c:pt>
                <c:pt idx="4">
                  <c:v>#N/A</c:v>
                </c:pt>
                <c:pt idx="5">
                  <c:v>#N/A</c:v>
                </c:pt>
                <c:pt idx="6">
                  <c:v>20</c:v>
                </c:pt>
                <c:pt idx="7">
                  <c:v>167</c:v>
                </c:pt>
                <c:pt idx="8">
                  <c:v>206</c:v>
                </c:pt>
                <c:pt idx="9">
                  <c:v>235</c:v>
                </c:pt>
                <c:pt idx="10">
                  <c:v>208</c:v>
                </c:pt>
                <c:pt idx="11">
                  <c:v>293</c:v>
                </c:pt>
                <c:pt idx="12">
                  <c:v>360</c:v>
                </c:pt>
                <c:pt idx="13">
                  <c:v>432</c:v>
                </c:pt>
                <c:pt idx="14">
                  <c:v>505</c:v>
                </c:pt>
                <c:pt idx="15">
                  <c:v>685</c:v>
                </c:pt>
                <c:pt idx="16">
                  <c:v>698</c:v>
                </c:pt>
                <c:pt idx="17">
                  <c:v>825</c:v>
                </c:pt>
                <c:pt idx="18">
                  <c:v>525</c:v>
                </c:pt>
                <c:pt idx="19">
                  <c:v>420</c:v>
                </c:pt>
                <c:pt idx="20">
                  <c:v>370</c:v>
                </c:pt>
                <c:pt idx="21">
                  <c:v>460</c:v>
                </c:pt>
                <c:pt idx="22">
                  <c:v>503.4</c:v>
                </c:pt>
                <c:pt idx="23">
                  <c:v>512.6</c:v>
                </c:pt>
                <c:pt idx="24">
                  <c:v>721.8</c:v>
                </c:pt>
                <c:pt idx="25">
                  <c:v>793.7</c:v>
                </c:pt>
                <c:pt idx="26">
                  <c:v>859.4</c:v>
                </c:pt>
                <c:pt idx="27">
                  <c:v>1042.7</c:v>
                </c:pt>
                <c:pt idx="28">
                  <c:v>1173.9000000000001</c:v>
                </c:pt>
                <c:pt idx="29">
                  <c:v>1414.6010000000001</c:v>
                </c:pt>
                <c:pt idx="30">
                  <c:v>1951.6610000000001</c:v>
                </c:pt>
                <c:pt idx="31">
                  <c:v>1999.7570000000001</c:v>
                </c:pt>
                <c:pt idx="32">
                  <c:v>2145.0190000000002</c:v>
                </c:pt>
                <c:pt idx="33">
                  <c:v>3147.277</c:v>
                </c:pt>
                <c:pt idx="34">
                  <c:v>2829.9490000000001</c:v>
                </c:pt>
                <c:pt idx="35">
                  <c:v>3025.1819999999998</c:v>
                </c:pt>
                <c:pt idx="36">
                  <c:v>3003.0219999999999</c:v>
                </c:pt>
                <c:pt idx="37">
                  <c:v>3400.8540000000003</c:v>
                </c:pt>
                <c:pt idx="38">
                  <c:v>3225.7739999999999</c:v>
                </c:pt>
                <c:pt idx="39">
                  <c:v>3230.7139999999999</c:v>
                </c:pt>
              </c:numCache>
            </c:numRef>
          </c:val>
          <c:smooth val="0"/>
        </c:ser>
        <c:ser>
          <c:idx val="3"/>
          <c:order val="3"/>
          <c:tx>
            <c:strRef>
              <c:f>ChartData!$B$182</c:f>
              <c:strCache>
                <c:ptCount val="1"/>
                <c:pt idx="0">
                  <c:v>Formula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39"/>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ChartData!$C$178:$AP$178</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ChartData!$C$182:$AP$182</c:f>
              <c:numCache>
                <c:formatCode>0.00</c:formatCode>
                <c:ptCount val="40"/>
                <c:pt idx="0">
                  <c:v>303.10000000000002</c:v>
                </c:pt>
                <c:pt idx="1">
                  <c:v>323.79999999999995</c:v>
                </c:pt>
                <c:pt idx="2">
                  <c:v>355.5</c:v>
                </c:pt>
                <c:pt idx="3">
                  <c:v>332</c:v>
                </c:pt>
                <c:pt idx="4">
                  <c:v>371.70000000000005</c:v>
                </c:pt>
                <c:pt idx="5">
                  <c:v>407.80000000000007</c:v>
                </c:pt>
                <c:pt idx="6">
                  <c:v>504.70000000000005</c:v>
                </c:pt>
                <c:pt idx="7">
                  <c:v>569.79999999999995</c:v>
                </c:pt>
                <c:pt idx="8">
                  <c:v>618.29999999999995</c:v>
                </c:pt>
                <c:pt idx="9">
                  <c:v>659.90000000000009</c:v>
                </c:pt>
                <c:pt idx="10">
                  <c:v>752.50000000000011</c:v>
                </c:pt>
                <c:pt idx="11">
                  <c:v>789.89999999999986</c:v>
                </c:pt>
                <c:pt idx="12">
                  <c:v>869.60000000000014</c:v>
                </c:pt>
                <c:pt idx="13">
                  <c:v>994.49999999999977</c:v>
                </c:pt>
                <c:pt idx="14">
                  <c:v>1150.9000000000001</c:v>
                </c:pt>
                <c:pt idx="15">
                  <c:v>1255.1999999999998</c:v>
                </c:pt>
                <c:pt idx="16">
                  <c:v>1349.6999999999998</c:v>
                </c:pt>
                <c:pt idx="17">
                  <c:v>1468.3000000000002</c:v>
                </c:pt>
                <c:pt idx="18">
                  <c:v>1574.6999999999998</c:v>
                </c:pt>
                <c:pt idx="19">
                  <c:v>1654.1000000000001</c:v>
                </c:pt>
                <c:pt idx="20">
                  <c:v>1725.3999999999999</c:v>
                </c:pt>
                <c:pt idx="21">
                  <c:v>1752.1000000000001</c:v>
                </c:pt>
                <c:pt idx="22">
                  <c:v>1502.3025</c:v>
                </c:pt>
                <c:pt idx="23">
                  <c:v>1605.8679999999997</c:v>
                </c:pt>
                <c:pt idx="24">
                  <c:v>1684.778</c:v>
                </c:pt>
                <c:pt idx="25">
                  <c:v>1749.3736670000001</c:v>
                </c:pt>
                <c:pt idx="26">
                  <c:v>1351.0439779999999</c:v>
                </c:pt>
                <c:pt idx="27">
                  <c:v>1395.172</c:v>
                </c:pt>
                <c:pt idx="28">
                  <c:v>1429.5289999999998</c:v>
                </c:pt>
                <c:pt idx="29">
                  <c:v>1452.15</c:v>
                </c:pt>
                <c:pt idx="30">
                  <c:v>1470.2560000000001</c:v>
                </c:pt>
                <c:pt idx="31">
                  <c:v>1557.7439999999997</c:v>
                </c:pt>
                <c:pt idx="32">
                  <c:v>1698.357</c:v>
                </c:pt>
                <c:pt idx="33">
                  <c:v>1837.1639999999998</c:v>
                </c:pt>
                <c:pt idx="34">
                  <c:v>1858.104</c:v>
                </c:pt>
                <c:pt idx="35">
                  <c:v>1942.65</c:v>
                </c:pt>
                <c:pt idx="36">
                  <c:v>2008.6477881000001</c:v>
                </c:pt>
                <c:pt idx="37">
                  <c:v>2099.9169999999999</c:v>
                </c:pt>
                <c:pt idx="38">
                  <c:v>2078.364</c:v>
                </c:pt>
                <c:pt idx="39">
                  <c:v>2260.3009999999999</c:v>
                </c:pt>
              </c:numCache>
            </c:numRef>
          </c:val>
          <c:smooth val="0"/>
        </c:ser>
        <c:ser>
          <c:idx val="4"/>
          <c:order val="4"/>
          <c:tx>
            <c:strRef>
              <c:f>ChartData!$B$183</c:f>
              <c:strCache>
                <c:ptCount val="1"/>
                <c:pt idx="0">
                  <c:v>Targeted</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3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ChartData!$C$178:$AP$178</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ChartData!$C$183:$AP$183</c:f>
              <c:numCache>
                <c:formatCode>0.00</c:formatCode>
                <c:ptCount val="40"/>
                <c:pt idx="0">
                  <c:v>335.30000000000007</c:v>
                </c:pt>
                <c:pt idx="1">
                  <c:v>393.40000000000003</c:v>
                </c:pt>
                <c:pt idx="2">
                  <c:v>452.4</c:v>
                </c:pt>
                <c:pt idx="3">
                  <c:v>607.70000000000005</c:v>
                </c:pt>
                <c:pt idx="4">
                  <c:v>686.5</c:v>
                </c:pt>
                <c:pt idx="5">
                  <c:v>717.70000000000016</c:v>
                </c:pt>
                <c:pt idx="6">
                  <c:v>773.89999999999975</c:v>
                </c:pt>
                <c:pt idx="7">
                  <c:v>836.69999999999993</c:v>
                </c:pt>
                <c:pt idx="8">
                  <c:v>902.5</c:v>
                </c:pt>
                <c:pt idx="9">
                  <c:v>913.30000000000007</c:v>
                </c:pt>
                <c:pt idx="10">
                  <c:v>965.4</c:v>
                </c:pt>
                <c:pt idx="11">
                  <c:v>1054.2000000000003</c:v>
                </c:pt>
                <c:pt idx="12">
                  <c:v>1140.3999999999999</c:v>
                </c:pt>
                <c:pt idx="13">
                  <c:v>1233.675</c:v>
                </c:pt>
                <c:pt idx="14">
                  <c:v>1282.3790000000001</c:v>
                </c:pt>
                <c:pt idx="15">
                  <c:v>1285.528</c:v>
                </c:pt>
                <c:pt idx="16">
                  <c:v>1265.481</c:v>
                </c:pt>
                <c:pt idx="17">
                  <c:v>1253.713</c:v>
                </c:pt>
                <c:pt idx="18">
                  <c:v>1306.4000000000001</c:v>
                </c:pt>
                <c:pt idx="19">
                  <c:v>1289</c:v>
                </c:pt>
                <c:pt idx="20">
                  <c:v>1335.7200000000003</c:v>
                </c:pt>
                <c:pt idx="21">
                  <c:v>1414.1320000000003</c:v>
                </c:pt>
                <c:pt idx="22">
                  <c:v>1539.2205000000001</c:v>
                </c:pt>
                <c:pt idx="23">
                  <c:v>1694.8289999999997</c:v>
                </c:pt>
                <c:pt idx="24">
                  <c:v>1681.3692200000005</c:v>
                </c:pt>
                <c:pt idx="25">
                  <c:v>1960.1079304399998</c:v>
                </c:pt>
                <c:pt idx="26">
                  <c:v>1663.9745460000006</c:v>
                </c:pt>
                <c:pt idx="27">
                  <c:v>1919.5193350000002</c:v>
                </c:pt>
                <c:pt idx="28">
                  <c:v>1958.8743309999998</c:v>
                </c:pt>
                <c:pt idx="29">
                  <c:v>2098.7299980000007</c:v>
                </c:pt>
                <c:pt idx="30">
                  <c:v>2122.4475059999995</c:v>
                </c:pt>
                <c:pt idx="31">
                  <c:v>2700.5042070000004</c:v>
                </c:pt>
                <c:pt idx="32">
                  <c:v>2940.7036780000021</c:v>
                </c:pt>
                <c:pt idx="33">
                  <c:v>2762.4938579999994</c:v>
                </c:pt>
                <c:pt idx="34">
                  <c:v>2722.767917000001</c:v>
                </c:pt>
                <c:pt idx="35">
                  <c:v>2795.2046479999995</c:v>
                </c:pt>
                <c:pt idx="36">
                  <c:v>2733.6518463099997</c:v>
                </c:pt>
                <c:pt idx="37">
                  <c:v>2772.1462987800005</c:v>
                </c:pt>
                <c:pt idx="38">
                  <c:v>2782.5815327000005</c:v>
                </c:pt>
                <c:pt idx="39">
                  <c:v>2723.1941110000007</c:v>
                </c:pt>
              </c:numCache>
            </c:numRef>
          </c:val>
          <c:smooth val="0"/>
        </c:ser>
        <c:ser>
          <c:idx val="5"/>
          <c:order val="5"/>
          <c:tx>
            <c:strRef>
              <c:f>ChartData!$B$184</c:f>
              <c:strCache>
                <c:ptCount val="1"/>
                <c:pt idx="0">
                  <c:v>Uncategorised</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Pt>
            <c:idx val="38"/>
            <c:marker>
              <c:symbol val="circle"/>
              <c:size val="5"/>
              <c:spPr>
                <a:noFill/>
                <a:ln w="9525">
                  <a:solidFill>
                    <a:schemeClr val="accent6"/>
                  </a:solidFill>
                </a:ln>
                <a:effectLst/>
              </c:spPr>
            </c:marker>
            <c:bubble3D val="0"/>
            <c:spPr>
              <a:ln w="28575" cap="rnd">
                <a:solidFill>
                  <a:schemeClr val="accent6"/>
                </a:solidFill>
                <a:prstDash val="sysDot"/>
                <a:round/>
              </a:ln>
              <a:effectLst/>
            </c:spPr>
          </c:dPt>
          <c:dPt>
            <c:idx val="39"/>
            <c:marker>
              <c:symbol val="circle"/>
              <c:size val="5"/>
              <c:spPr>
                <a:noFill/>
                <a:ln w="9525">
                  <a:solidFill>
                    <a:schemeClr val="accent6"/>
                  </a:solidFill>
                </a:ln>
                <a:effectLst/>
              </c:spPr>
            </c:marker>
            <c:bubble3D val="0"/>
            <c:spPr>
              <a:ln w="28575" cap="rnd">
                <a:solidFill>
                  <a:schemeClr val="accent6"/>
                </a:solidFill>
                <a:prstDash val="sysDot"/>
                <a:round/>
              </a:ln>
              <a:effectLst/>
            </c:spPr>
          </c:dPt>
          <c:cat>
            <c:strRef>
              <c:f>ChartData!$C$178:$AP$178</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ChartData!$C$184:$AP$184</c:f>
              <c:numCache>
                <c:formatCode>0.00</c:formatCode>
                <c:ptCount val="40"/>
                <c:pt idx="0">
                  <c:v>#N/A</c:v>
                </c:pt>
                <c:pt idx="1">
                  <c:v>0.4</c:v>
                </c:pt>
                <c:pt idx="2">
                  <c:v>0.5</c:v>
                </c:pt>
                <c:pt idx="3">
                  <c:v>0.7</c:v>
                </c:pt>
                <c:pt idx="4">
                  <c:v>1.2</c:v>
                </c:pt>
                <c:pt idx="5">
                  <c:v>0.7</c:v>
                </c:pt>
                <c:pt idx="6">
                  <c:v>1.5</c:v>
                </c:pt>
                <c:pt idx="7">
                  <c:v>1.8</c:v>
                </c:pt>
                <c:pt idx="8">
                  <c:v>4.9000000000000004</c:v>
                </c:pt>
                <c:pt idx="9">
                  <c:v>7.8</c:v>
                </c:pt>
                <c:pt idx="10">
                  <c:v>10.4</c:v>
                </c:pt>
                <c:pt idx="11">
                  <c:v>9.9</c:v>
                </c:pt>
                <c:pt idx="12">
                  <c:v>13.3</c:v>
                </c:pt>
                <c:pt idx="13">
                  <c:v>13.4</c:v>
                </c:pt>
                <c:pt idx="14">
                  <c:v>13.7</c:v>
                </c:pt>
                <c:pt idx="15">
                  <c:v>11.8</c:v>
                </c:pt>
                <c:pt idx="16">
                  <c:v>11.3</c:v>
                </c:pt>
                <c:pt idx="17">
                  <c:v>10.6</c:v>
                </c:pt>
                <c:pt idx="18">
                  <c:v>9.8000000000000007</c:v>
                </c:pt>
                <c:pt idx="19">
                  <c:v>10.8</c:v>
                </c:pt>
                <c:pt idx="20">
                  <c:v>13.9</c:v>
                </c:pt>
                <c:pt idx="21">
                  <c:v>57.2</c:v>
                </c:pt>
                <c:pt idx="22">
                  <c:v>57.3</c:v>
                </c:pt>
                <c:pt idx="23">
                  <c:v>115.12599999999999</c:v>
                </c:pt>
                <c:pt idx="24">
                  <c:v>91.50703218000001</c:v>
                </c:pt>
                <c:pt idx="25">
                  <c:v>155.5979596</c:v>
                </c:pt>
                <c:pt idx="26">
                  <c:v>112.18000000000002</c:v>
                </c:pt>
                <c:pt idx="27">
                  <c:v>337.00400000000002</c:v>
                </c:pt>
                <c:pt idx="28">
                  <c:v>572.947</c:v>
                </c:pt>
                <c:pt idx="29">
                  <c:v>137.50150000000002</c:v>
                </c:pt>
                <c:pt idx="30">
                  <c:v>295.84700000000009</c:v>
                </c:pt>
                <c:pt idx="31">
                  <c:v>264.01099999999997</c:v>
                </c:pt>
                <c:pt idx="32">
                  <c:v>319.15599999999995</c:v>
                </c:pt>
                <c:pt idx="33">
                  <c:v>289.66900000000004</c:v>
                </c:pt>
                <c:pt idx="34">
                  <c:v>114.58200000000002</c:v>
                </c:pt>
                <c:pt idx="35">
                  <c:v>43.726360000000007</c:v>
                </c:pt>
                <c:pt idx="36">
                  <c:v>10.248000000000001</c:v>
                </c:pt>
                <c:pt idx="37">
                  <c:v>6.6340000000000003</c:v>
                </c:pt>
                <c:pt idx="38">
                  <c:v>60.993000000000002</c:v>
                </c:pt>
                <c:pt idx="39">
                  <c:v>121.5</c:v>
                </c:pt>
              </c:numCache>
            </c:numRef>
          </c:val>
          <c:smooth val="0"/>
        </c:ser>
        <c:dLbls>
          <c:showLegendKey val="0"/>
          <c:showVal val="0"/>
          <c:showCatName val="0"/>
          <c:showSerName val="0"/>
          <c:showPercent val="0"/>
          <c:showBubbleSize val="0"/>
        </c:dLbls>
        <c:marker val="1"/>
        <c:smooth val="0"/>
        <c:axId val="304203448"/>
        <c:axId val="304203840"/>
      </c:lineChart>
      <c:catAx>
        <c:axId val="304203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3840"/>
        <c:crosses val="autoZero"/>
        <c:auto val="1"/>
        <c:lblAlgn val="ctr"/>
        <c:lblOffset val="100"/>
        <c:noMultiLvlLbl val="0"/>
      </c:catAx>
      <c:valAx>
        <c:axId val="3042038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0" sourceLinked="0"/>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3448"/>
        <c:crosses val="autoZero"/>
        <c:crossBetween val="between"/>
      </c:valAx>
      <c:spPr>
        <a:noFill/>
        <a:ln>
          <a:noFill/>
        </a:ln>
        <a:effectLst/>
      </c:spPr>
    </c:plotArea>
    <c:legend>
      <c:legendPos val="b"/>
      <c:layout>
        <c:manualLayout>
          <c:xMode val="edge"/>
          <c:yMode val="edge"/>
          <c:x val="0.85903440989878366"/>
          <c:y val="0.3865168578065673"/>
          <c:w val="0.1398911875557452"/>
          <c:h val="0.36370115969546357"/>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4390130424448382E-2"/>
          <c:w val="0.62207293039920586"/>
          <c:h val="0.8407689828245154"/>
        </c:manualLayout>
      </c:layout>
      <c:lineChart>
        <c:grouping val="standard"/>
        <c:varyColors val="0"/>
        <c:ser>
          <c:idx val="0"/>
          <c:order val="0"/>
          <c:tx>
            <c:strRef>
              <c:f>ChartData!$B$98</c:f>
              <c:strCache>
                <c:ptCount val="1"/>
                <c:pt idx="0">
                  <c:v>Wheat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3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ChartData!$C$97:$AP$97</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ChartData!$C$98:$AP$98</c:f>
              <c:numCache>
                <c:formatCode>General</c:formatCode>
                <c:ptCount val="40"/>
                <c:pt idx="0">
                  <c:v>3.47</c:v>
                </c:pt>
                <c:pt idx="1">
                  <c:v>3.09</c:v>
                </c:pt>
                <c:pt idx="2">
                  <c:v>2.0099999999999998</c:v>
                </c:pt>
                <c:pt idx="3">
                  <c:v>1.97</c:v>
                </c:pt>
                <c:pt idx="4">
                  <c:v>4.6500000000000004</c:v>
                </c:pt>
                <c:pt idx="5">
                  <c:v>4.6500000000000004</c:v>
                </c:pt>
                <c:pt idx="6">
                  <c:v>5.4</c:v>
                </c:pt>
                <c:pt idx="7">
                  <c:v>5.48</c:v>
                </c:pt>
                <c:pt idx="8">
                  <c:v>6.4</c:v>
                </c:pt>
                <c:pt idx="9">
                  <c:v>5.16</c:v>
                </c:pt>
                <c:pt idx="10">
                  <c:v>8.35</c:v>
                </c:pt>
                <c:pt idx="11">
                  <c:v>9.84</c:v>
                </c:pt>
                <c:pt idx="12">
                  <c:v>8.4499999999999993</c:v>
                </c:pt>
                <c:pt idx="13">
                  <c:v>12.92</c:v>
                </c:pt>
                <c:pt idx="14">
                  <c:v>18.350000000000001</c:v>
                </c:pt>
                <c:pt idx="15">
                  <c:v>19.95</c:v>
                </c:pt>
                <c:pt idx="16">
                  <c:v>16.28</c:v>
                </c:pt>
                <c:pt idx="17">
                  <c:v>33.65</c:v>
                </c:pt>
                <c:pt idx="18">
                  <c:v>35.17</c:v>
                </c:pt>
                <c:pt idx="19">
                  <c:v>32.020000000000003</c:v>
                </c:pt>
                <c:pt idx="20">
                  <c:v>31.64</c:v>
                </c:pt>
                <c:pt idx="21">
                  <c:v>29.05</c:v>
                </c:pt>
                <c:pt idx="22">
                  <c:v>27.37</c:v>
                </c:pt>
                <c:pt idx="23">
                  <c:v>37.14</c:v>
                </c:pt>
                <c:pt idx="24">
                  <c:v>39.4</c:v>
                </c:pt>
                <c:pt idx="25">
                  <c:v>41.4</c:v>
                </c:pt>
                <c:pt idx="26">
                  <c:v>41.45</c:v>
                </c:pt>
                <c:pt idx="27">
                  <c:v>41.45</c:v>
                </c:pt>
                <c:pt idx="28">
                  <c:v>27.6</c:v>
                </c:pt>
                <c:pt idx="29">
                  <c:v>40.39</c:v>
                </c:pt>
                <c:pt idx="30">
                  <c:v>31.11</c:v>
                </c:pt>
                <c:pt idx="31">
                  <c:v>45.18</c:v>
                </c:pt>
                <c:pt idx="32">
                  <c:v>63.96</c:v>
                </c:pt>
                <c:pt idx="33">
                  <c:v>64.180000000000007</c:v>
                </c:pt>
                <c:pt idx="34">
                  <c:v>62.84</c:v>
                </c:pt>
                <c:pt idx="35">
                  <c:v>64.7</c:v>
                </c:pt>
                <c:pt idx="36">
                  <c:v>63.89</c:v>
                </c:pt>
                <c:pt idx="37">
                  <c:v>51.07</c:v>
                </c:pt>
                <c:pt idx="38">
                  <c:v>50.9</c:v>
                </c:pt>
                <c:pt idx="39">
                  <c:v>68.16</c:v>
                </c:pt>
              </c:numCache>
            </c:numRef>
          </c:val>
          <c:smooth val="0"/>
        </c:ser>
        <c:ser>
          <c:idx val="1"/>
          <c:order val="1"/>
          <c:tx>
            <c:strRef>
              <c:f>ChartData!$B$99</c:f>
              <c:strCache>
                <c:ptCount val="1"/>
                <c:pt idx="0">
                  <c:v>Wool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3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ChartData!$C$97:$AP$97</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ChartData!$C$99:$AP$99</c:f>
              <c:numCache>
                <c:formatCode>General</c:formatCode>
                <c:ptCount val="40"/>
                <c:pt idx="0">
                  <c:v>#N/A</c:v>
                </c:pt>
                <c:pt idx="1">
                  <c:v>5.4</c:v>
                </c:pt>
                <c:pt idx="2">
                  <c:v>7.54</c:v>
                </c:pt>
                <c:pt idx="3">
                  <c:v>8.77</c:v>
                </c:pt>
                <c:pt idx="4">
                  <c:v>8.83</c:v>
                </c:pt>
                <c:pt idx="5">
                  <c:v>9.3000000000000007</c:v>
                </c:pt>
                <c:pt idx="6">
                  <c:v>12.32</c:v>
                </c:pt>
                <c:pt idx="7">
                  <c:v>11.88</c:v>
                </c:pt>
                <c:pt idx="8">
                  <c:v>15.25</c:v>
                </c:pt>
                <c:pt idx="9">
                  <c:v>18.309999999999999</c:v>
                </c:pt>
                <c:pt idx="10">
                  <c:v>14.21</c:v>
                </c:pt>
                <c:pt idx="11">
                  <c:v>19.63</c:v>
                </c:pt>
                <c:pt idx="12">
                  <c:v>17.11</c:v>
                </c:pt>
                <c:pt idx="13">
                  <c:v>14.05</c:v>
                </c:pt>
                <c:pt idx="14">
                  <c:v>12.32</c:v>
                </c:pt>
                <c:pt idx="15">
                  <c:v>12.45</c:v>
                </c:pt>
                <c:pt idx="16">
                  <c:v>19.5</c:v>
                </c:pt>
                <c:pt idx="17">
                  <c:v>10.94</c:v>
                </c:pt>
                <c:pt idx="18">
                  <c:v>12.79</c:v>
                </c:pt>
                <c:pt idx="19">
                  <c:v>13.09</c:v>
                </c:pt>
                <c:pt idx="20">
                  <c:v>10.53</c:v>
                </c:pt>
                <c:pt idx="21">
                  <c:v>11.97</c:v>
                </c:pt>
                <c:pt idx="22">
                  <c:v>11.81</c:v>
                </c:pt>
                <c:pt idx="23">
                  <c:v>56.31</c:v>
                </c:pt>
                <c:pt idx="24">
                  <c:v>62.6</c:v>
                </c:pt>
                <c:pt idx="25">
                  <c:v>40.4</c:v>
                </c:pt>
                <c:pt idx="26">
                  <c:v>40.409999999999997</c:v>
                </c:pt>
                <c:pt idx="27">
                  <c:v>42</c:v>
                </c:pt>
                <c:pt idx="28">
                  <c:v>46.5</c:v>
                </c:pt>
                <c:pt idx="29">
                  <c:v>45.11</c:v>
                </c:pt>
                <c:pt idx="30">
                  <c:v>41.7</c:v>
                </c:pt>
                <c:pt idx="31">
                  <c:v>35.32</c:v>
                </c:pt>
                <c:pt idx="32">
                  <c:v>47.03</c:v>
                </c:pt>
                <c:pt idx="33">
                  <c:v>52</c:v>
                </c:pt>
                <c:pt idx="34">
                  <c:v>43.75</c:v>
                </c:pt>
                <c:pt idx="35">
                  <c:v>43.31</c:v>
                </c:pt>
                <c:pt idx="36">
                  <c:v>48.3</c:v>
                </c:pt>
                <c:pt idx="37">
                  <c:v>50.33</c:v>
                </c:pt>
                <c:pt idx="38">
                  <c:v>56.1</c:v>
                </c:pt>
                <c:pt idx="39">
                  <c:v>56.1</c:v>
                </c:pt>
              </c:numCache>
            </c:numRef>
          </c:val>
          <c:smooth val="0"/>
        </c:ser>
        <c:ser>
          <c:idx val="2"/>
          <c:order val="2"/>
          <c:tx>
            <c:strRef>
              <c:f>ChartData!$B$100</c:f>
              <c:strCache>
                <c:ptCount val="1"/>
                <c:pt idx="0">
                  <c:v>Other Grains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3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ChartData!$C$97:$AP$97</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ChartData!$C$100:$AP$100</c:f>
              <c:numCache>
                <c:formatCode>General</c:formatCode>
                <c:ptCount val="40"/>
                <c:pt idx="0">
                  <c:v>#N/A</c:v>
                </c:pt>
                <c:pt idx="1">
                  <c:v>#N/A</c:v>
                </c:pt>
                <c:pt idx="2">
                  <c:v>#N/A</c:v>
                </c:pt>
                <c:pt idx="3">
                  <c:v>#N/A</c:v>
                </c:pt>
                <c:pt idx="4">
                  <c:v>#N/A</c:v>
                </c:pt>
                <c:pt idx="5">
                  <c:v>#N/A</c:v>
                </c:pt>
                <c:pt idx="6">
                  <c:v>#N/A</c:v>
                </c:pt>
                <c:pt idx="7">
                  <c:v>#N/A</c:v>
                </c:pt>
                <c:pt idx="8">
                  <c:v>#N/A</c:v>
                </c:pt>
                <c:pt idx="9">
                  <c:v>#N/A</c:v>
                </c:pt>
                <c:pt idx="10">
                  <c:v>#N/A</c:v>
                </c:pt>
                <c:pt idx="11">
                  <c:v>#N/A</c:v>
                </c:pt>
                <c:pt idx="12">
                  <c:v>4.2699999999999996</c:v>
                </c:pt>
                <c:pt idx="13">
                  <c:v>5.31</c:v>
                </c:pt>
                <c:pt idx="14">
                  <c:v>9.36</c:v>
                </c:pt>
                <c:pt idx="15">
                  <c:v>12.61</c:v>
                </c:pt>
                <c:pt idx="16">
                  <c:v>8.51</c:v>
                </c:pt>
                <c:pt idx="17">
                  <c:v>17.18</c:v>
                </c:pt>
                <c:pt idx="18">
                  <c:v>19.48</c:v>
                </c:pt>
                <c:pt idx="19">
                  <c:v>20.39</c:v>
                </c:pt>
                <c:pt idx="20">
                  <c:v>17.97</c:v>
                </c:pt>
                <c:pt idx="21">
                  <c:v>17.75</c:v>
                </c:pt>
                <c:pt idx="22">
                  <c:v>21.13</c:v>
                </c:pt>
                <c:pt idx="23">
                  <c:v>24.79</c:v>
                </c:pt>
                <c:pt idx="24">
                  <c:v>25.6</c:v>
                </c:pt>
                <c:pt idx="25">
                  <c:v>28.2</c:v>
                </c:pt>
                <c:pt idx="26">
                  <c:v>25.71</c:v>
                </c:pt>
                <c:pt idx="27">
                  <c:v>25.91</c:v>
                </c:pt>
                <c:pt idx="28">
                  <c:v>23.2</c:v>
                </c:pt>
                <c:pt idx="29">
                  <c:v>36.39</c:v>
                </c:pt>
                <c:pt idx="30">
                  <c:v>30.78</c:v>
                </c:pt>
                <c:pt idx="31">
                  <c:v>30.25</c:v>
                </c:pt>
                <c:pt idx="32">
                  <c:v>22.19</c:v>
                </c:pt>
                <c:pt idx="33">
                  <c:v>46.61</c:v>
                </c:pt>
                <c:pt idx="34">
                  <c:v>55.55</c:v>
                </c:pt>
                <c:pt idx="35">
                  <c:v>55.72</c:v>
                </c:pt>
                <c:pt idx="36">
                  <c:v>53.7</c:v>
                </c:pt>
                <c:pt idx="37">
                  <c:v>59.45</c:v>
                </c:pt>
                <c:pt idx="38">
                  <c:v>71.19</c:v>
                </c:pt>
                <c:pt idx="39">
                  <c:v>46.54</c:v>
                </c:pt>
              </c:numCache>
            </c:numRef>
          </c:val>
          <c:smooth val="0"/>
        </c:ser>
        <c:ser>
          <c:idx val="3"/>
          <c:order val="3"/>
          <c:tx>
            <c:strRef>
              <c:f>ChartData!$B$101</c:f>
              <c:strCache>
                <c:ptCount val="1"/>
                <c:pt idx="0">
                  <c:v>Horticulture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39"/>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ChartData!$C$97:$AP$97</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ChartData!$C$101:$AP$101</c:f>
              <c:numCache>
                <c:formatCode>General</c:formatCode>
                <c:ptCount val="40"/>
                <c:pt idx="0">
                  <c:v>#N/A</c:v>
                </c:pt>
                <c:pt idx="1">
                  <c:v>#N/A</c:v>
                </c:pt>
                <c:pt idx="2">
                  <c:v>#N/A</c:v>
                </c:pt>
                <c:pt idx="3">
                  <c:v>#N/A</c:v>
                </c:pt>
                <c:pt idx="4">
                  <c:v>#N/A</c:v>
                </c:pt>
                <c:pt idx="5">
                  <c:v>#N/A</c:v>
                </c:pt>
                <c:pt idx="6">
                  <c:v>#N/A</c:v>
                </c:pt>
                <c:pt idx="7">
                  <c:v>#N/A</c:v>
                </c:pt>
                <c:pt idx="8">
                  <c:v>#N/A</c:v>
                </c:pt>
                <c:pt idx="9">
                  <c:v>#N/A</c:v>
                </c:pt>
                <c:pt idx="10">
                  <c:v>0.2</c:v>
                </c:pt>
                <c:pt idx="11">
                  <c:v>1.62</c:v>
                </c:pt>
                <c:pt idx="12">
                  <c:v>3.26</c:v>
                </c:pt>
                <c:pt idx="13">
                  <c:v>4.9400000000000004</c:v>
                </c:pt>
                <c:pt idx="14">
                  <c:v>7.24</c:v>
                </c:pt>
                <c:pt idx="15">
                  <c:v>3.12</c:v>
                </c:pt>
                <c:pt idx="16">
                  <c:v>3.61</c:v>
                </c:pt>
                <c:pt idx="17">
                  <c:v>4.28</c:v>
                </c:pt>
                <c:pt idx="18">
                  <c:v>8.0399999999999991</c:v>
                </c:pt>
                <c:pt idx="19">
                  <c:v>9.06</c:v>
                </c:pt>
                <c:pt idx="20">
                  <c:v>8.86</c:v>
                </c:pt>
                <c:pt idx="21">
                  <c:v>9.83</c:v>
                </c:pt>
                <c:pt idx="22">
                  <c:v>10.77</c:v>
                </c:pt>
                <c:pt idx="23">
                  <c:v>10.44</c:v>
                </c:pt>
                <c:pt idx="24">
                  <c:v>22.4</c:v>
                </c:pt>
                <c:pt idx="25">
                  <c:v>25.3</c:v>
                </c:pt>
                <c:pt idx="26">
                  <c:v>26.5</c:v>
                </c:pt>
                <c:pt idx="27">
                  <c:v>26.5</c:v>
                </c:pt>
                <c:pt idx="28">
                  <c:v>16.8</c:v>
                </c:pt>
                <c:pt idx="29">
                  <c:v>18.79</c:v>
                </c:pt>
                <c:pt idx="30">
                  <c:v>18.73</c:v>
                </c:pt>
                <c:pt idx="31">
                  <c:v>21.43</c:v>
                </c:pt>
                <c:pt idx="32">
                  <c:v>21.6</c:v>
                </c:pt>
                <c:pt idx="33">
                  <c:v>21.06</c:v>
                </c:pt>
                <c:pt idx="34">
                  <c:v>23.81</c:v>
                </c:pt>
                <c:pt idx="35">
                  <c:v>24.62</c:v>
                </c:pt>
                <c:pt idx="36">
                  <c:v>26.32</c:v>
                </c:pt>
                <c:pt idx="37">
                  <c:v>29.67</c:v>
                </c:pt>
                <c:pt idx="38">
                  <c:v>31.04</c:v>
                </c:pt>
                <c:pt idx="39">
                  <c:v>31.63</c:v>
                </c:pt>
              </c:numCache>
            </c:numRef>
          </c:val>
          <c:smooth val="0"/>
        </c:ser>
        <c:ser>
          <c:idx val="4"/>
          <c:order val="4"/>
          <c:tx>
            <c:strRef>
              <c:f>ChartData!$B$102</c:f>
              <c:strCache>
                <c:ptCount val="1"/>
                <c:pt idx="0">
                  <c:v>Dairy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3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ChartData!$C$97:$AP$97</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ChartData!$C$102:$AP$102</c:f>
              <c:numCache>
                <c:formatCode>General</c:formatCode>
                <c:ptCount val="40"/>
                <c:pt idx="0">
                  <c:v>0.44</c:v>
                </c:pt>
                <c:pt idx="1">
                  <c:v>0.46</c:v>
                </c:pt>
                <c:pt idx="2">
                  <c:v>0.42</c:v>
                </c:pt>
                <c:pt idx="3">
                  <c:v>0.42</c:v>
                </c:pt>
                <c:pt idx="4">
                  <c:v>0.54</c:v>
                </c:pt>
                <c:pt idx="5">
                  <c:v>0.56999999999999995</c:v>
                </c:pt>
                <c:pt idx="6">
                  <c:v>0.6</c:v>
                </c:pt>
                <c:pt idx="7">
                  <c:v>0.67</c:v>
                </c:pt>
                <c:pt idx="8">
                  <c:v>1.26</c:v>
                </c:pt>
                <c:pt idx="9">
                  <c:v>1.64</c:v>
                </c:pt>
                <c:pt idx="10">
                  <c:v>1.57</c:v>
                </c:pt>
                <c:pt idx="11">
                  <c:v>2.94</c:v>
                </c:pt>
                <c:pt idx="12">
                  <c:v>4.82</c:v>
                </c:pt>
                <c:pt idx="13">
                  <c:v>5.21</c:v>
                </c:pt>
                <c:pt idx="14">
                  <c:v>5.65</c:v>
                </c:pt>
                <c:pt idx="15">
                  <c:v>6.2</c:v>
                </c:pt>
                <c:pt idx="16">
                  <c:v>6.13</c:v>
                </c:pt>
                <c:pt idx="17">
                  <c:v>5.75</c:v>
                </c:pt>
                <c:pt idx="18">
                  <c:v>8.36</c:v>
                </c:pt>
                <c:pt idx="19">
                  <c:v>10.94</c:v>
                </c:pt>
                <c:pt idx="20">
                  <c:v>11.86</c:v>
                </c:pt>
                <c:pt idx="21">
                  <c:v>14.25</c:v>
                </c:pt>
                <c:pt idx="22">
                  <c:v>15.71</c:v>
                </c:pt>
                <c:pt idx="23">
                  <c:v>11.52</c:v>
                </c:pt>
                <c:pt idx="24">
                  <c:v>12.9</c:v>
                </c:pt>
                <c:pt idx="25">
                  <c:v>16.3</c:v>
                </c:pt>
                <c:pt idx="26">
                  <c:v>31</c:v>
                </c:pt>
                <c:pt idx="27">
                  <c:v>31</c:v>
                </c:pt>
                <c:pt idx="28">
                  <c:v>31</c:v>
                </c:pt>
                <c:pt idx="29">
                  <c:v>27.96</c:v>
                </c:pt>
                <c:pt idx="30">
                  <c:v>27.32</c:v>
                </c:pt>
                <c:pt idx="31">
                  <c:v>28.25</c:v>
                </c:pt>
                <c:pt idx="32">
                  <c:v>30.24</c:v>
                </c:pt>
                <c:pt idx="33">
                  <c:v>30.87</c:v>
                </c:pt>
                <c:pt idx="34">
                  <c:v>31.28</c:v>
                </c:pt>
                <c:pt idx="35">
                  <c:v>32.979999999999997</c:v>
                </c:pt>
                <c:pt idx="36">
                  <c:v>35.369999999999997</c:v>
                </c:pt>
                <c:pt idx="37">
                  <c:v>35.369999999999997</c:v>
                </c:pt>
                <c:pt idx="38">
                  <c:v>31.54</c:v>
                </c:pt>
                <c:pt idx="39">
                  <c:v>32.22</c:v>
                </c:pt>
              </c:numCache>
            </c:numRef>
          </c:val>
          <c:smooth val="0"/>
        </c:ser>
        <c:dLbls>
          <c:showLegendKey val="0"/>
          <c:showVal val="0"/>
          <c:showCatName val="0"/>
          <c:showSerName val="0"/>
          <c:showPercent val="0"/>
          <c:showBubbleSize val="0"/>
        </c:dLbls>
        <c:marker val="1"/>
        <c:smooth val="0"/>
        <c:axId val="304204624"/>
        <c:axId val="304205016"/>
      </c:lineChart>
      <c:catAx>
        <c:axId val="3042046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5016"/>
        <c:crosses val="autoZero"/>
        <c:auto val="1"/>
        <c:lblAlgn val="ctr"/>
        <c:lblOffset val="100"/>
        <c:noMultiLvlLbl val="0"/>
      </c:catAx>
      <c:valAx>
        <c:axId val="3042050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4624"/>
        <c:crosses val="autoZero"/>
        <c:crossBetween val="between"/>
      </c:valAx>
      <c:spPr>
        <a:noFill/>
        <a:ln>
          <a:noFill/>
        </a:ln>
        <a:effectLst/>
      </c:spPr>
    </c:plotArea>
    <c:legend>
      <c:legendPos val="b"/>
      <c:layout>
        <c:manualLayout>
          <c:xMode val="edge"/>
          <c:yMode val="edge"/>
          <c:x val="0.68956619918972772"/>
          <c:y val="0.49121001980015655"/>
          <c:w val="0.24784009138340532"/>
          <c:h val="0.37466537735414651"/>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9528216487389937E-2"/>
          <c:w val="0.62207293039920586"/>
          <c:h val="0.82848988946804181"/>
        </c:manualLayout>
      </c:layout>
      <c:lineChart>
        <c:grouping val="standard"/>
        <c:varyColors val="0"/>
        <c:ser>
          <c:idx val="0"/>
          <c:order val="0"/>
          <c:tx>
            <c:strRef>
              <c:f>ChartData!$B$131</c:f>
              <c:strCache>
                <c:ptCount val="1"/>
                <c:pt idx="0">
                  <c:v>Wool Research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38"/>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39"/>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ChartData!$C$130:$AP$130</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ChartData!$C$131:$AP$131</c:f>
              <c:numCache>
                <c:formatCode>General</c:formatCode>
                <c:ptCount val="40"/>
                <c:pt idx="0">
                  <c:v>3.1</c:v>
                </c:pt>
                <c:pt idx="1">
                  <c:v>10.4</c:v>
                </c:pt>
                <c:pt idx="2">
                  <c:v>6.9</c:v>
                </c:pt>
                <c:pt idx="3">
                  <c:v>7.9</c:v>
                </c:pt>
                <c:pt idx="4">
                  <c:v>8.6</c:v>
                </c:pt>
                <c:pt idx="5">
                  <c:v>10</c:v>
                </c:pt>
                <c:pt idx="6">
                  <c:v>11.7</c:v>
                </c:pt>
                <c:pt idx="7">
                  <c:v>13</c:v>
                </c:pt>
                <c:pt idx="8">
                  <c:v>14.4</c:v>
                </c:pt>
                <c:pt idx="9">
                  <c:v>12.1</c:v>
                </c:pt>
                <c:pt idx="10">
                  <c:v>21.7</c:v>
                </c:pt>
                <c:pt idx="11">
                  <c:v>20.8</c:v>
                </c:pt>
                <c:pt idx="12">
                  <c:v>11.7</c:v>
                </c:pt>
                <c:pt idx="13">
                  <c:v>13.8</c:v>
                </c:pt>
                <c:pt idx="14">
                  <c:v>13.2</c:v>
                </c:pt>
                <c:pt idx="15">
                  <c:v>12</c:v>
                </c:pt>
                <c:pt idx="16">
                  <c:v>15.1</c:v>
                </c:pt>
                <c:pt idx="17">
                  <c:v>11.7</c:v>
                </c:pt>
                <c:pt idx="18">
                  <c:v>10.4</c:v>
                </c:pt>
                <c:pt idx="19">
                  <c:v>7.2</c:v>
                </c:pt>
                <c:pt idx="20">
                  <c:v>9.6</c:v>
                </c:pt>
                <c:pt idx="21">
                  <c:v>9.1999999999999993</c:v>
                </c:pt>
                <c:pt idx="22">
                  <c:v>9</c:v>
                </c:pt>
                <c:pt idx="23">
                  <c:v>22.5</c:v>
                </c:pt>
                <c:pt idx="24">
                  <c:v>16.2</c:v>
                </c:pt>
                <c:pt idx="25">
                  <c:v>16.2</c:v>
                </c:pt>
                <c:pt idx="26">
                  <c:v>13.7</c:v>
                </c:pt>
                <c:pt idx="27">
                  <c:v>16.2</c:v>
                </c:pt>
                <c:pt idx="28">
                  <c:v>11.6</c:v>
                </c:pt>
                <c:pt idx="29">
                  <c:v>12.1</c:v>
                </c:pt>
                <c:pt idx="30">
                  <c:v>12.2</c:v>
                </c:pt>
                <c:pt idx="31">
                  <c:v>10.32</c:v>
                </c:pt>
                <c:pt idx="32">
                  <c:v>9.6</c:v>
                </c:pt>
                <c:pt idx="33">
                  <c:v>11.5</c:v>
                </c:pt>
                <c:pt idx="34">
                  <c:v>13.75</c:v>
                </c:pt>
                <c:pt idx="35">
                  <c:v>12.97</c:v>
                </c:pt>
                <c:pt idx="36">
                  <c:v>12.48</c:v>
                </c:pt>
                <c:pt idx="37">
                  <c:v>13.42</c:v>
                </c:pt>
                <c:pt idx="38">
                  <c:v>13.5</c:v>
                </c:pt>
                <c:pt idx="39">
                  <c:v>13.5</c:v>
                </c:pt>
              </c:numCache>
            </c:numRef>
          </c:val>
          <c:smooth val="0"/>
        </c:ser>
        <c:ser>
          <c:idx val="1"/>
          <c:order val="1"/>
          <c:tx>
            <c:strRef>
              <c:f>ChartData!$B$132</c:f>
              <c:strCache>
                <c:ptCount val="1"/>
                <c:pt idx="0">
                  <c:v>Rural Industries R&amp;D Corporation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38"/>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39"/>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ChartData!$C$130:$AP$130</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ChartData!$C$132:$AP$132</c:f>
              <c:numCache>
                <c:formatCode>General</c:formatCode>
                <c:ptCount val="40"/>
                <c:pt idx="0">
                  <c:v>#N/A</c:v>
                </c:pt>
                <c:pt idx="1">
                  <c:v>#N/A</c:v>
                </c:pt>
                <c:pt idx="2">
                  <c:v>#N/A</c:v>
                </c:pt>
                <c:pt idx="3">
                  <c:v>#N/A</c:v>
                </c:pt>
                <c:pt idx="4">
                  <c:v>0.2</c:v>
                </c:pt>
                <c:pt idx="5">
                  <c:v>0.1</c:v>
                </c:pt>
                <c:pt idx="6">
                  <c:v>0.3</c:v>
                </c:pt>
                <c:pt idx="7">
                  <c:v>0.4</c:v>
                </c:pt>
                <c:pt idx="8">
                  <c:v>1.5</c:v>
                </c:pt>
                <c:pt idx="9">
                  <c:v>3</c:v>
                </c:pt>
                <c:pt idx="10">
                  <c:v>4</c:v>
                </c:pt>
                <c:pt idx="11">
                  <c:v>5</c:v>
                </c:pt>
                <c:pt idx="12">
                  <c:v>6</c:v>
                </c:pt>
                <c:pt idx="13">
                  <c:v>8.4</c:v>
                </c:pt>
                <c:pt idx="14">
                  <c:v>10.5</c:v>
                </c:pt>
                <c:pt idx="15">
                  <c:v>10.5</c:v>
                </c:pt>
                <c:pt idx="16">
                  <c:v>10.5</c:v>
                </c:pt>
                <c:pt idx="17">
                  <c:v>10.5</c:v>
                </c:pt>
                <c:pt idx="18">
                  <c:v>5.6</c:v>
                </c:pt>
                <c:pt idx="19">
                  <c:v>10.8</c:v>
                </c:pt>
                <c:pt idx="20">
                  <c:v>11</c:v>
                </c:pt>
                <c:pt idx="21">
                  <c:v>3.8</c:v>
                </c:pt>
                <c:pt idx="22">
                  <c:v>3.7</c:v>
                </c:pt>
                <c:pt idx="23">
                  <c:v>17.2</c:v>
                </c:pt>
                <c:pt idx="24">
                  <c:v>14.92</c:v>
                </c:pt>
                <c:pt idx="25">
                  <c:v>14.8</c:v>
                </c:pt>
                <c:pt idx="26">
                  <c:v>14.6</c:v>
                </c:pt>
                <c:pt idx="27">
                  <c:v>14.9</c:v>
                </c:pt>
                <c:pt idx="28">
                  <c:v>14.9</c:v>
                </c:pt>
                <c:pt idx="29">
                  <c:v>13.4</c:v>
                </c:pt>
                <c:pt idx="30">
                  <c:v>13.35</c:v>
                </c:pt>
                <c:pt idx="31">
                  <c:v>13.99</c:v>
                </c:pt>
                <c:pt idx="32">
                  <c:v>13.13</c:v>
                </c:pt>
                <c:pt idx="33">
                  <c:v>15.07</c:v>
                </c:pt>
                <c:pt idx="34">
                  <c:v>14.72</c:v>
                </c:pt>
                <c:pt idx="35">
                  <c:v>14.46</c:v>
                </c:pt>
                <c:pt idx="36">
                  <c:v>13.03</c:v>
                </c:pt>
                <c:pt idx="37">
                  <c:v>11.84</c:v>
                </c:pt>
                <c:pt idx="38">
                  <c:v>13.37</c:v>
                </c:pt>
                <c:pt idx="39">
                  <c:v>15.2</c:v>
                </c:pt>
              </c:numCache>
            </c:numRef>
          </c:val>
          <c:smooth val="0"/>
        </c:ser>
        <c:ser>
          <c:idx val="2"/>
          <c:order val="2"/>
          <c:tx>
            <c:strRef>
              <c:f>ChartData!$B$133</c:f>
              <c:strCache>
                <c:ptCount val="1"/>
                <c:pt idx="0">
                  <c:v>Other Rural Research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38"/>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39"/>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ChartData!$C$130:$AP$130</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ChartData!$C$133:$AP$133</c:f>
              <c:numCache>
                <c:formatCode>General</c:formatCode>
                <c:ptCount val="40"/>
                <c:pt idx="0">
                  <c:v>6.5</c:v>
                </c:pt>
                <c:pt idx="1">
                  <c:v>2.2000000000000002</c:v>
                </c:pt>
                <c:pt idx="2">
                  <c:v>2.8</c:v>
                </c:pt>
                <c:pt idx="3">
                  <c:v>2.8</c:v>
                </c:pt>
                <c:pt idx="4">
                  <c:v>3.6</c:v>
                </c:pt>
                <c:pt idx="5">
                  <c:v>4.5999999999999996</c:v>
                </c:pt>
                <c:pt idx="6">
                  <c:v>5.4</c:v>
                </c:pt>
                <c:pt idx="7">
                  <c:v>7</c:v>
                </c:pt>
                <c:pt idx="8">
                  <c:v>10.6</c:v>
                </c:pt>
                <c:pt idx="9">
                  <c:v>5.5</c:v>
                </c:pt>
                <c:pt idx="10">
                  <c:v>8</c:v>
                </c:pt>
                <c:pt idx="11">
                  <c:v>10.1</c:v>
                </c:pt>
                <c:pt idx="12">
                  <c:v>11.7</c:v>
                </c:pt>
                <c:pt idx="13">
                  <c:v>12.4</c:v>
                </c:pt>
                <c:pt idx="14">
                  <c:v>18.8</c:v>
                </c:pt>
                <c:pt idx="15">
                  <c:v>21.3</c:v>
                </c:pt>
                <c:pt idx="16">
                  <c:v>25.5</c:v>
                </c:pt>
                <c:pt idx="17">
                  <c:v>28</c:v>
                </c:pt>
                <c:pt idx="18">
                  <c:v>26.7</c:v>
                </c:pt>
                <c:pt idx="19">
                  <c:v>32.5</c:v>
                </c:pt>
                <c:pt idx="20">
                  <c:v>36.200000000000003</c:v>
                </c:pt>
                <c:pt idx="21">
                  <c:v>33.200000000000003</c:v>
                </c:pt>
                <c:pt idx="22">
                  <c:v>34.5</c:v>
                </c:pt>
                <c:pt idx="23">
                  <c:v>36.6</c:v>
                </c:pt>
                <c:pt idx="24">
                  <c:v>40.1</c:v>
                </c:pt>
                <c:pt idx="25">
                  <c:v>41.9</c:v>
                </c:pt>
                <c:pt idx="26">
                  <c:v>37.700000000000003</c:v>
                </c:pt>
                <c:pt idx="27">
                  <c:v>37.799999999999997</c:v>
                </c:pt>
                <c:pt idx="28">
                  <c:v>47.6</c:v>
                </c:pt>
                <c:pt idx="29">
                  <c:v>50.8</c:v>
                </c:pt>
                <c:pt idx="30">
                  <c:v>45.92</c:v>
                </c:pt>
                <c:pt idx="31">
                  <c:v>22.32</c:v>
                </c:pt>
                <c:pt idx="32">
                  <c:v>23.66</c:v>
                </c:pt>
                <c:pt idx="33">
                  <c:v>29.28</c:v>
                </c:pt>
                <c:pt idx="34">
                  <c:v>24.96</c:v>
                </c:pt>
                <c:pt idx="35">
                  <c:v>28.86</c:v>
                </c:pt>
                <c:pt idx="36">
                  <c:v>25.71</c:v>
                </c:pt>
                <c:pt idx="37">
                  <c:v>24.37</c:v>
                </c:pt>
                <c:pt idx="38">
                  <c:v>26.78</c:v>
                </c:pt>
                <c:pt idx="39">
                  <c:v>29.73</c:v>
                </c:pt>
              </c:numCache>
            </c:numRef>
          </c:val>
          <c:smooth val="0"/>
        </c:ser>
        <c:ser>
          <c:idx val="3"/>
          <c:order val="3"/>
          <c:tx>
            <c:strRef>
              <c:f>ChartData!$B$134</c:f>
              <c:strCache>
                <c:ptCount val="1"/>
                <c:pt idx="0">
                  <c:v>Meat Research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38"/>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39"/>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ChartData!$C$130:$AP$130</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ChartData!$C$134:$AP$134</c:f>
              <c:numCache>
                <c:formatCode>General</c:formatCode>
                <c:ptCount val="40"/>
                <c:pt idx="0">
                  <c:v>6.5</c:v>
                </c:pt>
                <c:pt idx="1">
                  <c:v>6.8</c:v>
                </c:pt>
                <c:pt idx="2">
                  <c:v>3.7</c:v>
                </c:pt>
                <c:pt idx="3">
                  <c:v>4</c:v>
                </c:pt>
                <c:pt idx="4">
                  <c:v>4.5999999999999996</c:v>
                </c:pt>
                <c:pt idx="5">
                  <c:v>5.4</c:v>
                </c:pt>
                <c:pt idx="6">
                  <c:v>4</c:v>
                </c:pt>
                <c:pt idx="7">
                  <c:v>5.5</c:v>
                </c:pt>
                <c:pt idx="8">
                  <c:v>8.4</c:v>
                </c:pt>
                <c:pt idx="9">
                  <c:v>8.6</c:v>
                </c:pt>
                <c:pt idx="10">
                  <c:v>11.9</c:v>
                </c:pt>
                <c:pt idx="11">
                  <c:v>13.8</c:v>
                </c:pt>
                <c:pt idx="12">
                  <c:v>13.6</c:v>
                </c:pt>
                <c:pt idx="13">
                  <c:v>20.8</c:v>
                </c:pt>
                <c:pt idx="14">
                  <c:v>22.9</c:v>
                </c:pt>
                <c:pt idx="15">
                  <c:v>22.1</c:v>
                </c:pt>
                <c:pt idx="16">
                  <c:v>25.1</c:v>
                </c:pt>
                <c:pt idx="17">
                  <c:v>22.6</c:v>
                </c:pt>
                <c:pt idx="18">
                  <c:v>21.1</c:v>
                </c:pt>
                <c:pt idx="19">
                  <c:v>22.8</c:v>
                </c:pt>
                <c:pt idx="20">
                  <c:v>21.4</c:v>
                </c:pt>
                <c:pt idx="21">
                  <c:v>20.2</c:v>
                </c:pt>
                <c:pt idx="22">
                  <c:v>20.2</c:v>
                </c:pt>
                <c:pt idx="23">
                  <c:v>23.5</c:v>
                </c:pt>
                <c:pt idx="24">
                  <c:v>26.3</c:v>
                </c:pt>
                <c:pt idx="25">
                  <c:v>28.5</c:v>
                </c:pt>
                <c:pt idx="26">
                  <c:v>35.6</c:v>
                </c:pt>
                <c:pt idx="27">
                  <c:v>36.299999999999997</c:v>
                </c:pt>
                <c:pt idx="28">
                  <c:v>37.6</c:v>
                </c:pt>
                <c:pt idx="29">
                  <c:v>45</c:v>
                </c:pt>
                <c:pt idx="30">
                  <c:v>42.81</c:v>
                </c:pt>
                <c:pt idx="31">
                  <c:v>41.97</c:v>
                </c:pt>
                <c:pt idx="32">
                  <c:v>37.840000000000003</c:v>
                </c:pt>
                <c:pt idx="33">
                  <c:v>49.45</c:v>
                </c:pt>
                <c:pt idx="34">
                  <c:v>40.590000000000003</c:v>
                </c:pt>
                <c:pt idx="35">
                  <c:v>51.14</c:v>
                </c:pt>
                <c:pt idx="36">
                  <c:v>47.45</c:v>
                </c:pt>
                <c:pt idx="37">
                  <c:v>50.84</c:v>
                </c:pt>
                <c:pt idx="38">
                  <c:v>79.069999999999993</c:v>
                </c:pt>
                <c:pt idx="39">
                  <c:v>89.88</c:v>
                </c:pt>
              </c:numCache>
            </c:numRef>
          </c:val>
          <c:smooth val="0"/>
        </c:ser>
        <c:ser>
          <c:idx val="4"/>
          <c:order val="4"/>
          <c:tx>
            <c:strRef>
              <c:f>ChartData!$B$135</c:f>
              <c:strCache>
                <c:ptCount val="1"/>
                <c:pt idx="0">
                  <c:v>Dairy Australia Limited</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38"/>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39"/>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ChartData!$C$130:$AP$130</c:f>
              <c:strCache>
                <c:ptCount val="40"/>
                <c:pt idx="0">
                  <c:v>1978-79</c:v>
                </c:pt>
                <c:pt idx="1">
                  <c:v>1979-80</c:v>
                </c:pt>
                <c:pt idx="2">
                  <c:v>1980-81</c:v>
                </c:pt>
                <c:pt idx="3">
                  <c:v>1981-82</c:v>
                </c:pt>
                <c:pt idx="4">
                  <c:v>1982-83</c:v>
                </c:pt>
                <c:pt idx="5">
                  <c:v>1983-84</c:v>
                </c:pt>
                <c:pt idx="6">
                  <c:v>1984-85</c:v>
                </c:pt>
                <c:pt idx="7">
                  <c:v>1985-86</c:v>
                </c:pt>
                <c:pt idx="8">
                  <c:v>1986-87</c:v>
                </c:pt>
                <c:pt idx="9">
                  <c:v>1987-88</c:v>
                </c:pt>
                <c:pt idx="10">
                  <c:v>1988-89</c:v>
                </c:pt>
                <c:pt idx="11">
                  <c:v>1989-90</c:v>
                </c:pt>
                <c:pt idx="12">
                  <c:v>1990-91</c:v>
                </c:pt>
                <c:pt idx="13">
                  <c:v>1991-92</c:v>
                </c:pt>
                <c:pt idx="14">
                  <c:v>1992-93</c:v>
                </c:pt>
                <c:pt idx="15">
                  <c:v>1993-94</c:v>
                </c:pt>
                <c:pt idx="16">
                  <c:v>1994-95</c:v>
                </c:pt>
                <c:pt idx="17">
                  <c:v>1995-96</c:v>
                </c:pt>
                <c:pt idx="18">
                  <c:v>1996-97</c:v>
                </c:pt>
                <c:pt idx="19">
                  <c:v>1997-98</c:v>
                </c:pt>
                <c:pt idx="20">
                  <c:v>1998-99</c:v>
                </c:pt>
                <c:pt idx="21">
                  <c:v>1999-00</c:v>
                </c:pt>
                <c:pt idx="22">
                  <c:v>2000-01</c:v>
                </c:pt>
                <c:pt idx="23">
                  <c:v>2001-02</c:v>
                </c:pt>
                <c:pt idx="24">
                  <c:v>2002-03</c:v>
                </c:pt>
                <c:pt idx="25">
                  <c:v>2003-04</c:v>
                </c:pt>
                <c:pt idx="26">
                  <c:v>2004-05</c:v>
                </c:pt>
                <c:pt idx="27">
                  <c:v>2005-06</c:v>
                </c:pt>
                <c:pt idx="28">
                  <c:v>2006-07</c:v>
                </c:pt>
                <c:pt idx="29">
                  <c:v>2007-08</c:v>
                </c:pt>
                <c:pt idx="30">
                  <c:v>2008-09</c:v>
                </c:pt>
                <c:pt idx="31">
                  <c:v>2009-10</c:v>
                </c:pt>
                <c:pt idx="32">
                  <c:v>2010-11</c:v>
                </c:pt>
                <c:pt idx="33">
                  <c:v>2011-12</c:v>
                </c:pt>
                <c:pt idx="34">
                  <c:v>2012-13</c:v>
                </c:pt>
                <c:pt idx="35">
                  <c:v>2013-14</c:v>
                </c:pt>
                <c:pt idx="36">
                  <c:v>2014-15</c:v>
                </c:pt>
                <c:pt idx="37">
                  <c:v>2015-16</c:v>
                </c:pt>
                <c:pt idx="38">
                  <c:v>2016-17</c:v>
                </c:pt>
                <c:pt idx="39">
                  <c:v>2017-18</c:v>
                </c:pt>
              </c:strCache>
            </c:strRef>
          </c:cat>
          <c:val>
            <c:numRef>
              <c:f>ChartData!$C$135:$AP$135</c:f>
              <c:numCache>
                <c:formatCode>General</c:formatCode>
                <c:ptCount val="4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15.35</c:v>
                </c:pt>
                <c:pt idx="26">
                  <c:v>14.53</c:v>
                </c:pt>
                <c:pt idx="27">
                  <c:v>15.36</c:v>
                </c:pt>
                <c:pt idx="28">
                  <c:v>16</c:v>
                </c:pt>
                <c:pt idx="29">
                  <c:v>18.3</c:v>
                </c:pt>
                <c:pt idx="30">
                  <c:v>19.170000000000002</c:v>
                </c:pt>
                <c:pt idx="31">
                  <c:v>19.64</c:v>
                </c:pt>
                <c:pt idx="32">
                  <c:v>17.75</c:v>
                </c:pt>
                <c:pt idx="33">
                  <c:v>18.43</c:v>
                </c:pt>
                <c:pt idx="34">
                  <c:v>19.28</c:v>
                </c:pt>
                <c:pt idx="35">
                  <c:v>20.39</c:v>
                </c:pt>
                <c:pt idx="36">
                  <c:v>21.39</c:v>
                </c:pt>
                <c:pt idx="37">
                  <c:v>22.22</c:v>
                </c:pt>
                <c:pt idx="38">
                  <c:v>20.25</c:v>
                </c:pt>
                <c:pt idx="39">
                  <c:v>18.760000000000002</c:v>
                </c:pt>
              </c:numCache>
            </c:numRef>
          </c:val>
          <c:smooth val="0"/>
        </c:ser>
        <c:dLbls>
          <c:showLegendKey val="0"/>
          <c:showVal val="0"/>
          <c:showCatName val="0"/>
          <c:showSerName val="0"/>
          <c:showPercent val="0"/>
          <c:showBubbleSize val="0"/>
        </c:dLbls>
        <c:marker val="1"/>
        <c:smooth val="0"/>
        <c:axId val="304203056"/>
        <c:axId val="304202664"/>
      </c:lineChart>
      <c:catAx>
        <c:axId val="3042030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Financial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2664"/>
        <c:crosses val="autoZero"/>
        <c:auto val="1"/>
        <c:lblAlgn val="ctr"/>
        <c:lblOffset val="100"/>
        <c:noMultiLvlLbl val="0"/>
      </c:catAx>
      <c:valAx>
        <c:axId val="30420266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3056"/>
        <c:crosses val="autoZero"/>
        <c:crossBetween val="between"/>
      </c:valAx>
      <c:spPr>
        <a:noFill/>
        <a:ln>
          <a:noFill/>
        </a:ln>
        <a:effectLst/>
      </c:spPr>
    </c:plotArea>
    <c:legend>
      <c:legendPos val="b"/>
      <c:layout>
        <c:manualLayout>
          <c:xMode val="edge"/>
          <c:yMode val="edge"/>
          <c:x val="0.68956619918972772"/>
          <c:y val="0.49116890318287681"/>
          <c:w val="0.28430830320623629"/>
          <c:h val="0.367986026394588"/>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78144318225826E-2"/>
          <c:y val="2.6590384661131866E-2"/>
          <c:w val="0.62207293039920586"/>
          <c:h val="0.73773643853430704"/>
        </c:manualLayout>
      </c:layout>
      <c:lineChart>
        <c:grouping val="standard"/>
        <c:varyColors val="0"/>
        <c:ser>
          <c:idx val="0"/>
          <c:order val="0"/>
          <c:tx>
            <c:strRef>
              <c:f>ChartData!$B$196</c:f>
              <c:strCache>
                <c:ptCount val="1"/>
                <c:pt idx="0">
                  <c:v>Victoria University</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Pt>
            <c:idx val="15"/>
            <c:marker>
              <c:symbol val="circle"/>
              <c:size val="5"/>
              <c:spPr>
                <a:noFill/>
                <a:ln w="9525">
                  <a:solidFill>
                    <a:schemeClr val="accent1"/>
                  </a:solidFill>
                </a:ln>
                <a:effectLst/>
              </c:spPr>
            </c:marker>
            <c:bubble3D val="0"/>
            <c:spPr>
              <a:ln w="28575" cap="rnd">
                <a:solidFill>
                  <a:schemeClr val="accent1"/>
                </a:solidFill>
                <a:prstDash val="sysDot"/>
                <a:round/>
              </a:ln>
              <a:effectLst/>
            </c:spPr>
          </c:dPt>
          <c:dPt>
            <c:idx val="16"/>
            <c:marker>
              <c:symbol val="circle"/>
              <c:size val="5"/>
              <c:spPr>
                <a:noFill/>
                <a:ln w="9525">
                  <a:solidFill>
                    <a:schemeClr val="accent1"/>
                  </a:solidFill>
                </a:ln>
                <a:effectLst/>
              </c:spPr>
            </c:marker>
            <c:bubble3D val="0"/>
            <c:spPr>
              <a:ln w="28575" cap="rnd">
                <a:solidFill>
                  <a:schemeClr val="accent1"/>
                </a:solidFill>
                <a:prstDash val="sysDot"/>
                <a:round/>
              </a:ln>
              <a:effectLst/>
            </c:spPr>
          </c:dPt>
          <c:cat>
            <c:strRef>
              <c:f>ChartData!$C$195:$S$195</c:f>
              <c:strCach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strCache>
            </c:strRef>
          </c:cat>
          <c:val>
            <c:numRef>
              <c:f>ChartData!$C$196:$S$196</c:f>
              <c:numCache>
                <c:formatCode>General</c:formatCode>
                <c:ptCount val="17"/>
                <c:pt idx="0">
                  <c:v>7314687</c:v>
                </c:pt>
                <c:pt idx="1">
                  <c:v>7814624</c:v>
                </c:pt>
                <c:pt idx="2">
                  <c:v>8308485</c:v>
                </c:pt>
                <c:pt idx="3">
                  <c:v>8786804</c:v>
                </c:pt>
                <c:pt idx="4">
                  <c:v>8936962</c:v>
                </c:pt>
                <c:pt idx="5">
                  <c:v>8999395</c:v>
                </c:pt>
                <c:pt idx="6">
                  <c:v>9093633</c:v>
                </c:pt>
                <c:pt idx="7">
                  <c:v>8728808</c:v>
                </c:pt>
                <c:pt idx="8">
                  <c:v>8325502</c:v>
                </c:pt>
                <c:pt idx="9">
                  <c:v>8914126</c:v>
                </c:pt>
                <c:pt idx="10">
                  <c:v>9453935</c:v>
                </c:pt>
                <c:pt idx="11">
                  <c:v>10408394</c:v>
                </c:pt>
                <c:pt idx="12">
                  <c:v>10972367</c:v>
                </c:pt>
                <c:pt idx="13">
                  <c:v>11305933</c:v>
                </c:pt>
                <c:pt idx="14">
                  <c:v>11297484</c:v>
                </c:pt>
                <c:pt idx="15">
                  <c:v>11414318</c:v>
                </c:pt>
                <c:pt idx="16">
                  <c:v>11700905</c:v>
                </c:pt>
              </c:numCache>
            </c:numRef>
          </c:val>
          <c:smooth val="0"/>
        </c:ser>
        <c:ser>
          <c:idx val="1"/>
          <c:order val="1"/>
          <c:tx>
            <c:strRef>
              <c:f>ChartData!$B$197</c:f>
              <c:strCache>
                <c:ptCount val="1"/>
                <c:pt idx="0">
                  <c:v>University of Wollongong</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Pt>
            <c:idx val="15"/>
            <c:marker>
              <c:symbol val="circle"/>
              <c:size val="5"/>
              <c:spPr>
                <a:noFill/>
                <a:ln w="9525">
                  <a:solidFill>
                    <a:schemeClr val="accent2"/>
                  </a:solidFill>
                </a:ln>
                <a:effectLst/>
              </c:spPr>
            </c:marker>
            <c:bubble3D val="0"/>
            <c:spPr>
              <a:ln w="28575" cap="rnd">
                <a:solidFill>
                  <a:schemeClr val="accent2"/>
                </a:solidFill>
                <a:prstDash val="sysDot"/>
                <a:round/>
              </a:ln>
              <a:effectLst/>
            </c:spPr>
          </c:dPt>
          <c:dPt>
            <c:idx val="16"/>
            <c:marker>
              <c:symbol val="circle"/>
              <c:size val="5"/>
              <c:spPr>
                <a:noFill/>
                <a:ln w="9525">
                  <a:solidFill>
                    <a:schemeClr val="accent2"/>
                  </a:solidFill>
                </a:ln>
                <a:effectLst/>
              </c:spPr>
            </c:marker>
            <c:bubble3D val="0"/>
            <c:spPr>
              <a:ln w="28575" cap="rnd">
                <a:solidFill>
                  <a:schemeClr val="accent2"/>
                </a:solidFill>
                <a:prstDash val="sysDot"/>
                <a:round/>
              </a:ln>
              <a:effectLst/>
            </c:spPr>
          </c:dPt>
          <c:cat>
            <c:strRef>
              <c:f>ChartData!$C$195:$S$195</c:f>
              <c:strCach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strCache>
            </c:strRef>
          </c:cat>
          <c:val>
            <c:numRef>
              <c:f>ChartData!$C$197:$S$197</c:f>
              <c:numCache>
                <c:formatCode>General</c:formatCode>
                <c:ptCount val="17"/>
                <c:pt idx="0">
                  <c:v>20932557</c:v>
                </c:pt>
                <c:pt idx="1">
                  <c:v>22443070</c:v>
                </c:pt>
                <c:pt idx="2">
                  <c:v>23292487</c:v>
                </c:pt>
                <c:pt idx="3">
                  <c:v>23806232</c:v>
                </c:pt>
                <c:pt idx="4">
                  <c:v>24038823</c:v>
                </c:pt>
                <c:pt idx="5">
                  <c:v>24298310</c:v>
                </c:pt>
                <c:pt idx="6">
                  <c:v>24513746</c:v>
                </c:pt>
                <c:pt idx="7">
                  <c:v>24669872</c:v>
                </c:pt>
                <c:pt idx="8">
                  <c:v>23865394</c:v>
                </c:pt>
                <c:pt idx="9">
                  <c:v>25678732</c:v>
                </c:pt>
                <c:pt idx="10">
                  <c:v>27569007</c:v>
                </c:pt>
                <c:pt idx="11">
                  <c:v>29481440</c:v>
                </c:pt>
                <c:pt idx="12">
                  <c:v>31484841</c:v>
                </c:pt>
                <c:pt idx="13">
                  <c:v>33544076</c:v>
                </c:pt>
                <c:pt idx="14">
                  <c:v>34874908</c:v>
                </c:pt>
                <c:pt idx="15">
                  <c:v>36133765</c:v>
                </c:pt>
                <c:pt idx="16">
                  <c:v>36788561</c:v>
                </c:pt>
              </c:numCache>
            </c:numRef>
          </c:val>
          <c:smooth val="0"/>
        </c:ser>
        <c:ser>
          <c:idx val="2"/>
          <c:order val="2"/>
          <c:tx>
            <c:strRef>
              <c:f>ChartData!$B$198</c:f>
              <c:strCache>
                <c:ptCount val="1"/>
                <c:pt idx="0">
                  <c:v>University of Western Sydney</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Pt>
            <c:idx val="15"/>
            <c:marker>
              <c:symbol val="circle"/>
              <c:size val="5"/>
              <c:spPr>
                <a:noFill/>
                <a:ln w="9525">
                  <a:solidFill>
                    <a:schemeClr val="accent3"/>
                  </a:solidFill>
                </a:ln>
                <a:effectLst/>
              </c:spPr>
            </c:marker>
            <c:bubble3D val="0"/>
            <c:spPr>
              <a:ln w="28575" cap="rnd">
                <a:solidFill>
                  <a:schemeClr val="accent3"/>
                </a:solidFill>
                <a:prstDash val="sysDot"/>
                <a:round/>
              </a:ln>
              <a:effectLst/>
            </c:spPr>
          </c:dPt>
          <c:dPt>
            <c:idx val="16"/>
            <c:marker>
              <c:symbol val="circle"/>
              <c:size val="5"/>
              <c:spPr>
                <a:noFill/>
                <a:ln w="9525">
                  <a:solidFill>
                    <a:schemeClr val="accent3"/>
                  </a:solidFill>
                </a:ln>
                <a:effectLst/>
              </c:spPr>
            </c:marker>
            <c:bubble3D val="0"/>
            <c:spPr>
              <a:ln w="28575" cap="rnd">
                <a:solidFill>
                  <a:schemeClr val="accent3"/>
                </a:solidFill>
                <a:prstDash val="sysDot"/>
                <a:round/>
              </a:ln>
              <a:effectLst/>
            </c:spPr>
          </c:dPt>
          <c:cat>
            <c:strRef>
              <c:f>ChartData!$C$195:$S$195</c:f>
              <c:strCach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strCache>
            </c:strRef>
          </c:cat>
          <c:val>
            <c:numRef>
              <c:f>ChartData!$C$198:$S$198</c:f>
              <c:numCache>
                <c:formatCode>General</c:formatCode>
                <c:ptCount val="17"/>
                <c:pt idx="0">
                  <c:v>12998744</c:v>
                </c:pt>
                <c:pt idx="1">
                  <c:v>13976868</c:v>
                </c:pt>
                <c:pt idx="2">
                  <c:v>14311896</c:v>
                </c:pt>
                <c:pt idx="3">
                  <c:v>14654000</c:v>
                </c:pt>
                <c:pt idx="4">
                  <c:v>14681749</c:v>
                </c:pt>
                <c:pt idx="5">
                  <c:v>14250989</c:v>
                </c:pt>
                <c:pt idx="6">
                  <c:v>13989251</c:v>
                </c:pt>
                <c:pt idx="7">
                  <c:v>13736695</c:v>
                </c:pt>
                <c:pt idx="8">
                  <c:v>13916031</c:v>
                </c:pt>
                <c:pt idx="9">
                  <c:v>15352740</c:v>
                </c:pt>
                <c:pt idx="10">
                  <c:v>16021848</c:v>
                </c:pt>
                <c:pt idx="11">
                  <c:v>16769394</c:v>
                </c:pt>
                <c:pt idx="12">
                  <c:v>16723088</c:v>
                </c:pt>
                <c:pt idx="13">
                  <c:v>16888710</c:v>
                </c:pt>
                <c:pt idx="14">
                  <c:v>17402935</c:v>
                </c:pt>
                <c:pt idx="15">
                  <c:v>18167886</c:v>
                </c:pt>
                <c:pt idx="16">
                  <c:v>18254758</c:v>
                </c:pt>
              </c:numCache>
            </c:numRef>
          </c:val>
          <c:smooth val="0"/>
        </c:ser>
        <c:ser>
          <c:idx val="3"/>
          <c:order val="3"/>
          <c:tx>
            <c:strRef>
              <c:f>ChartData!$B$199</c:f>
              <c:strCache>
                <c:ptCount val="1"/>
                <c:pt idx="0">
                  <c:v>University of the Sunshine Coast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Pt>
            <c:idx val="15"/>
            <c:marker>
              <c:symbol val="circle"/>
              <c:size val="5"/>
              <c:spPr>
                <a:noFill/>
                <a:ln w="9525">
                  <a:solidFill>
                    <a:schemeClr val="accent4"/>
                  </a:solidFill>
                </a:ln>
                <a:effectLst/>
              </c:spPr>
            </c:marker>
            <c:bubble3D val="0"/>
            <c:spPr>
              <a:ln w="28575" cap="rnd">
                <a:solidFill>
                  <a:schemeClr val="accent4"/>
                </a:solidFill>
                <a:prstDash val="sysDot"/>
                <a:round/>
              </a:ln>
              <a:effectLst/>
            </c:spPr>
          </c:dPt>
          <c:dPt>
            <c:idx val="16"/>
            <c:marker>
              <c:symbol val="circle"/>
              <c:size val="5"/>
              <c:spPr>
                <a:noFill/>
                <a:ln w="9525">
                  <a:solidFill>
                    <a:schemeClr val="accent4"/>
                  </a:solidFill>
                </a:ln>
                <a:effectLst/>
              </c:spPr>
            </c:marker>
            <c:bubble3D val="0"/>
            <c:spPr>
              <a:ln w="28575" cap="rnd">
                <a:solidFill>
                  <a:schemeClr val="accent4"/>
                </a:solidFill>
                <a:prstDash val="sysDot"/>
                <a:round/>
              </a:ln>
              <a:effectLst/>
            </c:spPr>
          </c:dPt>
          <c:cat>
            <c:strRef>
              <c:f>ChartData!$C$195:$S$195</c:f>
              <c:strCach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strCache>
            </c:strRef>
          </c:cat>
          <c:val>
            <c:numRef>
              <c:f>ChartData!$C$199:$S$199</c:f>
              <c:numCache>
                <c:formatCode>General</c:formatCode>
                <c:ptCount val="17"/>
                <c:pt idx="0">
                  <c:v>335796</c:v>
                </c:pt>
                <c:pt idx="1">
                  <c:v>482191</c:v>
                </c:pt>
                <c:pt idx="2">
                  <c:v>611057</c:v>
                </c:pt>
                <c:pt idx="3">
                  <c:v>795997</c:v>
                </c:pt>
                <c:pt idx="4">
                  <c:v>1028880</c:v>
                </c:pt>
                <c:pt idx="5">
                  <c:v>1033865</c:v>
                </c:pt>
                <c:pt idx="6">
                  <c:v>1070296</c:v>
                </c:pt>
                <c:pt idx="7">
                  <c:v>1099554</c:v>
                </c:pt>
                <c:pt idx="8">
                  <c:v>1203755</c:v>
                </c:pt>
                <c:pt idx="9">
                  <c:v>1718326</c:v>
                </c:pt>
                <c:pt idx="10">
                  <c:v>1816499</c:v>
                </c:pt>
                <c:pt idx="11">
                  <c:v>2338157</c:v>
                </c:pt>
                <c:pt idx="12">
                  <c:v>2583100</c:v>
                </c:pt>
                <c:pt idx="13">
                  <c:v>3235154</c:v>
                </c:pt>
                <c:pt idx="14">
                  <c:v>4152320</c:v>
                </c:pt>
                <c:pt idx="15">
                  <c:v>4760982</c:v>
                </c:pt>
                <c:pt idx="16">
                  <c:v>5153795</c:v>
                </c:pt>
              </c:numCache>
            </c:numRef>
          </c:val>
          <c:smooth val="0"/>
        </c:ser>
        <c:ser>
          <c:idx val="4"/>
          <c:order val="4"/>
          <c:tx>
            <c:strRef>
              <c:f>ChartData!$B$200</c:f>
              <c:strCache>
                <c:ptCount val="1"/>
                <c:pt idx="0">
                  <c:v>University of Technology, Sydney</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Pt>
            <c:idx val="15"/>
            <c:marker>
              <c:symbol val="circle"/>
              <c:size val="5"/>
              <c:spPr>
                <a:noFill/>
                <a:ln w="9525">
                  <a:solidFill>
                    <a:schemeClr val="accent5"/>
                  </a:solidFill>
                </a:ln>
                <a:effectLst/>
              </c:spPr>
            </c:marker>
            <c:bubble3D val="0"/>
            <c:spPr>
              <a:ln w="28575" cap="rnd">
                <a:solidFill>
                  <a:schemeClr val="accent5"/>
                </a:solidFill>
                <a:prstDash val="sysDot"/>
                <a:round/>
              </a:ln>
              <a:effectLst/>
            </c:spPr>
          </c:dPt>
          <c:dPt>
            <c:idx val="16"/>
            <c:marker>
              <c:symbol val="circle"/>
              <c:size val="5"/>
              <c:spPr>
                <a:noFill/>
                <a:ln w="9525">
                  <a:solidFill>
                    <a:schemeClr val="accent5"/>
                  </a:solidFill>
                </a:ln>
                <a:effectLst/>
              </c:spPr>
            </c:marker>
            <c:bubble3D val="0"/>
            <c:spPr>
              <a:ln w="28575" cap="rnd">
                <a:solidFill>
                  <a:schemeClr val="accent5"/>
                </a:solidFill>
                <a:prstDash val="sysDot"/>
                <a:round/>
              </a:ln>
              <a:effectLst/>
            </c:spPr>
          </c:dPt>
          <c:cat>
            <c:strRef>
              <c:f>ChartData!$C$195:$S$195</c:f>
              <c:strCache>
                <c:ptCount val="17"/>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strCache>
            </c:strRef>
          </c:cat>
          <c:val>
            <c:numRef>
              <c:f>ChartData!$C$200:$S$200</c:f>
              <c:numCache>
                <c:formatCode>General</c:formatCode>
                <c:ptCount val="17"/>
                <c:pt idx="0">
                  <c:v>16015182</c:v>
                </c:pt>
                <c:pt idx="1">
                  <c:v>16016373</c:v>
                </c:pt>
                <c:pt idx="2">
                  <c:v>16588049</c:v>
                </c:pt>
                <c:pt idx="3">
                  <c:v>16969846</c:v>
                </c:pt>
                <c:pt idx="4">
                  <c:v>17369458</c:v>
                </c:pt>
                <c:pt idx="5">
                  <c:v>17918780</c:v>
                </c:pt>
                <c:pt idx="6">
                  <c:v>18659736</c:v>
                </c:pt>
                <c:pt idx="7">
                  <c:v>18989168</c:v>
                </c:pt>
                <c:pt idx="8">
                  <c:v>19347640</c:v>
                </c:pt>
                <c:pt idx="9">
                  <c:v>20936542</c:v>
                </c:pt>
                <c:pt idx="10">
                  <c:v>22118548</c:v>
                </c:pt>
                <c:pt idx="11">
                  <c:v>23720205</c:v>
                </c:pt>
                <c:pt idx="12">
                  <c:v>24550104</c:v>
                </c:pt>
                <c:pt idx="13">
                  <c:v>25247196</c:v>
                </c:pt>
                <c:pt idx="14">
                  <c:v>26070952</c:v>
                </c:pt>
                <c:pt idx="15">
                  <c:v>27039009</c:v>
                </c:pt>
                <c:pt idx="16">
                  <c:v>28335963</c:v>
                </c:pt>
              </c:numCache>
            </c:numRef>
          </c:val>
          <c:smooth val="0"/>
        </c:ser>
        <c:dLbls>
          <c:showLegendKey val="0"/>
          <c:showVal val="0"/>
          <c:showCatName val="0"/>
          <c:showSerName val="0"/>
          <c:showPercent val="0"/>
          <c:showBubbleSize val="0"/>
        </c:dLbls>
        <c:marker val="1"/>
        <c:smooth val="0"/>
        <c:axId val="304205408"/>
        <c:axId val="304205800"/>
      </c:lineChart>
      <c:catAx>
        <c:axId val="304205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Calendar 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5800"/>
        <c:crosses val="autoZero"/>
        <c:auto val="1"/>
        <c:lblAlgn val="ctr"/>
        <c:lblOffset val="100"/>
        <c:noMultiLvlLbl val="0"/>
      </c:catAx>
      <c:valAx>
        <c:axId val="3042058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r>
                  <a:rPr lang="en-US" b="1" baseline="0">
                    <a:solidFill>
                      <a:schemeClr val="bg2">
                        <a:lumMod val="25000"/>
                      </a:schemeClr>
                    </a:solidFill>
                  </a:rPr>
                  <a:t>$million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mn-cs"/>
                </a:defRPr>
              </a:pPr>
              <a:endParaRPr lang="en-US"/>
            </a:p>
          </c:txPr>
        </c:title>
        <c:numFmt formatCode="General"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crossAx val="304205408"/>
        <c:crosses val="autoZero"/>
        <c:crossBetween val="between"/>
        <c:dispUnits>
          <c:builtInUnit val="millions"/>
        </c:dispUnits>
      </c:valAx>
      <c:spPr>
        <a:noFill/>
        <a:ln>
          <a:noFill/>
        </a:ln>
        <a:effectLst/>
      </c:spPr>
    </c:plotArea>
    <c:legend>
      <c:legendPos val="b"/>
      <c:layout>
        <c:manualLayout>
          <c:xMode val="edge"/>
          <c:yMode val="edge"/>
          <c:x val="0.6895661991897275"/>
          <c:y val="0.39213058337496332"/>
          <c:w val="0.28430830320623629"/>
          <c:h val="0.3722972619359135"/>
        </c:manualLayout>
      </c:layout>
      <c:overlay val="0"/>
      <c:spPr>
        <a:noFill/>
        <a:ln>
          <a:noFill/>
        </a:ln>
        <a:effectLst/>
      </c:spPr>
      <c:txPr>
        <a:bodyPr rot="0" spcFirstLastPara="1" vertOverflow="ellipsis" vert="horz" wrap="square" anchor="ctr" anchorCtr="0"/>
        <a:lstStyle/>
        <a:p>
          <a:pPr>
            <a:defRPr sz="1000" b="0" i="0" u="none" strike="noStrike" kern="1200" baseline="0">
              <a:solidFill>
                <a:schemeClr val="bg2">
                  <a:lumMod val="25000"/>
                </a:schemeClr>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7" dropStyle="combo" dx="16" fmlaLink="ChartData!$A$36" fmlaRange="ChartData!$B$43:$B$64" noThreeD="1" sel="1" val="0"/>
</file>

<file path=xl/ctrlProps/ctrlProp10.xml><?xml version="1.0" encoding="utf-8"?>
<formControlPr xmlns="http://schemas.microsoft.com/office/spreadsheetml/2009/9/main" objectType="Drop" dropLines="31" dropStyle="combo" dx="16" fmlaLink="ChartData!$A$14" fmlaRange="ChartData!$B$18:$B$34" noThreeD="1" sel="5" val="0"/>
</file>

<file path=xl/ctrlProps/ctrlProp11.xml><?xml version="1.0" encoding="utf-8"?>
<formControlPr xmlns="http://schemas.microsoft.com/office/spreadsheetml/2009/9/main" objectType="Drop" dropLines="16" dropStyle="combo" dx="16" fmlaLink="ChartData!$A$15" fmlaRange="ChartData!$B$18:$B$34" noThreeD="1" sel="6" val="0"/>
</file>

<file path=xl/ctrlProps/ctrlProp12.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fmlaLink="ChartData!$A$4" lockText="1"/>
</file>

<file path=xl/ctrlProps/ctrlProp14.xml><?xml version="1.0" encoding="utf-8"?>
<formControlPr xmlns="http://schemas.microsoft.com/office/spreadsheetml/2009/9/main" objectType="CheckBox" fmlaLink="ChartData!$A$4" lockText="1"/>
</file>

<file path=xl/ctrlProps/ctrlProp15.xml><?xml version="1.0" encoding="utf-8"?>
<formControlPr xmlns="http://schemas.microsoft.com/office/spreadsheetml/2009/9/main" objectType="Drop" dropLines="17" dropStyle="combo" dx="16" fmlaLink="ChartData!$A$67" fmlaRange="ChartData!$B$74:$B$91" noThreeD="1" sel="15" val="0"/>
</file>

<file path=xl/ctrlProps/ctrlProp16.xml><?xml version="1.0" encoding="utf-8"?>
<formControlPr xmlns="http://schemas.microsoft.com/office/spreadsheetml/2009/9/main" objectType="Drop" dropLines="17" dropStyle="combo" dx="16" fmlaLink="ChartData!$A$68" fmlaRange="ChartData!$B$74:$B$91" noThreeD="1" sel="16" val="0"/>
</file>

<file path=xl/ctrlProps/ctrlProp17.xml><?xml version="1.0" encoding="utf-8"?>
<formControlPr xmlns="http://schemas.microsoft.com/office/spreadsheetml/2009/9/main" objectType="Drop" dropLines="17" dropStyle="combo" dx="16" fmlaLink="ChartData!$A$69" fmlaRange="ChartData!$B$74:$B$91" noThreeD="1" sel="10" val="0"/>
</file>

<file path=xl/ctrlProps/ctrlProp18.xml><?xml version="1.0" encoding="utf-8"?>
<formControlPr xmlns="http://schemas.microsoft.com/office/spreadsheetml/2009/9/main" objectType="Drop" dropLines="17" dropStyle="combo" dx="16" fmlaLink="ChartData!$A$70" fmlaRange="ChartData!$B$74:$B$91" noThreeD="1" sel="17" val="0"/>
</file>

<file path=xl/ctrlProps/ctrlProp19.xml><?xml version="1.0" encoding="utf-8"?>
<formControlPr xmlns="http://schemas.microsoft.com/office/spreadsheetml/2009/9/main" objectType="Drop" dropLines="17" dropStyle="combo" dx="16" fmlaLink="ChartData!$A$71" fmlaRange="ChartData!$B$74:$B$91" noThreeD="1" sel="4" val="0"/>
</file>

<file path=xl/ctrlProps/ctrlProp2.xml><?xml version="1.0" encoding="utf-8"?>
<formControlPr xmlns="http://schemas.microsoft.com/office/spreadsheetml/2009/9/main" objectType="Drop" dropLines="27" dropStyle="combo" dx="16" fmlaLink="ChartData!$A$37" fmlaRange="ChartData!$B$43:$B$64" noThreeD="1" sel="3" val="0"/>
</file>

<file path=xl/ctrlProps/ctrlProp20.xml><?xml version="1.0" encoding="utf-8"?>
<formControlPr xmlns="http://schemas.microsoft.com/office/spreadsheetml/2009/9/main" objectType="CheckBox" fmlaLink="ChartData!$A$4" lockText="1"/>
</file>

<file path=xl/ctrlProps/ctrlProp21.xml><?xml version="1.0" encoding="utf-8"?>
<formControlPr xmlns="http://schemas.microsoft.com/office/spreadsheetml/2009/9/main" objectType="CheckBox" fmlaLink="ChartData!$A$4" lockText="1"/>
</file>

<file path=xl/ctrlProps/ctrlProp22.xml><?xml version="1.0" encoding="utf-8"?>
<formControlPr xmlns="http://schemas.microsoft.com/office/spreadsheetml/2009/9/main" objectType="Drop" dropLines="16" dropStyle="combo" dx="16" fmlaLink="ChartData!$A$153" fmlaRange="ChartData!$B$160:$B$175" noThreeD="1" sel="12" val="0"/>
</file>

<file path=xl/ctrlProps/ctrlProp23.xml><?xml version="1.0" encoding="utf-8"?>
<formControlPr xmlns="http://schemas.microsoft.com/office/spreadsheetml/2009/9/main" objectType="Drop" dropLines="16" dropStyle="combo" dx="16" fmlaLink="ChartData!$A$154" fmlaRange="ChartData!$B$160:$B$175" noThreeD="1" sel="6" val="0"/>
</file>

<file path=xl/ctrlProps/ctrlProp24.xml><?xml version="1.0" encoding="utf-8"?>
<formControlPr xmlns="http://schemas.microsoft.com/office/spreadsheetml/2009/9/main" objectType="Drop" dropLines="16" dropStyle="combo" dx="16" fmlaLink="ChartData!$A$155" fmlaRange="ChartData!$B$160:$B$175" noThreeD="1" sel="10" val="0"/>
</file>

<file path=xl/ctrlProps/ctrlProp25.xml><?xml version="1.0" encoding="utf-8"?>
<formControlPr xmlns="http://schemas.microsoft.com/office/spreadsheetml/2009/9/main" objectType="Drop" dropLines="16" dropStyle="combo" dx="16" fmlaLink="ChartData!$A$156" fmlaRange="ChartData!$B$160:$B$175" noThreeD="1" sel="2" val="0"/>
</file>

<file path=xl/ctrlProps/ctrlProp26.xml><?xml version="1.0" encoding="utf-8"?>
<formControlPr xmlns="http://schemas.microsoft.com/office/spreadsheetml/2009/9/main" objectType="Drop" dropLines="16" dropStyle="combo" dx="16" fmlaLink="ChartData!$A$157" fmlaRange="ChartData!$B$160:$B$175" noThreeD="1" sel="5" val="0"/>
</file>

<file path=xl/ctrlProps/ctrlProp27.xml><?xml version="1.0" encoding="utf-8"?>
<formControlPr xmlns="http://schemas.microsoft.com/office/spreadsheetml/2009/9/main" objectType="CheckBox" fmlaLink="ChartData!$A$4" lockText="1"/>
</file>

<file path=xl/ctrlProps/ctrlProp28.xml><?xml version="1.0" encoding="utf-8"?>
<formControlPr xmlns="http://schemas.microsoft.com/office/spreadsheetml/2009/9/main" objectType="CheckBox" fmlaLink="ChartData!$A$4" lockText="1"/>
</file>

<file path=xl/ctrlProps/ctrlProp29.xml><?xml version="1.0" encoding="utf-8"?>
<formControlPr xmlns="http://schemas.microsoft.com/office/spreadsheetml/2009/9/main" objectType="CheckBox" fmlaLink="ChartData!$A$4" lockText="1"/>
</file>

<file path=xl/ctrlProps/ctrlProp3.xml><?xml version="1.0" encoding="utf-8"?>
<formControlPr xmlns="http://schemas.microsoft.com/office/spreadsheetml/2009/9/main" objectType="Drop" dropLines="27" dropStyle="combo" dx="16" fmlaLink="ChartData!$A$38" fmlaRange="ChartData!$B$43:$B$64" noThreeD="1" sel="4" val="0"/>
</file>

<file path=xl/ctrlProps/ctrlProp30.xml><?xml version="1.0" encoding="utf-8"?>
<formControlPr xmlns="http://schemas.microsoft.com/office/spreadsheetml/2009/9/main" objectType="CheckBox" fmlaLink="ChartData!$A$4" lockText="1"/>
</file>

<file path=xl/ctrlProps/ctrlProp31.xml><?xml version="1.0" encoding="utf-8"?>
<formControlPr xmlns="http://schemas.microsoft.com/office/spreadsheetml/2009/9/main" objectType="Drop" dropLines="24" dropStyle="combo" dx="16" fmlaLink="ChartData!$A$98" fmlaRange="ChartData!$B$105:$B$128" noThreeD="1" sel="23" val="0"/>
</file>

<file path=xl/ctrlProps/ctrlProp32.xml><?xml version="1.0" encoding="utf-8"?>
<formControlPr xmlns="http://schemas.microsoft.com/office/spreadsheetml/2009/9/main" objectType="Drop" dropLines="24" dropStyle="combo" dx="16" fmlaLink="ChartData!$A$99" fmlaRange="ChartData!$B$105:$B$128" noThreeD="1" sel="24" val="0"/>
</file>

<file path=xl/ctrlProps/ctrlProp33.xml><?xml version="1.0" encoding="utf-8"?>
<formControlPr xmlns="http://schemas.microsoft.com/office/spreadsheetml/2009/9/main" objectType="Drop" dropLines="24" dropStyle="combo" dx="16" fmlaLink="ChartData!$A$100" fmlaRange="ChartData!$B$105:$B$128" noThreeD="1" sel="17" val="0"/>
</file>

<file path=xl/ctrlProps/ctrlProp34.xml><?xml version="1.0" encoding="utf-8"?>
<formControlPr xmlns="http://schemas.microsoft.com/office/spreadsheetml/2009/9/main" objectType="Drop" dropLines="24" dropStyle="combo" dx="16" fmlaLink="ChartData!$A$101" fmlaRange="ChartData!$B$105:$B$128" noThreeD="1" sel="14" val="0"/>
</file>

<file path=xl/ctrlProps/ctrlProp35.xml><?xml version="1.0" encoding="utf-8"?>
<formControlPr xmlns="http://schemas.microsoft.com/office/spreadsheetml/2009/9/main" objectType="Drop" dropLines="24" dropStyle="combo" dx="16" fmlaLink="ChartData!$A$102" fmlaRange="ChartData!$B$105:$B$128" noThreeD="1" sel="6" val="0"/>
</file>

<file path=xl/ctrlProps/ctrlProp36.xml><?xml version="1.0" encoding="utf-8"?>
<formControlPr xmlns="http://schemas.microsoft.com/office/spreadsheetml/2009/9/main" objectType="CheckBox" fmlaLink="ChartData!$A$4" lockText="1"/>
</file>

<file path=xl/ctrlProps/ctrlProp37.xml><?xml version="1.0" encoding="utf-8"?>
<formControlPr xmlns="http://schemas.microsoft.com/office/spreadsheetml/2009/9/main" objectType="CheckBox" fmlaLink="ChartData!$A$4" lockText="1"/>
</file>

<file path=xl/ctrlProps/ctrlProp38.xml><?xml version="1.0" encoding="utf-8"?>
<formControlPr xmlns="http://schemas.microsoft.com/office/spreadsheetml/2009/9/main" objectType="Drop" dropLines="12" dropStyle="combo" dx="16" fmlaLink="ChartData!$A$131" fmlaRange="ChartData!$B$138:$B$149" noThreeD="1" sel="12" val="0"/>
</file>

<file path=xl/ctrlProps/ctrlProp39.xml><?xml version="1.0" encoding="utf-8"?>
<formControlPr xmlns="http://schemas.microsoft.com/office/spreadsheetml/2009/9/main" objectType="Drop" dropLines="12" dropStyle="combo" dx="16" fmlaLink="ChartData!$A$132" fmlaRange="ChartData!$B$138:$B$149" noThreeD="1" sel="11" val="0"/>
</file>

<file path=xl/ctrlProps/ctrlProp4.xml><?xml version="1.0" encoding="utf-8"?>
<formControlPr xmlns="http://schemas.microsoft.com/office/spreadsheetml/2009/9/main" objectType="Drop" dropLines="27" dropStyle="combo" dx="16" fmlaLink="ChartData!$A$39" fmlaRange="ChartData!$B$43:$B$64" noThreeD="1" sel="5" val="0"/>
</file>

<file path=xl/ctrlProps/ctrlProp40.xml><?xml version="1.0" encoding="utf-8"?>
<formControlPr xmlns="http://schemas.microsoft.com/office/spreadsheetml/2009/9/main" objectType="Drop" dropLines="12" dropStyle="combo" dx="16" fmlaLink="ChartData!$A$133" fmlaRange="ChartData!$B$138:$B$149" noThreeD="1" sel="10" val="0"/>
</file>

<file path=xl/ctrlProps/ctrlProp41.xml><?xml version="1.0" encoding="utf-8"?>
<formControlPr xmlns="http://schemas.microsoft.com/office/spreadsheetml/2009/9/main" objectType="Drop" dropLines="12" dropStyle="combo" dx="16" fmlaLink="ChartData!$A$134" fmlaRange="ChartData!$B$138:$B$149" noThreeD="1" sel="9" val="0"/>
</file>

<file path=xl/ctrlProps/ctrlProp42.xml><?xml version="1.0" encoding="utf-8"?>
<formControlPr xmlns="http://schemas.microsoft.com/office/spreadsheetml/2009/9/main" objectType="Drop" dropLines="12" dropStyle="combo" dx="16" fmlaLink="ChartData!$A$135" fmlaRange="ChartData!$B$138:$B$149" noThreeD="1" sel="2" val="0"/>
</file>

<file path=xl/ctrlProps/ctrlProp43.xml><?xml version="1.0" encoding="utf-8"?>
<formControlPr xmlns="http://schemas.microsoft.com/office/spreadsheetml/2009/9/main" objectType="CheckBox" fmlaLink="ChartData!$A$4" lockText="1"/>
</file>

<file path=xl/ctrlProps/ctrlProp44.xml><?xml version="1.0" encoding="utf-8"?>
<formControlPr xmlns="http://schemas.microsoft.com/office/spreadsheetml/2009/9/main" objectType="CheckBox" fmlaLink="ChartData!$A$4" lockText="1"/>
</file>

<file path=xl/ctrlProps/ctrlProp45.xml><?xml version="1.0" encoding="utf-8"?>
<formControlPr xmlns="http://schemas.microsoft.com/office/spreadsheetml/2009/9/main" objectType="Drop" dropLines="30" dropStyle="combo" dx="16" fmlaLink="ChartData!$A$196" fmlaRange="ChartData!$B$203:$B$251" noThreeD="1" sel="43" val="19"/>
</file>

<file path=xl/ctrlProps/ctrlProp46.xml><?xml version="1.0" encoding="utf-8"?>
<formControlPr xmlns="http://schemas.microsoft.com/office/spreadsheetml/2009/9/main" objectType="Drop" dropLines="30" dropStyle="combo" dx="16" fmlaLink="ChartData!$A$197" fmlaRange="ChartData!$B$203:$B$251" noThreeD="1" sel="42" val="19"/>
</file>

<file path=xl/ctrlProps/ctrlProp47.xml><?xml version="1.0" encoding="utf-8"?>
<formControlPr xmlns="http://schemas.microsoft.com/office/spreadsheetml/2009/9/main" objectType="Drop" dropLines="30" dropStyle="combo" dx="16" fmlaLink="ChartData!$A$198" fmlaRange="ChartData!$B$203:$B$251" noThreeD="1" sel="41" val="19"/>
</file>

<file path=xl/ctrlProps/ctrlProp48.xml><?xml version="1.0" encoding="utf-8"?>
<formControlPr xmlns="http://schemas.microsoft.com/office/spreadsheetml/2009/9/main" objectType="Drop" dropLines="30" dropStyle="combo" dx="16" fmlaLink="ChartData!$A$199" fmlaRange="ChartData!$B$203:$B$251" noThreeD="1" sel="40" val="19"/>
</file>

<file path=xl/ctrlProps/ctrlProp49.xml><?xml version="1.0" encoding="utf-8"?>
<formControlPr xmlns="http://schemas.microsoft.com/office/spreadsheetml/2009/9/main" objectType="Drop" dropLines="30" dropStyle="combo" dx="16" fmlaLink="ChartData!$A$200" fmlaRange="ChartData!$B$203:$B$251" noThreeD="1" sel="39" val="19"/>
</file>

<file path=xl/ctrlProps/ctrlProp5.xml><?xml version="1.0" encoding="utf-8"?>
<formControlPr xmlns="http://schemas.microsoft.com/office/spreadsheetml/2009/9/main" objectType="Drop" dropLines="27" dropStyle="combo" dx="16" fmlaLink="ChartData!$A$40" fmlaRange="ChartData!$B$43:$B$64" noThreeD="1" sel="6" val="0"/>
</file>

<file path=xl/ctrlProps/ctrlProp50.xml><?xml version="1.0" encoding="utf-8"?>
<formControlPr xmlns="http://schemas.microsoft.com/office/spreadsheetml/2009/9/main" objectType="CheckBox" fmlaLink="ChartData!$A$4" lockText="1"/>
</file>

<file path=xl/ctrlProps/ctrlProp51.xml><?xml version="1.0" encoding="utf-8"?>
<formControlPr xmlns="http://schemas.microsoft.com/office/spreadsheetml/2009/9/main" objectType="CheckBox" fmlaLink="ChartData!$A$4" lockText="1"/>
</file>

<file path=xl/ctrlProps/ctrlProp6.xml><?xml version="1.0" encoding="utf-8"?>
<formControlPr xmlns="http://schemas.microsoft.com/office/spreadsheetml/2009/9/main" objectType="CheckBox" fmlaLink="ChartData!$A$4" lockText="1"/>
</file>

<file path=xl/ctrlProps/ctrlProp7.xml><?xml version="1.0" encoding="utf-8"?>
<formControlPr xmlns="http://schemas.microsoft.com/office/spreadsheetml/2009/9/main" objectType="Drop" dropLines="31" dropStyle="combo" dx="16" fmlaLink="ChartData!$A$11" fmlaRange="ChartData!$B$18:$B$34" noThreeD="1" sel="16" val="0"/>
</file>

<file path=xl/ctrlProps/ctrlProp8.xml><?xml version="1.0" encoding="utf-8"?>
<formControlPr xmlns="http://schemas.microsoft.com/office/spreadsheetml/2009/9/main" objectType="Drop" dropLines="16" dropStyle="combo" dx="16" fmlaLink="ChartData!$A$12" fmlaRange="ChartData!$B$18:$B$34" noThreeD="1" sel="7" val="0"/>
</file>

<file path=xl/ctrlProps/ctrlProp9.xml><?xml version="1.0" encoding="utf-8"?>
<formControlPr xmlns="http://schemas.microsoft.com/office/spreadsheetml/2009/9/main" objectType="Drop" dropLines="16" dropStyle="combo" dx="16" fmlaLink="ChartData!$A$13" fmlaRange="ChartData!$B$18:$B$34" noThreeD="1" sel="8" val="0"/>
</file>

<file path=xl/drawings/_rels/drawing1.xml.rels><?xml version="1.0" encoding="UTF-8" standalone="yes"?>
<Relationships xmlns="http://schemas.openxmlformats.org/package/2006/relationships"><Relationship Id="rId8" Type="http://schemas.openxmlformats.org/officeDocument/2006/relationships/hyperlink" Target="#Agencies!A1"/><Relationship Id="rId13" Type="http://schemas.openxmlformats.org/officeDocument/2006/relationships/hyperlink" Target="#AllocationChart!A1"/><Relationship Id="rId18" Type="http://schemas.openxmlformats.org/officeDocument/2006/relationships/hyperlink" Target="#RuralLevyChart!A1"/><Relationship Id="rId3" Type="http://schemas.openxmlformats.org/officeDocument/2006/relationships/image" Target="../media/image1.png"/><Relationship Id="rId21" Type="http://schemas.openxmlformats.org/officeDocument/2006/relationships/hyperlink" Target="#Innovation!A1"/><Relationship Id="rId7" Type="http://schemas.openxmlformats.org/officeDocument/2006/relationships/hyperlink" Target="#Sector!A1"/><Relationship Id="rId12" Type="http://schemas.openxmlformats.org/officeDocument/2006/relationships/hyperlink" Target="#PorfolioChart!A1"/><Relationship Id="rId17" Type="http://schemas.openxmlformats.org/officeDocument/2006/relationships/hyperlink" Target="#AgenciesChart!A1"/><Relationship Id="rId2" Type="http://schemas.openxmlformats.org/officeDocument/2006/relationships/hyperlink" Target="#Links!A1"/><Relationship Id="rId16" Type="http://schemas.openxmlformats.org/officeDocument/2006/relationships/hyperlink" Target="#SectorChart!A1"/><Relationship Id="rId20" Type="http://schemas.openxmlformats.org/officeDocument/2006/relationships/hyperlink" Target="#'R&amp;D'!A1"/><Relationship Id="rId1" Type="http://schemas.openxmlformats.org/officeDocument/2006/relationships/hyperlink" Target="#Notes!A1"/><Relationship Id="rId6" Type="http://schemas.openxmlformats.org/officeDocument/2006/relationships/hyperlink" Target="#Rural!A1"/><Relationship Id="rId11" Type="http://schemas.openxmlformats.org/officeDocument/2006/relationships/hyperlink" Target="#SEOChart!A1"/><Relationship Id="rId5" Type="http://schemas.openxmlformats.org/officeDocument/2006/relationships/hyperlink" Target="#SEO!A1"/><Relationship Id="rId15" Type="http://schemas.openxmlformats.org/officeDocument/2006/relationships/hyperlink" Target="#RBGChart!A1"/><Relationship Id="rId10" Type="http://schemas.openxmlformats.org/officeDocument/2006/relationships/hyperlink" Target="#AGOR!A1"/><Relationship Id="rId19" Type="http://schemas.openxmlformats.org/officeDocument/2006/relationships/hyperlink" Target="#Portfolio!A1"/><Relationship Id="rId4" Type="http://schemas.openxmlformats.org/officeDocument/2006/relationships/hyperlink" Target="#Definitions!A1"/><Relationship Id="rId9" Type="http://schemas.openxmlformats.org/officeDocument/2006/relationships/hyperlink" Target="#RBG!A1"/><Relationship Id="rId14" Type="http://schemas.openxmlformats.org/officeDocument/2006/relationships/hyperlink" Target="#RuralProgrammeChart!A1"/><Relationship Id="rId22" Type="http://schemas.openxmlformats.org/officeDocument/2006/relationships/hyperlink" Target="#Publication!A1"/></Relationships>
</file>

<file path=xl/drawings/_rels/drawing10.xml.rels><?xml version="1.0" encoding="UTF-8" standalone="yes"?>
<Relationships xmlns="http://schemas.openxmlformats.org/package/2006/relationships"><Relationship Id="rId2" Type="http://schemas.openxmlformats.org/officeDocument/2006/relationships/hyperlink" Target="#SEOChart!A1"/><Relationship Id="rId1" Type="http://schemas.openxmlformats.org/officeDocument/2006/relationships/hyperlink" Target="#Homepage!A1"/></Relationships>
</file>

<file path=xl/drawings/_rels/drawing11.xml.rels><?xml version="1.0" encoding="UTF-8" standalone="yes"?>
<Relationships xmlns="http://schemas.openxmlformats.org/package/2006/relationships"><Relationship Id="rId2" Type="http://schemas.openxmlformats.org/officeDocument/2006/relationships/hyperlink" Target="#PorfolioChart!A1"/><Relationship Id="rId1" Type="http://schemas.openxmlformats.org/officeDocument/2006/relationships/hyperlink" Target="#Homepage!A1"/></Relationships>
</file>

<file path=xl/drawings/_rels/drawing12.xml.rels><?xml version="1.0" encoding="UTF-8" standalone="yes"?>
<Relationships xmlns="http://schemas.openxmlformats.org/package/2006/relationships"><Relationship Id="rId2" Type="http://schemas.openxmlformats.org/officeDocument/2006/relationships/hyperlink" Target="#AgenciesChart!A1"/><Relationship Id="rId1" Type="http://schemas.openxmlformats.org/officeDocument/2006/relationships/hyperlink" Target="#Homepage!A1"/></Relationships>
</file>

<file path=xl/drawings/_rels/drawing13.xml.rels><?xml version="1.0" encoding="UTF-8" standalone="yes"?>
<Relationships xmlns="http://schemas.openxmlformats.org/package/2006/relationships"><Relationship Id="rId3" Type="http://schemas.openxmlformats.org/officeDocument/2006/relationships/hyperlink" Target="#RuralProgrammeChart!A1"/><Relationship Id="rId2" Type="http://schemas.openxmlformats.org/officeDocument/2006/relationships/hyperlink" Target="#Homepage!A1"/><Relationship Id="rId1" Type="http://schemas.openxmlformats.org/officeDocument/2006/relationships/hyperlink" Target="#RuralLevyChart!A1"/></Relationships>
</file>

<file path=xl/drawings/_rels/drawing14.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hyperlink" Target="#RBGChart!A1"/></Relationships>
</file>

<file path=xl/drawings/_rels/drawing15.xml.rels><?xml version="1.0" encoding="UTF-8" standalone="yes"?>
<Relationships xmlns="http://schemas.openxmlformats.org/package/2006/relationships"><Relationship Id="rId3" Type="http://schemas.openxmlformats.org/officeDocument/2006/relationships/hyperlink" Target="#Sector!A1"/><Relationship Id="rId2" Type="http://schemas.openxmlformats.org/officeDocument/2006/relationships/hyperlink" Target="#Homepage!A1"/><Relationship Id="rId1" Type="http://schemas.openxmlformats.org/officeDocument/2006/relationships/chart" Target="../charts/chart1.xml"/><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hyperlink" Target="#SEO!A1"/><Relationship Id="rId2" Type="http://schemas.openxmlformats.org/officeDocument/2006/relationships/hyperlink" Target="#Homepage!A1"/><Relationship Id="rId1" Type="http://schemas.openxmlformats.org/officeDocument/2006/relationships/chart" Target="../charts/chart2.xml"/><Relationship Id="rId4"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hyperlink" Target="#Agencies!A1"/><Relationship Id="rId2" Type="http://schemas.openxmlformats.org/officeDocument/2006/relationships/hyperlink" Target="#Homepage!A1"/><Relationship Id="rId1" Type="http://schemas.openxmlformats.org/officeDocument/2006/relationships/chart" Target="../charts/chart3.xml"/><Relationship Id="rId4"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hyperlink" Target="#Portfolio!A1"/><Relationship Id="rId2" Type="http://schemas.openxmlformats.org/officeDocument/2006/relationships/hyperlink" Target="#Homepage!A1"/><Relationship Id="rId1" Type="http://schemas.openxmlformats.org/officeDocument/2006/relationships/chart" Target="../charts/chart4.xml"/><Relationship Id="rId4"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MasterTable!A1"/><Relationship Id="rId2" Type="http://schemas.openxmlformats.org/officeDocument/2006/relationships/hyperlink" Target="#Homepage!A1"/><Relationship Id="rId1" Type="http://schemas.openxmlformats.org/officeDocument/2006/relationships/chart" Target="../charts/chart5.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3" Type="http://schemas.openxmlformats.org/officeDocument/2006/relationships/hyperlink" Target="#Rural!A1"/><Relationship Id="rId2" Type="http://schemas.openxmlformats.org/officeDocument/2006/relationships/hyperlink" Target="#Homepage!A1"/><Relationship Id="rId1" Type="http://schemas.openxmlformats.org/officeDocument/2006/relationships/chart" Target="../charts/chart6.xml"/><Relationship Id="rId4"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hyperlink" Target="#Rural!A1"/><Relationship Id="rId2" Type="http://schemas.openxmlformats.org/officeDocument/2006/relationships/hyperlink" Target="#Homepage!A1"/><Relationship Id="rId1" Type="http://schemas.openxmlformats.org/officeDocument/2006/relationships/chart" Target="../charts/chart7.xml"/><Relationship Id="rId4"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hyperlink" Target="#RBG!A1"/><Relationship Id="rId2" Type="http://schemas.openxmlformats.org/officeDocument/2006/relationships/hyperlink" Target="#Homepage!A1"/><Relationship Id="rId1" Type="http://schemas.openxmlformats.org/officeDocument/2006/relationships/chart" Target="../charts/chart8.xml"/><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Homepage!A1"/></Relationships>
</file>

<file path=xl/drawings/_rels/drawing4.xml.rels><?xml version="1.0" encoding="UTF-8" standalone="yes"?>
<Relationships xmlns="http://schemas.openxmlformats.org/package/2006/relationships"><Relationship Id="rId2" Type="http://schemas.openxmlformats.org/officeDocument/2006/relationships/hyperlink" Target="#Homepage!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hyperlink" Target="#Homepage!A1"/></Relationships>
</file>

<file path=xl/drawings/_rels/drawing6.xml.rels><?xml version="1.0" encoding="UTF-8" standalone="yes"?>
<Relationships xmlns="http://schemas.openxmlformats.org/package/2006/relationships"><Relationship Id="rId1" Type="http://schemas.openxmlformats.org/officeDocument/2006/relationships/hyperlink" Target="#Homepage!A1"/></Relationships>
</file>

<file path=xl/drawings/_rels/drawing7.xml.rels><?xml version="1.0" encoding="UTF-8" standalone="yes"?>
<Relationships xmlns="http://schemas.openxmlformats.org/package/2006/relationships"><Relationship Id="rId1" Type="http://schemas.openxmlformats.org/officeDocument/2006/relationships/hyperlink" Target="#Homepage!A1"/></Relationships>
</file>

<file path=xl/drawings/_rels/drawing8.xml.rels><?xml version="1.0" encoding="UTF-8" standalone="yes"?>
<Relationships xmlns="http://schemas.openxmlformats.org/package/2006/relationships"><Relationship Id="rId1" Type="http://schemas.openxmlformats.org/officeDocument/2006/relationships/hyperlink" Target="#Homepage!A1"/></Relationships>
</file>

<file path=xl/drawings/_rels/drawing9.xml.rels><?xml version="1.0" encoding="UTF-8" standalone="yes"?>
<Relationships xmlns="http://schemas.openxmlformats.org/package/2006/relationships"><Relationship Id="rId2" Type="http://schemas.openxmlformats.org/officeDocument/2006/relationships/hyperlink" Target="#SectorChart!A1"/><Relationship Id="rId1" Type="http://schemas.openxmlformats.org/officeDocument/2006/relationships/hyperlink" Target="#Homepage!A1"/></Relationships>
</file>

<file path=xl/drawings/drawing1.xml><?xml version="1.0" encoding="utf-8"?>
<xdr:wsDr xmlns:xdr="http://schemas.openxmlformats.org/drawingml/2006/spreadsheetDrawing" xmlns:a="http://schemas.openxmlformats.org/drawingml/2006/main">
  <xdr:twoCellAnchor>
    <xdr:from>
      <xdr:col>2</xdr:col>
      <xdr:colOff>0</xdr:colOff>
      <xdr:row>20</xdr:row>
      <xdr:rowOff>0</xdr:rowOff>
    </xdr:from>
    <xdr:to>
      <xdr:col>7</xdr:col>
      <xdr:colOff>237750</xdr:colOff>
      <xdr:row>21</xdr:row>
      <xdr:rowOff>179025</xdr:rowOff>
    </xdr:to>
    <xdr:sp macro="" textlink="">
      <xdr:nvSpPr>
        <xdr:cNvPr id="18" name="Rounded Rectangle 17">
          <a:hlinkClick xmlns:r="http://schemas.openxmlformats.org/officeDocument/2006/relationships" r:id="rId1" tooltip="Go to Notes"/>
        </xdr:cNvPr>
        <xdr:cNvSpPr/>
      </xdr:nvSpPr>
      <xdr:spPr>
        <a:xfrm>
          <a:off x="390525" y="3924300"/>
          <a:ext cx="1476000" cy="360000"/>
        </a:xfrm>
        <a:prstGeom prst="roundRect">
          <a:avLst/>
        </a:prstGeom>
        <a:solidFill>
          <a:schemeClr val="accent6">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Notes</a:t>
          </a:r>
        </a:p>
      </xdr:txBody>
    </xdr:sp>
    <xdr:clientData/>
  </xdr:twoCellAnchor>
  <xdr:twoCellAnchor>
    <xdr:from>
      <xdr:col>9</xdr:col>
      <xdr:colOff>9900</xdr:colOff>
      <xdr:row>18</xdr:row>
      <xdr:rowOff>0</xdr:rowOff>
    </xdr:from>
    <xdr:to>
      <xdr:col>15</xdr:col>
      <xdr:colOff>0</xdr:colOff>
      <xdr:row>19</xdr:row>
      <xdr:rowOff>179025</xdr:rowOff>
    </xdr:to>
    <xdr:sp macro="" textlink="">
      <xdr:nvSpPr>
        <xdr:cNvPr id="29" name="Rounded Rectangle 28">
          <a:hlinkClick xmlns:r="http://schemas.openxmlformats.org/officeDocument/2006/relationships" r:id="rId2" tooltip="Go to Links"/>
        </xdr:cNvPr>
        <xdr:cNvSpPr/>
      </xdr:nvSpPr>
      <xdr:spPr>
        <a:xfrm>
          <a:off x="2133975" y="3562350"/>
          <a:ext cx="1476000" cy="360000"/>
        </a:xfrm>
        <a:prstGeom prst="roundRect">
          <a:avLst/>
        </a:prstGeom>
        <a:solidFill>
          <a:schemeClr val="accent6">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Links</a:t>
          </a:r>
        </a:p>
      </xdr:txBody>
    </xdr:sp>
    <xdr:clientData/>
  </xdr:twoCellAnchor>
  <xdr:twoCellAnchor>
    <xdr:from>
      <xdr:col>2</xdr:col>
      <xdr:colOff>9524</xdr:colOff>
      <xdr:row>6</xdr:row>
      <xdr:rowOff>3</xdr:rowOff>
    </xdr:from>
    <xdr:to>
      <xdr:col>26</xdr:col>
      <xdr:colOff>9525</xdr:colOff>
      <xdr:row>11</xdr:row>
      <xdr:rowOff>28575</xdr:rowOff>
    </xdr:to>
    <xdr:sp macro="" textlink="">
      <xdr:nvSpPr>
        <xdr:cNvPr id="37" name="Rectangle 36"/>
        <xdr:cNvSpPr/>
      </xdr:nvSpPr>
      <xdr:spPr>
        <a:xfrm>
          <a:off x="400049" y="1352553"/>
          <a:ext cx="5943601" cy="838197"/>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000" b="1" i="0" u="none" strike="noStrike">
              <a:solidFill>
                <a:schemeClr val="tx1"/>
              </a:solidFill>
              <a:effectLst/>
              <a:latin typeface="Arial" panose="020B0604020202020204" pitchFamily="34" charset="0"/>
              <a:ea typeface="+mn-ea"/>
              <a:cs typeface="Arial" panose="020B0604020202020204" pitchFamily="34" charset="0"/>
            </a:rPr>
            <a:t>About:</a:t>
          </a:r>
          <a:r>
            <a:rPr lang="en-AU" sz="1000" b="1" i="0" u="none" strike="noStrike" baseline="0">
              <a:solidFill>
                <a:schemeClr val="tx1"/>
              </a:solidFill>
              <a:effectLst/>
              <a:latin typeface="Arial" panose="020B0604020202020204" pitchFamily="34" charset="0"/>
              <a:ea typeface="+mn-ea"/>
              <a:cs typeface="Arial" panose="020B0604020202020204" pitchFamily="34" charset="0"/>
            </a:rPr>
            <a:t> </a:t>
          </a:r>
          <a:r>
            <a:rPr lang="en-AU" sz="1000" b="0" i="0" u="none" strike="noStrike">
              <a:solidFill>
                <a:schemeClr val="tx1"/>
              </a:solidFill>
              <a:effectLst/>
              <a:latin typeface="Arial" panose="020B0604020202020204" pitchFamily="34" charset="0"/>
              <a:ea typeface="+mn-ea"/>
              <a:cs typeface="Arial" panose="020B0604020202020204" pitchFamily="34" charset="0"/>
            </a:rPr>
            <a:t>The Australian Government's Science, Research and Innovation Budget Tables provide details of Australian Government investments in R&amp;D and innovation, and of SRI-related Australian Government organisations. The tables provide time series data on R&amp;D programs and activities extending back to 1978-79 and (where available) to the latest year of the forward estimates. This data is categorised by sector of expenditure, socio-economic objective and method of allocation.</a:t>
          </a:r>
          <a:endParaRPr lang="en-AU" sz="1000">
            <a:solidFill>
              <a:schemeClr val="tx1"/>
            </a:solidFill>
            <a:latin typeface="Arial" panose="020B0604020202020204" pitchFamily="34" charset="0"/>
            <a:cs typeface="Arial" panose="020B0604020202020204" pitchFamily="34" charset="0"/>
          </a:endParaRPr>
        </a:p>
      </xdr:txBody>
    </xdr:sp>
    <xdr:clientData/>
  </xdr:twoCellAnchor>
  <xdr:oneCellAnchor>
    <xdr:from>
      <xdr:col>3</xdr:col>
      <xdr:colOff>38100</xdr:colOff>
      <xdr:row>0</xdr:row>
      <xdr:rowOff>85725</xdr:rowOff>
    </xdr:from>
    <xdr:ext cx="2943225" cy="927537"/>
    <xdr:pic>
      <xdr:nvPicPr>
        <xdr:cNvPr id="41" name="Picture 4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50" y="247650"/>
          <a:ext cx="2943225" cy="927537"/>
        </a:xfrm>
        <a:prstGeom prst="rect">
          <a:avLst/>
        </a:prstGeom>
      </xdr:spPr>
    </xdr:pic>
    <xdr:clientData/>
  </xdr:oneCellAnchor>
  <xdr:twoCellAnchor>
    <xdr:from>
      <xdr:col>9</xdr:col>
      <xdr:colOff>9900</xdr:colOff>
      <xdr:row>15</xdr:row>
      <xdr:rowOff>0</xdr:rowOff>
    </xdr:from>
    <xdr:to>
      <xdr:col>15</xdr:col>
      <xdr:colOff>0</xdr:colOff>
      <xdr:row>16</xdr:row>
      <xdr:rowOff>179025</xdr:rowOff>
    </xdr:to>
    <xdr:sp macro="" textlink="">
      <xdr:nvSpPr>
        <xdr:cNvPr id="35" name="Rounded Rectangle 34">
          <a:hlinkClick xmlns:r="http://schemas.openxmlformats.org/officeDocument/2006/relationships" r:id="rId4" tooltip="Go to Definitions"/>
        </xdr:cNvPr>
        <xdr:cNvSpPr/>
      </xdr:nvSpPr>
      <xdr:spPr>
        <a:xfrm>
          <a:off x="2133975" y="3019425"/>
          <a:ext cx="1476000" cy="360000"/>
        </a:xfrm>
        <a:prstGeom prst="roundRect">
          <a:avLst/>
        </a:prstGeom>
        <a:solidFill>
          <a:schemeClr val="accent6">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Definitions</a:t>
          </a:r>
        </a:p>
      </xdr:txBody>
    </xdr:sp>
    <xdr:clientData/>
  </xdr:twoCellAnchor>
  <xdr:twoCellAnchor>
    <xdr:from>
      <xdr:col>25</xdr:col>
      <xdr:colOff>238125</xdr:colOff>
      <xdr:row>18</xdr:row>
      <xdr:rowOff>1</xdr:rowOff>
    </xdr:from>
    <xdr:to>
      <xdr:col>32</xdr:col>
      <xdr:colOff>0</xdr:colOff>
      <xdr:row>19</xdr:row>
      <xdr:rowOff>179026</xdr:rowOff>
    </xdr:to>
    <xdr:sp macro="" textlink="">
      <xdr:nvSpPr>
        <xdr:cNvPr id="61" name="Rounded Rectangle 60">
          <a:hlinkClick xmlns:r="http://schemas.openxmlformats.org/officeDocument/2006/relationships" r:id="rId5" tooltip="Go to Socio-Economic Objectives (SEO) timeseries"/>
        </xdr:cNvPr>
        <xdr:cNvSpPr/>
      </xdr:nvSpPr>
      <xdr:spPr>
        <a:xfrm>
          <a:off x="4876800" y="3400426"/>
          <a:ext cx="1495425" cy="360000"/>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SEO</a:t>
          </a:r>
        </a:p>
      </xdr:txBody>
    </xdr:sp>
    <xdr:clientData/>
  </xdr:twoCellAnchor>
  <xdr:twoCellAnchor>
    <xdr:from>
      <xdr:col>33</xdr:col>
      <xdr:colOff>2</xdr:colOff>
      <xdr:row>15</xdr:row>
      <xdr:rowOff>0</xdr:rowOff>
    </xdr:from>
    <xdr:to>
      <xdr:col>38</xdr:col>
      <xdr:colOff>237752</xdr:colOff>
      <xdr:row>16</xdr:row>
      <xdr:rowOff>179025</xdr:rowOff>
    </xdr:to>
    <xdr:sp macro="" textlink="">
      <xdr:nvSpPr>
        <xdr:cNvPr id="63" name="Rounded Rectangle 62">
          <a:hlinkClick xmlns:r="http://schemas.openxmlformats.org/officeDocument/2006/relationships" r:id="rId6" tooltip="Go to Rural programmes and levies datasets"/>
        </xdr:cNvPr>
        <xdr:cNvSpPr/>
      </xdr:nvSpPr>
      <xdr:spPr>
        <a:xfrm>
          <a:off x="8067677" y="2857500"/>
          <a:ext cx="1476000" cy="360000"/>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Rural</a:t>
          </a:r>
        </a:p>
      </xdr:txBody>
    </xdr:sp>
    <xdr:clientData/>
  </xdr:twoCellAnchor>
  <xdr:twoCellAnchor>
    <xdr:from>
      <xdr:col>25</xdr:col>
      <xdr:colOff>238501</xdr:colOff>
      <xdr:row>15</xdr:row>
      <xdr:rowOff>1</xdr:rowOff>
    </xdr:from>
    <xdr:to>
      <xdr:col>32</xdr:col>
      <xdr:colOff>0</xdr:colOff>
      <xdr:row>16</xdr:row>
      <xdr:rowOff>179026</xdr:rowOff>
    </xdr:to>
    <xdr:sp macro="" textlink="">
      <xdr:nvSpPr>
        <xdr:cNvPr id="64" name="Rounded Rectangle 63">
          <a:hlinkClick xmlns:r="http://schemas.openxmlformats.org/officeDocument/2006/relationships" r:id="rId7" tooltip="Go to Sector timeseries"/>
        </xdr:cNvPr>
        <xdr:cNvSpPr/>
      </xdr:nvSpPr>
      <xdr:spPr>
        <a:xfrm>
          <a:off x="4877176" y="2857501"/>
          <a:ext cx="1495049" cy="360000"/>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Sector</a:t>
          </a:r>
        </a:p>
      </xdr:txBody>
    </xdr:sp>
    <xdr:clientData/>
  </xdr:twoCellAnchor>
  <xdr:twoCellAnchor>
    <xdr:from>
      <xdr:col>26</xdr:col>
      <xdr:colOff>0</xdr:colOff>
      <xdr:row>24</xdr:row>
      <xdr:rowOff>1950</xdr:rowOff>
    </xdr:from>
    <xdr:to>
      <xdr:col>31</xdr:col>
      <xdr:colOff>237750</xdr:colOff>
      <xdr:row>26</xdr:row>
      <xdr:rowOff>0</xdr:rowOff>
    </xdr:to>
    <xdr:sp macro="" textlink="">
      <xdr:nvSpPr>
        <xdr:cNvPr id="65" name="Rounded Rectangle 64">
          <a:hlinkClick xmlns:r="http://schemas.openxmlformats.org/officeDocument/2006/relationships" r:id="rId8" tooltip="Go to Australian Government research agencies dataset"/>
        </xdr:cNvPr>
        <xdr:cNvSpPr/>
      </xdr:nvSpPr>
      <xdr:spPr>
        <a:xfrm>
          <a:off x="4886325" y="4488225"/>
          <a:ext cx="1476000" cy="360000"/>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Agencies</a:t>
          </a:r>
        </a:p>
      </xdr:txBody>
    </xdr:sp>
    <xdr:clientData/>
  </xdr:twoCellAnchor>
  <xdr:twoCellAnchor>
    <xdr:from>
      <xdr:col>33</xdr:col>
      <xdr:colOff>0</xdr:colOff>
      <xdr:row>17</xdr:row>
      <xdr:rowOff>171449</xdr:rowOff>
    </xdr:from>
    <xdr:to>
      <xdr:col>38</xdr:col>
      <xdr:colOff>238127</xdr:colOff>
      <xdr:row>21</xdr:row>
      <xdr:rowOff>169500</xdr:rowOff>
    </xdr:to>
    <xdr:sp macro="" textlink="">
      <xdr:nvSpPr>
        <xdr:cNvPr id="66" name="Rounded Rectangle 65">
          <a:hlinkClick xmlns:r="http://schemas.openxmlformats.org/officeDocument/2006/relationships" r:id="rId9" tooltip="Go to Research block grant dataset"/>
        </xdr:cNvPr>
        <xdr:cNvSpPr/>
      </xdr:nvSpPr>
      <xdr:spPr>
        <a:xfrm>
          <a:off x="8067675" y="3390899"/>
          <a:ext cx="1476377" cy="721951"/>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Research</a:t>
          </a:r>
          <a:r>
            <a:rPr lang="en-AU" sz="1400" b="1">
              <a:solidFill>
                <a:schemeClr val="tx1">
                  <a:lumMod val="65000"/>
                  <a:lumOff val="35000"/>
                </a:schemeClr>
              </a:solidFill>
              <a:latin typeface="Arial" panose="020B0604020202020204" pitchFamily="34" charset="0"/>
              <a:cs typeface="Arial" panose="020B0604020202020204" pitchFamily="34" charset="0"/>
            </a:rPr>
            <a:t> </a:t>
          </a:r>
          <a:r>
            <a:rPr lang="en-AU" sz="1400" b="1">
              <a:solidFill>
                <a:schemeClr val="bg2">
                  <a:lumMod val="25000"/>
                </a:schemeClr>
              </a:solidFill>
              <a:latin typeface="Arial" panose="020B0604020202020204" pitchFamily="34" charset="0"/>
              <a:ea typeface="+mn-ea"/>
              <a:cs typeface="Arial" panose="020B0604020202020204" pitchFamily="34" charset="0"/>
            </a:rPr>
            <a:t>block</a:t>
          </a:r>
          <a:r>
            <a:rPr lang="en-AU" sz="1400" b="1">
              <a:solidFill>
                <a:schemeClr val="tx1">
                  <a:lumMod val="65000"/>
                  <a:lumOff val="35000"/>
                </a:schemeClr>
              </a:solidFill>
              <a:latin typeface="Arial" panose="020B0604020202020204" pitchFamily="34" charset="0"/>
              <a:cs typeface="Arial" panose="020B0604020202020204" pitchFamily="34" charset="0"/>
            </a:rPr>
            <a:t> </a:t>
          </a:r>
          <a:r>
            <a:rPr lang="en-AU" sz="1400" b="1">
              <a:solidFill>
                <a:schemeClr val="bg2">
                  <a:lumMod val="25000"/>
                </a:schemeClr>
              </a:solidFill>
              <a:latin typeface="Arial" panose="020B0604020202020204" pitchFamily="34" charset="0"/>
              <a:ea typeface="+mn-ea"/>
              <a:cs typeface="Arial" panose="020B0604020202020204" pitchFamily="34" charset="0"/>
            </a:rPr>
            <a:t>grants</a:t>
          </a:r>
        </a:p>
      </xdr:txBody>
    </xdr:sp>
    <xdr:clientData/>
  </xdr:twoCellAnchor>
  <xdr:twoCellAnchor>
    <xdr:from>
      <xdr:col>17</xdr:col>
      <xdr:colOff>0</xdr:colOff>
      <xdr:row>21</xdr:row>
      <xdr:rowOff>1950</xdr:rowOff>
    </xdr:from>
    <xdr:to>
      <xdr:col>23</xdr:col>
      <xdr:colOff>9525</xdr:colOff>
      <xdr:row>23</xdr:row>
      <xdr:rowOff>0</xdr:rowOff>
    </xdr:to>
    <xdr:sp macro="" textlink="">
      <xdr:nvSpPr>
        <xdr:cNvPr id="68" name="Rounded Rectangle 67">
          <a:hlinkClick xmlns:r="http://schemas.openxmlformats.org/officeDocument/2006/relationships" r:id="rId10" tooltip="Go to Aust. Govt. Organisations Register (AGOR)"/>
        </xdr:cNvPr>
        <xdr:cNvSpPr/>
      </xdr:nvSpPr>
      <xdr:spPr>
        <a:xfrm>
          <a:off x="2162175" y="3945300"/>
          <a:ext cx="1495425" cy="360000"/>
        </a:xfrm>
        <a:prstGeom prst="roundRect">
          <a:avLst/>
        </a:prstGeom>
        <a:solidFill>
          <a:srgbClr val="00B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1"/>
              </a:solidFill>
              <a:latin typeface="Arial" panose="020B0604020202020204" pitchFamily="34" charset="0"/>
              <a:ea typeface="+mn-ea"/>
              <a:cs typeface="Arial" panose="020B0604020202020204" pitchFamily="34" charset="0"/>
            </a:rPr>
            <a:t>AGOR</a:t>
          </a:r>
        </a:p>
      </xdr:txBody>
    </xdr:sp>
    <xdr:clientData/>
  </xdr:twoCellAnchor>
  <xdr:twoCellAnchor>
    <xdr:from>
      <xdr:col>41</xdr:col>
      <xdr:colOff>1</xdr:colOff>
      <xdr:row>18</xdr:row>
      <xdr:rowOff>1</xdr:rowOff>
    </xdr:from>
    <xdr:to>
      <xdr:col>45</xdr:col>
      <xdr:colOff>230551</xdr:colOff>
      <xdr:row>19</xdr:row>
      <xdr:rowOff>179026</xdr:rowOff>
    </xdr:to>
    <xdr:sp macro="" textlink="">
      <xdr:nvSpPr>
        <xdr:cNvPr id="70" name="Rounded Rectangle 69">
          <a:hlinkClick xmlns:r="http://schemas.openxmlformats.org/officeDocument/2006/relationships" r:id="rId11" tooltip="Go to Socio-Economic Objective (SEO) chart"/>
        </xdr:cNvPr>
        <xdr:cNvSpPr/>
      </xdr:nvSpPr>
      <xdr:spPr>
        <a:xfrm>
          <a:off x="10048876" y="3400426"/>
          <a:ext cx="1221150" cy="3600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SEO</a:t>
          </a:r>
        </a:p>
      </xdr:txBody>
    </xdr:sp>
    <xdr:clientData/>
  </xdr:twoCellAnchor>
  <xdr:twoCellAnchor>
    <xdr:from>
      <xdr:col>41</xdr:col>
      <xdr:colOff>0</xdr:colOff>
      <xdr:row>24</xdr:row>
      <xdr:rowOff>1951</xdr:rowOff>
    </xdr:from>
    <xdr:to>
      <xdr:col>45</xdr:col>
      <xdr:colOff>240075</xdr:colOff>
      <xdr:row>26</xdr:row>
      <xdr:rowOff>0</xdr:rowOff>
    </xdr:to>
    <xdr:sp macro="" textlink="">
      <xdr:nvSpPr>
        <xdr:cNvPr id="71" name="Rounded Rectangle 70">
          <a:hlinkClick xmlns:r="http://schemas.openxmlformats.org/officeDocument/2006/relationships" r:id="rId12" tooltip="Go to Portfolio chart"/>
        </xdr:cNvPr>
        <xdr:cNvSpPr/>
      </xdr:nvSpPr>
      <xdr:spPr>
        <a:xfrm>
          <a:off x="10183091" y="4695178"/>
          <a:ext cx="1244529" cy="361731"/>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Portfolio</a:t>
          </a:r>
        </a:p>
      </xdr:txBody>
    </xdr:sp>
    <xdr:clientData/>
  </xdr:twoCellAnchor>
  <xdr:twoCellAnchor>
    <xdr:from>
      <xdr:col>47</xdr:col>
      <xdr:colOff>0</xdr:colOff>
      <xdr:row>15</xdr:row>
      <xdr:rowOff>2816</xdr:rowOff>
    </xdr:from>
    <xdr:to>
      <xdr:col>52</xdr:col>
      <xdr:colOff>0</xdr:colOff>
      <xdr:row>17</xdr:row>
      <xdr:rowOff>0</xdr:rowOff>
    </xdr:to>
    <xdr:sp macro="" textlink="">
      <xdr:nvSpPr>
        <xdr:cNvPr id="72" name="Rounded Rectangle 71">
          <a:hlinkClick xmlns:r="http://schemas.openxmlformats.org/officeDocument/2006/relationships" r:id="rId13" tooltip="Go to Allocation chart"/>
        </xdr:cNvPr>
        <xdr:cNvSpPr/>
      </xdr:nvSpPr>
      <xdr:spPr>
        <a:xfrm>
          <a:off x="11689773" y="3059475"/>
          <a:ext cx="1255568" cy="360866"/>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Allocation</a:t>
          </a:r>
        </a:p>
      </xdr:txBody>
    </xdr:sp>
    <xdr:clientData/>
  </xdr:twoCellAnchor>
  <xdr:twoCellAnchor>
    <xdr:from>
      <xdr:col>47</xdr:col>
      <xdr:colOff>1</xdr:colOff>
      <xdr:row>20</xdr:row>
      <xdr:rowOff>180974</xdr:rowOff>
    </xdr:from>
    <xdr:to>
      <xdr:col>54</xdr:col>
      <xdr:colOff>0</xdr:colOff>
      <xdr:row>23</xdr:row>
      <xdr:rowOff>0</xdr:rowOff>
    </xdr:to>
    <xdr:sp macro="" textlink="">
      <xdr:nvSpPr>
        <xdr:cNvPr id="73" name="Rounded Rectangle 72">
          <a:hlinkClick xmlns:r="http://schemas.openxmlformats.org/officeDocument/2006/relationships" r:id="rId14" tooltip="Go to Rural programs chart"/>
        </xdr:cNvPr>
        <xdr:cNvSpPr/>
      </xdr:nvSpPr>
      <xdr:spPr>
        <a:xfrm>
          <a:off x="11689774" y="4146838"/>
          <a:ext cx="1757794" cy="364548"/>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Rural</a:t>
          </a:r>
          <a:r>
            <a:rPr lang="en-AU" sz="1400" b="1">
              <a:solidFill>
                <a:schemeClr val="tx1">
                  <a:lumMod val="65000"/>
                  <a:lumOff val="35000"/>
                </a:schemeClr>
              </a:solidFill>
              <a:latin typeface="Arial" panose="020B0604020202020204" pitchFamily="34" charset="0"/>
              <a:cs typeface="Arial" panose="020B0604020202020204" pitchFamily="34" charset="0"/>
            </a:rPr>
            <a:t> </a:t>
          </a:r>
          <a:r>
            <a:rPr lang="en-AU" sz="1400" b="1">
              <a:solidFill>
                <a:schemeClr val="bg2">
                  <a:lumMod val="25000"/>
                </a:schemeClr>
              </a:solidFill>
              <a:latin typeface="Arial" panose="020B0604020202020204" pitchFamily="34" charset="0"/>
              <a:ea typeface="+mn-ea"/>
              <a:cs typeface="Arial" panose="020B0604020202020204" pitchFamily="34" charset="0"/>
            </a:rPr>
            <a:t>programs</a:t>
          </a:r>
        </a:p>
      </xdr:txBody>
    </xdr:sp>
    <xdr:clientData/>
  </xdr:twoCellAnchor>
  <xdr:twoCellAnchor>
    <xdr:from>
      <xdr:col>47</xdr:col>
      <xdr:colOff>0</xdr:colOff>
      <xdr:row>24</xdr:row>
      <xdr:rowOff>1</xdr:rowOff>
    </xdr:from>
    <xdr:to>
      <xdr:col>56</xdr:col>
      <xdr:colOff>0</xdr:colOff>
      <xdr:row>26</xdr:row>
      <xdr:rowOff>1</xdr:rowOff>
    </xdr:to>
    <xdr:sp macro="" textlink="">
      <xdr:nvSpPr>
        <xdr:cNvPr id="78" name="Rounded Rectangle 77">
          <a:hlinkClick xmlns:r="http://schemas.openxmlformats.org/officeDocument/2006/relationships" r:id="rId15" tooltip="Go to Research block grant chart"/>
        </xdr:cNvPr>
        <xdr:cNvSpPr/>
      </xdr:nvSpPr>
      <xdr:spPr>
        <a:xfrm>
          <a:off x="11534775" y="4486276"/>
          <a:ext cx="2228850" cy="36195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Research</a:t>
          </a:r>
          <a:r>
            <a:rPr lang="en-AU" sz="1400" b="1">
              <a:solidFill>
                <a:schemeClr val="tx1">
                  <a:lumMod val="65000"/>
                  <a:lumOff val="35000"/>
                </a:schemeClr>
              </a:solidFill>
              <a:latin typeface="Arial" panose="020B0604020202020204" pitchFamily="34" charset="0"/>
              <a:cs typeface="Arial" panose="020B0604020202020204" pitchFamily="34" charset="0"/>
            </a:rPr>
            <a:t> </a:t>
          </a:r>
          <a:r>
            <a:rPr lang="en-AU" sz="1400" b="1">
              <a:solidFill>
                <a:schemeClr val="bg2">
                  <a:lumMod val="25000"/>
                </a:schemeClr>
              </a:solidFill>
              <a:latin typeface="Arial" panose="020B0604020202020204" pitchFamily="34" charset="0"/>
              <a:cs typeface="Arial" panose="020B0604020202020204" pitchFamily="34" charset="0"/>
            </a:rPr>
            <a:t>block</a:t>
          </a:r>
          <a:r>
            <a:rPr lang="en-AU" sz="1400" b="1">
              <a:solidFill>
                <a:schemeClr val="tx1">
                  <a:lumMod val="65000"/>
                  <a:lumOff val="35000"/>
                </a:schemeClr>
              </a:solidFill>
              <a:latin typeface="Arial" panose="020B0604020202020204" pitchFamily="34" charset="0"/>
              <a:cs typeface="Arial" panose="020B0604020202020204" pitchFamily="34" charset="0"/>
            </a:rPr>
            <a:t> </a:t>
          </a:r>
          <a:r>
            <a:rPr lang="en-AU" sz="1400" b="1">
              <a:solidFill>
                <a:schemeClr val="bg2">
                  <a:lumMod val="25000"/>
                </a:schemeClr>
              </a:solidFill>
              <a:latin typeface="Arial" panose="020B0604020202020204" pitchFamily="34" charset="0"/>
              <a:cs typeface="Arial" panose="020B0604020202020204" pitchFamily="34" charset="0"/>
            </a:rPr>
            <a:t>grants</a:t>
          </a:r>
        </a:p>
      </xdr:txBody>
    </xdr:sp>
    <xdr:clientData/>
  </xdr:twoCellAnchor>
  <xdr:twoCellAnchor>
    <xdr:from>
      <xdr:col>41</xdr:col>
      <xdr:colOff>1951</xdr:colOff>
      <xdr:row>15</xdr:row>
      <xdr:rowOff>0</xdr:rowOff>
    </xdr:from>
    <xdr:to>
      <xdr:col>45</xdr:col>
      <xdr:colOff>230551</xdr:colOff>
      <xdr:row>16</xdr:row>
      <xdr:rowOff>179025</xdr:rowOff>
    </xdr:to>
    <xdr:sp macro="" textlink="">
      <xdr:nvSpPr>
        <xdr:cNvPr id="80" name="Rounded Rectangle 79">
          <a:hlinkClick xmlns:r="http://schemas.openxmlformats.org/officeDocument/2006/relationships" r:id="rId16" tooltip="Go to Sector chart"/>
        </xdr:cNvPr>
        <xdr:cNvSpPr/>
      </xdr:nvSpPr>
      <xdr:spPr>
        <a:xfrm>
          <a:off x="10050826" y="2857500"/>
          <a:ext cx="1219200" cy="3600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2">
                  <a:lumMod val="25000"/>
                </a:schemeClr>
              </a:solidFill>
              <a:latin typeface="Arial" panose="020B0604020202020204" pitchFamily="34" charset="0"/>
              <a:ea typeface="+mn-ea"/>
              <a:cs typeface="Arial" panose="020B0604020202020204" pitchFamily="34" charset="0"/>
            </a:rPr>
            <a:t>Sector</a:t>
          </a:r>
        </a:p>
      </xdr:txBody>
    </xdr:sp>
    <xdr:clientData/>
  </xdr:twoCellAnchor>
  <xdr:twoCellAnchor>
    <xdr:from>
      <xdr:col>41</xdr:col>
      <xdr:colOff>0</xdr:colOff>
      <xdr:row>21</xdr:row>
      <xdr:rowOff>2815</xdr:rowOff>
    </xdr:from>
    <xdr:to>
      <xdr:col>46</xdr:col>
      <xdr:colOff>0</xdr:colOff>
      <xdr:row>23</xdr:row>
      <xdr:rowOff>0</xdr:rowOff>
    </xdr:to>
    <xdr:sp macro="" textlink="">
      <xdr:nvSpPr>
        <xdr:cNvPr id="83" name="Rounded Rectangle 82">
          <a:hlinkClick xmlns:r="http://schemas.openxmlformats.org/officeDocument/2006/relationships" r:id="rId17" tooltip="Go to Australian Government research agencies chart"/>
        </xdr:cNvPr>
        <xdr:cNvSpPr/>
      </xdr:nvSpPr>
      <xdr:spPr>
        <a:xfrm>
          <a:off x="10183091" y="4150520"/>
          <a:ext cx="1255568" cy="360866"/>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Agencies</a:t>
          </a:r>
        </a:p>
      </xdr:txBody>
    </xdr:sp>
    <xdr:clientData/>
  </xdr:twoCellAnchor>
  <xdr:twoCellAnchor>
    <xdr:from>
      <xdr:col>47</xdr:col>
      <xdr:colOff>0</xdr:colOff>
      <xdr:row>18</xdr:row>
      <xdr:rowOff>0</xdr:rowOff>
    </xdr:from>
    <xdr:to>
      <xdr:col>52</xdr:col>
      <xdr:colOff>17099</xdr:colOff>
      <xdr:row>19</xdr:row>
      <xdr:rowOff>179025</xdr:rowOff>
    </xdr:to>
    <xdr:sp macro="" textlink="">
      <xdr:nvSpPr>
        <xdr:cNvPr id="86" name="Rounded Rectangle 85">
          <a:hlinkClick xmlns:r="http://schemas.openxmlformats.org/officeDocument/2006/relationships" r:id="rId18" tooltip="Go to Rural levy chart"/>
        </xdr:cNvPr>
        <xdr:cNvSpPr/>
      </xdr:nvSpPr>
      <xdr:spPr>
        <a:xfrm>
          <a:off x="11534775" y="3400425"/>
          <a:ext cx="1255349" cy="3600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Rural levies</a:t>
          </a:r>
        </a:p>
      </xdr:txBody>
    </xdr:sp>
    <xdr:clientData/>
  </xdr:twoCellAnchor>
  <xdr:twoCellAnchor>
    <xdr:from>
      <xdr:col>26</xdr:col>
      <xdr:colOff>0</xdr:colOff>
      <xdr:row>21</xdr:row>
      <xdr:rowOff>1</xdr:rowOff>
    </xdr:from>
    <xdr:to>
      <xdr:col>31</xdr:col>
      <xdr:colOff>238125</xdr:colOff>
      <xdr:row>22</xdr:row>
      <xdr:rowOff>179026</xdr:rowOff>
    </xdr:to>
    <xdr:sp macro="" textlink="">
      <xdr:nvSpPr>
        <xdr:cNvPr id="87" name="Rounded Rectangle 86">
          <a:hlinkClick xmlns:r="http://schemas.openxmlformats.org/officeDocument/2006/relationships" r:id="rId19" tooltip="Go to Portfolio dataset"/>
        </xdr:cNvPr>
        <xdr:cNvSpPr/>
      </xdr:nvSpPr>
      <xdr:spPr>
        <a:xfrm>
          <a:off x="4886325" y="3943351"/>
          <a:ext cx="1476375" cy="360000"/>
        </a:xfrm>
        <a:prstGeom prst="roundRect">
          <a:avLst/>
        </a:prstGeom>
        <a:solidFill>
          <a:schemeClr val="accent4"/>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Portfolio</a:t>
          </a:r>
        </a:p>
      </xdr:txBody>
    </xdr:sp>
    <xdr:clientData/>
  </xdr:twoCellAnchor>
  <xdr:twoCellAnchor>
    <xdr:from>
      <xdr:col>17</xdr:col>
      <xdr:colOff>0</xdr:colOff>
      <xdr:row>15</xdr:row>
      <xdr:rowOff>0</xdr:rowOff>
    </xdr:from>
    <xdr:to>
      <xdr:col>23</xdr:col>
      <xdr:colOff>9525</xdr:colOff>
      <xdr:row>16</xdr:row>
      <xdr:rowOff>179025</xdr:rowOff>
    </xdr:to>
    <xdr:sp macro="" textlink="">
      <xdr:nvSpPr>
        <xdr:cNvPr id="54" name="Rounded Rectangle 53">
          <a:hlinkClick xmlns:r="http://schemas.openxmlformats.org/officeDocument/2006/relationships" r:id="rId20" tooltip="Go to R&amp;D dataset"/>
        </xdr:cNvPr>
        <xdr:cNvSpPr/>
      </xdr:nvSpPr>
      <xdr:spPr>
        <a:xfrm>
          <a:off x="2162175" y="2857500"/>
          <a:ext cx="1495425" cy="360000"/>
        </a:xfrm>
        <a:prstGeom prst="roundRect">
          <a:avLst/>
        </a:prstGeom>
        <a:solidFill>
          <a:srgbClr val="00B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1"/>
              </a:solidFill>
              <a:latin typeface="Arial" panose="020B0604020202020204" pitchFamily="34" charset="0"/>
              <a:ea typeface="+mn-ea"/>
              <a:cs typeface="Arial" panose="020B0604020202020204" pitchFamily="34" charset="0"/>
            </a:rPr>
            <a:t>R&amp;D</a:t>
          </a:r>
        </a:p>
      </xdr:txBody>
    </xdr:sp>
    <xdr:clientData/>
  </xdr:twoCellAnchor>
  <xdr:twoCellAnchor>
    <xdr:from>
      <xdr:col>17</xdr:col>
      <xdr:colOff>0</xdr:colOff>
      <xdr:row>18</xdr:row>
      <xdr:rowOff>1950</xdr:rowOff>
    </xdr:from>
    <xdr:to>
      <xdr:col>23</xdr:col>
      <xdr:colOff>9525</xdr:colOff>
      <xdr:row>20</xdr:row>
      <xdr:rowOff>0</xdr:rowOff>
    </xdr:to>
    <xdr:sp macro="" textlink="">
      <xdr:nvSpPr>
        <xdr:cNvPr id="55" name="Rounded Rectangle 54">
          <a:hlinkClick xmlns:r="http://schemas.openxmlformats.org/officeDocument/2006/relationships" r:id="rId21" tooltip="Go to Innovation dataset"/>
        </xdr:cNvPr>
        <xdr:cNvSpPr/>
      </xdr:nvSpPr>
      <xdr:spPr>
        <a:xfrm>
          <a:off x="2162175" y="3402375"/>
          <a:ext cx="1495425" cy="360000"/>
        </a:xfrm>
        <a:prstGeom prst="roundRect">
          <a:avLst/>
        </a:prstGeom>
        <a:solidFill>
          <a:srgbClr val="00B050"/>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AU" sz="1400" b="1">
              <a:solidFill>
                <a:schemeClr val="bg1"/>
              </a:solidFill>
              <a:latin typeface="Arial" panose="020B0604020202020204" pitchFamily="34" charset="0"/>
              <a:ea typeface="+mn-ea"/>
              <a:cs typeface="Arial" panose="020B0604020202020204" pitchFamily="34" charset="0"/>
            </a:rPr>
            <a:t>Innovation</a:t>
          </a:r>
        </a:p>
      </xdr:txBody>
    </xdr:sp>
    <xdr:clientData/>
  </xdr:twoCellAnchor>
  <xdr:twoCellAnchor>
    <xdr:from>
      <xdr:col>2</xdr:col>
      <xdr:colOff>0</xdr:colOff>
      <xdr:row>15</xdr:row>
      <xdr:rowOff>0</xdr:rowOff>
    </xdr:from>
    <xdr:to>
      <xdr:col>7</xdr:col>
      <xdr:colOff>237750</xdr:colOff>
      <xdr:row>19</xdr:row>
      <xdr:rowOff>1</xdr:rowOff>
    </xdr:to>
    <xdr:sp macro="" textlink="">
      <xdr:nvSpPr>
        <xdr:cNvPr id="27" name="Rounded Rectangle 26">
          <a:hlinkClick xmlns:r="http://schemas.openxmlformats.org/officeDocument/2006/relationships" r:id="rId22" tooltip="Go to Publication Information"/>
        </xdr:cNvPr>
        <xdr:cNvSpPr/>
      </xdr:nvSpPr>
      <xdr:spPr>
        <a:xfrm>
          <a:off x="390525" y="3019425"/>
          <a:ext cx="1476000" cy="723901"/>
        </a:xfrm>
        <a:prstGeom prst="roundRect">
          <a:avLst/>
        </a:prstGeom>
        <a:solidFill>
          <a:schemeClr val="accent6">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ea typeface="+mn-ea"/>
              <a:cs typeface="Arial" panose="020B0604020202020204" pitchFamily="34" charset="0"/>
            </a:rPr>
            <a:t>Publication information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64725</xdr:colOff>
      <xdr:row>0</xdr:row>
      <xdr:rowOff>0</xdr:rowOff>
    </xdr:from>
    <xdr:to>
      <xdr:col>6</xdr:col>
      <xdr:colOff>238125</xdr:colOff>
      <xdr:row>0</xdr:row>
      <xdr:rowOff>342900</xdr:rowOff>
    </xdr:to>
    <xdr:sp macro="" textlink="">
      <xdr:nvSpPr>
        <xdr:cNvPr id="2" name="Rounded Rectangle 1">
          <a:hlinkClick xmlns:r="http://schemas.openxmlformats.org/officeDocument/2006/relationships" r:id="rId1" tooltip="Go to Homepage"/>
        </xdr:cNvPr>
        <xdr:cNvSpPr/>
      </xdr:nvSpPr>
      <xdr:spPr>
        <a:xfrm>
          <a:off x="7560900" y="0"/>
          <a:ext cx="13926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6</xdr:col>
      <xdr:colOff>436200</xdr:colOff>
      <xdr:row>0</xdr:row>
      <xdr:rowOff>0</xdr:rowOff>
    </xdr:from>
    <xdr:to>
      <xdr:col>8</xdr:col>
      <xdr:colOff>0</xdr:colOff>
      <xdr:row>0</xdr:row>
      <xdr:rowOff>342900</xdr:rowOff>
    </xdr:to>
    <xdr:sp macro="" textlink="">
      <xdr:nvSpPr>
        <xdr:cNvPr id="3" name="Rounded Rectangle 2">
          <a:hlinkClick xmlns:r="http://schemas.openxmlformats.org/officeDocument/2006/relationships" r:id="rId2" tooltip="Go to chart"/>
        </xdr:cNvPr>
        <xdr:cNvSpPr/>
      </xdr:nvSpPr>
      <xdr:spPr>
        <a:xfrm>
          <a:off x="9151575" y="0"/>
          <a:ext cx="7830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19050</xdr:colOff>
      <xdr:row>1</xdr:row>
      <xdr:rowOff>9525</xdr:rowOff>
    </xdr:from>
    <xdr:to>
      <xdr:col>14</xdr:col>
      <xdr:colOff>19050</xdr:colOff>
      <xdr:row>1</xdr:row>
      <xdr:rowOff>333525</xdr:rowOff>
    </xdr:to>
    <xdr:sp macro="" textlink="">
      <xdr:nvSpPr>
        <xdr:cNvPr id="2" name="Rounded Rectangle 1">
          <a:hlinkClick xmlns:r="http://schemas.openxmlformats.org/officeDocument/2006/relationships" r:id="rId1" tooltip="Go to Homepage"/>
        </xdr:cNvPr>
        <xdr:cNvSpPr/>
      </xdr:nvSpPr>
      <xdr:spPr>
        <a:xfrm>
          <a:off x="9277350" y="485775"/>
          <a:ext cx="1219200" cy="3240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15</xdr:col>
      <xdr:colOff>17100</xdr:colOff>
      <xdr:row>1</xdr:row>
      <xdr:rowOff>9525</xdr:rowOff>
    </xdr:from>
    <xdr:to>
      <xdr:col>17</xdr:col>
      <xdr:colOff>19050</xdr:colOff>
      <xdr:row>1</xdr:row>
      <xdr:rowOff>333525</xdr:rowOff>
    </xdr:to>
    <xdr:sp macro="" textlink="">
      <xdr:nvSpPr>
        <xdr:cNvPr id="3" name="Rounded Rectangle 2">
          <a:hlinkClick xmlns:r="http://schemas.openxmlformats.org/officeDocument/2006/relationships" r:id="rId2" tooltip="Go to chart"/>
        </xdr:cNvPr>
        <xdr:cNvSpPr/>
      </xdr:nvSpPr>
      <xdr:spPr>
        <a:xfrm>
          <a:off x="11104200" y="485775"/>
          <a:ext cx="1221150" cy="3240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0</xdr:row>
      <xdr:rowOff>0</xdr:rowOff>
    </xdr:from>
    <xdr:to>
      <xdr:col>15</xdr:col>
      <xdr:colOff>173400</xdr:colOff>
      <xdr:row>0</xdr:row>
      <xdr:rowOff>342900</xdr:rowOff>
    </xdr:to>
    <xdr:sp macro="" textlink="">
      <xdr:nvSpPr>
        <xdr:cNvPr id="2" name="Rounded Rectangle 1">
          <a:hlinkClick xmlns:r="http://schemas.openxmlformats.org/officeDocument/2006/relationships" r:id="rId1" tooltip="Go to Homepage"/>
        </xdr:cNvPr>
        <xdr:cNvSpPr/>
      </xdr:nvSpPr>
      <xdr:spPr>
        <a:xfrm>
          <a:off x="12287250" y="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15</xdr:col>
      <xdr:colOff>295275</xdr:colOff>
      <xdr:row>0</xdr:row>
      <xdr:rowOff>0</xdr:rowOff>
    </xdr:from>
    <xdr:to>
      <xdr:col>16</xdr:col>
      <xdr:colOff>571501</xdr:colOff>
      <xdr:row>0</xdr:row>
      <xdr:rowOff>342900</xdr:rowOff>
    </xdr:to>
    <xdr:sp macro="" textlink="">
      <xdr:nvSpPr>
        <xdr:cNvPr id="3" name="Rounded Rectangle 2">
          <a:hlinkClick xmlns:r="http://schemas.openxmlformats.org/officeDocument/2006/relationships" r:id="rId2" tooltip="Go to chart"/>
        </xdr:cNvPr>
        <xdr:cNvSpPr/>
      </xdr:nvSpPr>
      <xdr:spPr>
        <a:xfrm>
          <a:off x="13877925" y="0"/>
          <a:ext cx="923926"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twoCellAnchor>
    <xdr:from>
      <xdr:col>34</xdr:col>
      <xdr:colOff>0</xdr:colOff>
      <xdr:row>0</xdr:row>
      <xdr:rowOff>0</xdr:rowOff>
    </xdr:from>
    <xdr:to>
      <xdr:col>36</xdr:col>
      <xdr:colOff>173400</xdr:colOff>
      <xdr:row>0</xdr:row>
      <xdr:rowOff>342900</xdr:rowOff>
    </xdr:to>
    <xdr:sp macro="" textlink="">
      <xdr:nvSpPr>
        <xdr:cNvPr id="4" name="Rounded Rectangle 3">
          <a:hlinkClick xmlns:r="http://schemas.openxmlformats.org/officeDocument/2006/relationships" r:id="rId1" tooltip="Go to Homepage"/>
        </xdr:cNvPr>
        <xdr:cNvSpPr/>
      </xdr:nvSpPr>
      <xdr:spPr>
        <a:xfrm>
          <a:off x="25888950" y="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36</xdr:col>
      <xdr:colOff>295275</xdr:colOff>
      <xdr:row>0</xdr:row>
      <xdr:rowOff>0</xdr:rowOff>
    </xdr:from>
    <xdr:to>
      <xdr:col>37</xdr:col>
      <xdr:colOff>571501</xdr:colOff>
      <xdr:row>0</xdr:row>
      <xdr:rowOff>342900</xdr:rowOff>
    </xdr:to>
    <xdr:sp macro="" textlink="">
      <xdr:nvSpPr>
        <xdr:cNvPr id="5" name="Rounded Rectangle 4">
          <a:hlinkClick xmlns:r="http://schemas.openxmlformats.org/officeDocument/2006/relationships" r:id="rId2" tooltip="Go to chart"/>
        </xdr:cNvPr>
        <xdr:cNvSpPr/>
      </xdr:nvSpPr>
      <xdr:spPr>
        <a:xfrm>
          <a:off x="27479625" y="0"/>
          <a:ext cx="923926"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323849</xdr:colOff>
      <xdr:row>0</xdr:row>
      <xdr:rowOff>0</xdr:rowOff>
    </xdr:from>
    <xdr:to>
      <xdr:col>12</xdr:col>
      <xdr:colOff>104774</xdr:colOff>
      <xdr:row>1</xdr:row>
      <xdr:rowOff>76200</xdr:rowOff>
    </xdr:to>
    <xdr:sp macro="" textlink="">
      <xdr:nvSpPr>
        <xdr:cNvPr id="4" name="Rounded Rectangle 3">
          <a:hlinkClick xmlns:r="http://schemas.openxmlformats.org/officeDocument/2006/relationships" r:id="rId1" tooltip="Go to RuralLevyChart"/>
        </xdr:cNvPr>
        <xdr:cNvSpPr/>
      </xdr:nvSpPr>
      <xdr:spPr>
        <a:xfrm>
          <a:off x="9267824" y="0"/>
          <a:ext cx="1724025" cy="333375"/>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Rural levies</a:t>
          </a:r>
          <a:r>
            <a:rPr lang="en-AU" sz="1400" b="1" baseline="0">
              <a:solidFill>
                <a:schemeClr val="bg2">
                  <a:lumMod val="25000"/>
                </a:schemeClr>
              </a:solidFill>
              <a:latin typeface="Arial" panose="020B0604020202020204" pitchFamily="34" charset="0"/>
              <a:cs typeface="Arial" panose="020B0604020202020204" pitchFamily="34" charset="0"/>
            </a:rPr>
            <a:t> c</a:t>
          </a:r>
          <a:r>
            <a:rPr lang="en-AU" sz="1400" b="1">
              <a:solidFill>
                <a:schemeClr val="bg2">
                  <a:lumMod val="25000"/>
                </a:schemeClr>
              </a:solidFill>
              <a:latin typeface="Arial" panose="020B0604020202020204" pitchFamily="34" charset="0"/>
              <a:cs typeface="Arial" panose="020B0604020202020204" pitchFamily="34" charset="0"/>
            </a:rPr>
            <a:t>hart</a:t>
          </a:r>
        </a:p>
      </xdr:txBody>
    </xdr:sp>
    <xdr:clientData/>
  </xdr:twoCellAnchor>
  <xdr:twoCellAnchor>
    <xdr:from>
      <xdr:col>2</xdr:col>
      <xdr:colOff>9525</xdr:colOff>
      <xdr:row>0</xdr:row>
      <xdr:rowOff>0</xdr:rowOff>
    </xdr:from>
    <xdr:to>
      <xdr:col>4</xdr:col>
      <xdr:colOff>182925</xdr:colOff>
      <xdr:row>1</xdr:row>
      <xdr:rowOff>76200</xdr:rowOff>
    </xdr:to>
    <xdr:sp macro="" textlink="">
      <xdr:nvSpPr>
        <xdr:cNvPr id="5" name="Rounded Rectangle 4">
          <a:hlinkClick xmlns:r="http://schemas.openxmlformats.org/officeDocument/2006/relationships" r:id="rId2" tooltip="Go to Homepage"/>
        </xdr:cNvPr>
        <xdr:cNvSpPr/>
      </xdr:nvSpPr>
      <xdr:spPr>
        <a:xfrm>
          <a:off x="4419600" y="0"/>
          <a:ext cx="1468800" cy="333375"/>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xdr:col>
      <xdr:colOff>200025</xdr:colOff>
      <xdr:row>0</xdr:row>
      <xdr:rowOff>0</xdr:rowOff>
    </xdr:from>
    <xdr:to>
      <xdr:col>8</xdr:col>
      <xdr:colOff>619125</xdr:colOff>
      <xdr:row>1</xdr:row>
      <xdr:rowOff>76200</xdr:rowOff>
    </xdr:to>
    <xdr:sp macro="" textlink="">
      <xdr:nvSpPr>
        <xdr:cNvPr id="6" name="Rounded Rectangle 5">
          <a:hlinkClick xmlns:r="http://schemas.openxmlformats.org/officeDocument/2006/relationships" r:id="rId3" tooltip="Go to RuralProgrammesChart"/>
        </xdr:cNvPr>
        <xdr:cNvSpPr/>
      </xdr:nvSpPr>
      <xdr:spPr>
        <a:xfrm>
          <a:off x="6553200" y="0"/>
          <a:ext cx="2362200" cy="333375"/>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Rural programmes chart</a:t>
          </a:r>
        </a:p>
      </xdr:txBody>
    </xdr:sp>
    <xdr:clientData/>
  </xdr:twoCellAnchor>
  <xdr:twoCellAnchor>
    <xdr:from>
      <xdr:col>38</xdr:col>
      <xdr:colOff>704849</xdr:colOff>
      <xdr:row>0</xdr:row>
      <xdr:rowOff>0</xdr:rowOff>
    </xdr:from>
    <xdr:to>
      <xdr:col>40</xdr:col>
      <xdr:colOff>838199</xdr:colOff>
      <xdr:row>1</xdr:row>
      <xdr:rowOff>76200</xdr:rowOff>
    </xdr:to>
    <xdr:sp macro="" textlink="">
      <xdr:nvSpPr>
        <xdr:cNvPr id="7" name="Rounded Rectangle 6">
          <a:hlinkClick xmlns:r="http://schemas.openxmlformats.org/officeDocument/2006/relationships" r:id="rId1" tooltip="Go to RuralLevyChart"/>
        </xdr:cNvPr>
        <xdr:cNvSpPr/>
      </xdr:nvSpPr>
      <xdr:spPr>
        <a:xfrm>
          <a:off x="28432124" y="0"/>
          <a:ext cx="1724025" cy="333375"/>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Rural levies</a:t>
          </a:r>
          <a:r>
            <a:rPr lang="en-AU" sz="1400" b="1" baseline="0">
              <a:solidFill>
                <a:schemeClr val="bg2">
                  <a:lumMod val="25000"/>
                </a:schemeClr>
              </a:solidFill>
              <a:latin typeface="Arial" panose="020B0604020202020204" pitchFamily="34" charset="0"/>
              <a:cs typeface="Arial" panose="020B0604020202020204" pitchFamily="34" charset="0"/>
            </a:rPr>
            <a:t> c</a:t>
          </a:r>
          <a:r>
            <a:rPr lang="en-AU" sz="1400" b="1">
              <a:solidFill>
                <a:schemeClr val="bg2">
                  <a:lumMod val="25000"/>
                </a:schemeClr>
              </a:solidFill>
              <a:latin typeface="Arial" panose="020B0604020202020204" pitchFamily="34" charset="0"/>
              <a:cs typeface="Arial" panose="020B0604020202020204" pitchFamily="34" charset="0"/>
            </a:rPr>
            <a:t>hart</a:t>
          </a:r>
        </a:p>
      </xdr:txBody>
    </xdr:sp>
    <xdr:clientData/>
  </xdr:twoCellAnchor>
  <xdr:twoCellAnchor>
    <xdr:from>
      <xdr:col>31</xdr:col>
      <xdr:colOff>390525</xdr:colOff>
      <xdr:row>0</xdr:row>
      <xdr:rowOff>0</xdr:rowOff>
    </xdr:from>
    <xdr:to>
      <xdr:col>33</xdr:col>
      <xdr:colOff>563925</xdr:colOff>
      <xdr:row>1</xdr:row>
      <xdr:rowOff>76200</xdr:rowOff>
    </xdr:to>
    <xdr:sp macro="" textlink="">
      <xdr:nvSpPr>
        <xdr:cNvPr id="8" name="Rounded Rectangle 7">
          <a:hlinkClick xmlns:r="http://schemas.openxmlformats.org/officeDocument/2006/relationships" r:id="rId2" tooltip="Go to Homepage"/>
        </xdr:cNvPr>
        <xdr:cNvSpPr/>
      </xdr:nvSpPr>
      <xdr:spPr>
        <a:xfrm>
          <a:off x="23583900" y="0"/>
          <a:ext cx="1468800" cy="333375"/>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34</xdr:col>
      <xdr:colOff>581025</xdr:colOff>
      <xdr:row>0</xdr:row>
      <xdr:rowOff>0</xdr:rowOff>
    </xdr:from>
    <xdr:to>
      <xdr:col>38</xdr:col>
      <xdr:colOff>352425</xdr:colOff>
      <xdr:row>1</xdr:row>
      <xdr:rowOff>76200</xdr:rowOff>
    </xdr:to>
    <xdr:sp macro="" textlink="">
      <xdr:nvSpPr>
        <xdr:cNvPr id="9" name="Rounded Rectangle 8">
          <a:hlinkClick xmlns:r="http://schemas.openxmlformats.org/officeDocument/2006/relationships" r:id="rId3" tooltip="Go to RuralProgrammesChart"/>
        </xdr:cNvPr>
        <xdr:cNvSpPr/>
      </xdr:nvSpPr>
      <xdr:spPr>
        <a:xfrm>
          <a:off x="25717500" y="0"/>
          <a:ext cx="2362200" cy="333375"/>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Rural programmes chart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647700</xdr:colOff>
      <xdr:row>0</xdr:row>
      <xdr:rowOff>76200</xdr:rowOff>
    </xdr:from>
    <xdr:to>
      <xdr:col>6</xdr:col>
      <xdr:colOff>571500</xdr:colOff>
      <xdr:row>0</xdr:row>
      <xdr:rowOff>419100</xdr:rowOff>
    </xdr:to>
    <xdr:sp macro="" textlink="">
      <xdr:nvSpPr>
        <xdr:cNvPr id="4" name="Rounded Rectangle 3">
          <a:hlinkClick xmlns:r="http://schemas.openxmlformats.org/officeDocument/2006/relationships" r:id="rId1" tooltip="Go to chart"/>
        </xdr:cNvPr>
        <xdr:cNvSpPr/>
      </xdr:nvSpPr>
      <xdr:spPr>
        <a:xfrm>
          <a:off x="7562850" y="76200"/>
          <a:ext cx="9525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twoCellAnchor>
    <xdr:from>
      <xdr:col>4</xdr:col>
      <xdr:colOff>0</xdr:colOff>
      <xdr:row>0</xdr:row>
      <xdr:rowOff>76200</xdr:rowOff>
    </xdr:from>
    <xdr:to>
      <xdr:col>5</xdr:col>
      <xdr:colOff>440100</xdr:colOff>
      <xdr:row>0</xdr:row>
      <xdr:rowOff>419100</xdr:rowOff>
    </xdr:to>
    <xdr:sp macro="" textlink="">
      <xdr:nvSpPr>
        <xdr:cNvPr id="5" name="Rounded Rectangle 4">
          <a:hlinkClick xmlns:r="http://schemas.openxmlformats.org/officeDocument/2006/relationships" r:id="rId2" tooltip="Go to Homepage"/>
        </xdr:cNvPr>
        <xdr:cNvSpPr/>
      </xdr:nvSpPr>
      <xdr:spPr>
        <a:xfrm>
          <a:off x="4962525" y="7620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18</xdr:col>
      <xdr:colOff>647700</xdr:colOff>
      <xdr:row>0</xdr:row>
      <xdr:rowOff>0</xdr:rowOff>
    </xdr:from>
    <xdr:to>
      <xdr:col>20</xdr:col>
      <xdr:colOff>381000</xdr:colOff>
      <xdr:row>0</xdr:row>
      <xdr:rowOff>342900</xdr:rowOff>
    </xdr:to>
    <xdr:sp macro="" textlink="">
      <xdr:nvSpPr>
        <xdr:cNvPr id="6" name="Rounded Rectangle 5">
          <a:hlinkClick xmlns:r="http://schemas.openxmlformats.org/officeDocument/2006/relationships" r:id="rId1" tooltip="Go to chart"/>
        </xdr:cNvPr>
        <xdr:cNvSpPr/>
      </xdr:nvSpPr>
      <xdr:spPr>
        <a:xfrm>
          <a:off x="20935950" y="0"/>
          <a:ext cx="9525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twoCellAnchor>
    <xdr:from>
      <xdr:col>17</xdr:col>
      <xdr:colOff>0</xdr:colOff>
      <xdr:row>0</xdr:row>
      <xdr:rowOff>0</xdr:rowOff>
    </xdr:from>
    <xdr:to>
      <xdr:col>18</xdr:col>
      <xdr:colOff>440100</xdr:colOff>
      <xdr:row>0</xdr:row>
      <xdr:rowOff>342900</xdr:rowOff>
    </xdr:to>
    <xdr:sp macro="" textlink="">
      <xdr:nvSpPr>
        <xdr:cNvPr id="7" name="Rounded Rectangle 6">
          <a:hlinkClick xmlns:r="http://schemas.openxmlformats.org/officeDocument/2006/relationships" r:id="rId2" tooltip="Go to Homepage"/>
        </xdr:cNvPr>
        <xdr:cNvSpPr/>
      </xdr:nvSpPr>
      <xdr:spPr>
        <a:xfrm>
          <a:off x="19259550" y="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38101</xdr:colOff>
      <xdr:row>5</xdr:row>
      <xdr:rowOff>76200</xdr:rowOff>
    </xdr:from>
    <xdr:to>
      <xdr:col>54</xdr:col>
      <xdr:colOff>123825</xdr:colOff>
      <xdr:row>44</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2050" name="Drop Down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2051" name="Drop Down 3" hidden="1">
              <a:extLst>
                <a:ext uri="{63B3BB69-23CF-44E3-9099-C40C66FF867C}">
                  <a14:compatExt spid="_x0000_s2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0</xdr:rowOff>
        </xdr:to>
        <xdr:sp macro="" textlink="">
          <xdr:nvSpPr>
            <xdr:cNvPr id="2052" name="Drop Down 4" hidden="1">
              <a:extLst>
                <a:ext uri="{63B3BB69-23CF-44E3-9099-C40C66FF867C}">
                  <a14:compatExt spid="_x0000_s2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2053" name="Drop Down 5" hidden="1">
              <a:extLst>
                <a:ext uri="{63B3BB69-23CF-44E3-9099-C40C66FF867C}">
                  <a14:compatExt spid="_x0000_s2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19050</xdr:colOff>
      <xdr:row>8</xdr:row>
      <xdr:rowOff>104775</xdr:rowOff>
    </xdr:from>
    <xdr:to>
      <xdr:col>60</xdr:col>
      <xdr:colOff>233154</xdr:colOff>
      <xdr:row>10</xdr:row>
      <xdr:rowOff>123825</xdr:rowOff>
    </xdr:to>
    <xdr:sp macro="" textlink="">
      <xdr:nvSpPr>
        <xdr:cNvPr id="10" name="Rounded Rectangle 9">
          <a:hlinkClick xmlns:r="http://schemas.openxmlformats.org/officeDocument/2006/relationships" r:id="rId2" tooltip="Go to Homepage"/>
        </xdr:cNvPr>
        <xdr:cNvSpPr/>
      </xdr:nvSpPr>
      <xdr:spPr>
        <a:xfrm>
          <a:off x="13639800" y="1533525"/>
          <a:ext cx="1452354"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9525</xdr:colOff>
      <xdr:row>12</xdr:row>
      <xdr:rowOff>19050</xdr:rowOff>
    </xdr:from>
    <xdr:to>
      <xdr:col>60</xdr:col>
      <xdr:colOff>240075</xdr:colOff>
      <xdr:row>14</xdr:row>
      <xdr:rowOff>38100</xdr:rowOff>
    </xdr:to>
    <xdr:sp macro="" textlink="">
      <xdr:nvSpPr>
        <xdr:cNvPr id="11" name="Rounded Rectangle 10">
          <a:hlinkClick xmlns:r="http://schemas.openxmlformats.org/officeDocument/2006/relationships" r:id="rId3" tooltip="Go to data"/>
        </xdr:cNvPr>
        <xdr:cNvSpPr/>
      </xdr:nvSpPr>
      <xdr:spPr>
        <a:xfrm>
          <a:off x="13630275" y="258127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47625</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4762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190500</xdr:colOff>
      <xdr:row>46</xdr:row>
      <xdr:rowOff>57150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1026" name="Drop Down 2"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1028" name="Drop Down 4"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1029" name="Drop Down 5"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2" name="TextBox 1"/>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9525</xdr:colOff>
      <xdr:row>8</xdr:row>
      <xdr:rowOff>95250</xdr:rowOff>
    </xdr:from>
    <xdr:to>
      <xdr:col>60</xdr:col>
      <xdr:colOff>240075</xdr:colOff>
      <xdr:row>10</xdr:row>
      <xdr:rowOff>114300</xdr:rowOff>
    </xdr:to>
    <xdr:sp macro="" textlink="">
      <xdr:nvSpPr>
        <xdr:cNvPr id="10" name="Rounded Rectangle 9">
          <a:hlinkClick xmlns:r="http://schemas.openxmlformats.org/officeDocument/2006/relationships" r:id="rId2" tooltip="Go to Homepage"/>
        </xdr:cNvPr>
        <xdr:cNvSpPr/>
      </xdr:nvSpPr>
      <xdr:spPr>
        <a:xfrm>
          <a:off x="13630275" y="200977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9525</xdr:colOff>
      <xdr:row>12</xdr:row>
      <xdr:rowOff>0</xdr:rowOff>
    </xdr:from>
    <xdr:to>
      <xdr:col>60</xdr:col>
      <xdr:colOff>240075</xdr:colOff>
      <xdr:row>14</xdr:row>
      <xdr:rowOff>19050</xdr:rowOff>
    </xdr:to>
    <xdr:sp macro="" textlink="">
      <xdr:nvSpPr>
        <xdr:cNvPr id="11" name="Rounded Rectangle 10">
          <a:hlinkClick xmlns:r="http://schemas.openxmlformats.org/officeDocument/2006/relationships" r:id="rId3" tooltip="Go to data"/>
        </xdr:cNvPr>
        <xdr:cNvSpPr/>
      </xdr:nvSpPr>
      <xdr:spPr>
        <a:xfrm>
          <a:off x="13630275" y="256222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19050</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161925</xdr:colOff>
      <xdr:row>40</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4097" name="Drop Down 1"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4098" name="Drop Down 2" hidden="1">
              <a:extLst>
                <a:ext uri="{63B3BB69-23CF-44E3-9099-C40C66FF867C}">
                  <a14:compatExt spid="_x0000_s4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4099" name="Drop Down 3" hidden="1">
              <a:extLst>
                <a:ext uri="{63B3BB69-23CF-44E3-9099-C40C66FF867C}">
                  <a14:compatExt spid="_x0000_s4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4100" name="Drop Down 4" hidden="1">
              <a:extLst>
                <a:ext uri="{63B3BB69-23CF-44E3-9099-C40C66FF867C}">
                  <a14:compatExt spid="_x0000_s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4101" name="Drop Down 5" hidden="1">
              <a:extLst>
                <a:ext uri="{63B3BB69-23CF-44E3-9099-C40C66FF867C}">
                  <a14:compatExt spid="_x0000_s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tx1">
                  <a:lumMod val="85000"/>
                  <a:lumOff val="1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tx1">
                  <a:lumMod val="85000"/>
                  <a:lumOff val="15000"/>
                </a:schemeClr>
              </a:solidFill>
              <a:latin typeface="Arial" panose="020B0604020202020204" pitchFamily="34" charset="0"/>
              <a:cs typeface="Arial" panose="020B0604020202020204" pitchFamily="34" charset="0"/>
            </a:rPr>
            <a:t>on </a:t>
          </a:r>
          <a:r>
            <a:rPr lang="en-AU" sz="1200" b="1">
              <a:solidFill>
                <a:schemeClr val="tx1">
                  <a:lumMod val="85000"/>
                  <a:lumOff val="1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0</xdr:colOff>
      <xdr:row>9</xdr:row>
      <xdr:rowOff>0</xdr:rowOff>
    </xdr:from>
    <xdr:to>
      <xdr:col>60</xdr:col>
      <xdr:colOff>230550</xdr:colOff>
      <xdr:row>11</xdr:row>
      <xdr:rowOff>19050</xdr:rowOff>
    </xdr:to>
    <xdr:sp macro="" textlink="">
      <xdr:nvSpPr>
        <xdr:cNvPr id="10" name="Rounded Rectangle 9">
          <a:hlinkClick xmlns:r="http://schemas.openxmlformats.org/officeDocument/2006/relationships" r:id="rId2" tooltip="Go to Homepage"/>
        </xdr:cNvPr>
        <xdr:cNvSpPr/>
      </xdr:nvSpPr>
      <xdr:spPr>
        <a:xfrm>
          <a:off x="13620750" y="207645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0</xdr:colOff>
      <xdr:row>12</xdr:row>
      <xdr:rowOff>76200</xdr:rowOff>
    </xdr:from>
    <xdr:to>
      <xdr:col>60</xdr:col>
      <xdr:colOff>230550</xdr:colOff>
      <xdr:row>14</xdr:row>
      <xdr:rowOff>95250</xdr:rowOff>
    </xdr:to>
    <xdr:sp macro="" textlink="">
      <xdr:nvSpPr>
        <xdr:cNvPr id="11" name="Rounded Rectangle 10">
          <a:hlinkClick xmlns:r="http://schemas.openxmlformats.org/officeDocument/2006/relationships" r:id="rId3" tooltip="Go to data"/>
        </xdr:cNvPr>
        <xdr:cNvSpPr/>
      </xdr:nvSpPr>
      <xdr:spPr>
        <a:xfrm>
          <a:off x="13620750" y="263842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4102" name="Check Box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4103" name="Check Box 7" hidden="1">
              <a:extLst>
                <a:ext uri="{63B3BB69-23CF-44E3-9099-C40C66FF867C}">
                  <a14:compatExt spid="_x0000_s4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9526</xdr:colOff>
      <xdr:row>5</xdr:row>
      <xdr:rowOff>76200</xdr:rowOff>
    </xdr:from>
    <xdr:to>
      <xdr:col>55</xdr:col>
      <xdr:colOff>0</xdr:colOff>
      <xdr:row>44</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123825</xdr:rowOff>
        </xdr:from>
        <xdr:to>
          <xdr:col>53</xdr:col>
          <xdr:colOff>133350</xdr:colOff>
          <xdr:row>12</xdr:row>
          <xdr:rowOff>0</xdr:rowOff>
        </xdr:to>
        <xdr:sp macro="" textlink="">
          <xdr:nvSpPr>
            <xdr:cNvPr id="21506" name="Drop Down 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12</xdr:row>
          <xdr:rowOff>123825</xdr:rowOff>
        </xdr:from>
        <xdr:to>
          <xdr:col>53</xdr:col>
          <xdr:colOff>133350</xdr:colOff>
          <xdr:row>14</xdr:row>
          <xdr:rowOff>0</xdr:rowOff>
        </xdr:to>
        <xdr:sp macro="" textlink="">
          <xdr:nvSpPr>
            <xdr:cNvPr id="21507" name="Drop Down 3" hidden="1">
              <a:extLst>
                <a:ext uri="{63B3BB69-23CF-44E3-9099-C40C66FF867C}">
                  <a14:compatExt spid="_x0000_s2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14</xdr:row>
          <xdr:rowOff>123825</xdr:rowOff>
        </xdr:from>
        <xdr:to>
          <xdr:col>53</xdr:col>
          <xdr:colOff>133350</xdr:colOff>
          <xdr:row>16</xdr:row>
          <xdr:rowOff>0</xdr:rowOff>
        </xdr:to>
        <xdr:sp macro="" textlink="">
          <xdr:nvSpPr>
            <xdr:cNvPr id="21508" name="Drop Down 4" hidden="1">
              <a:extLst>
                <a:ext uri="{63B3BB69-23CF-44E3-9099-C40C66FF867C}">
                  <a14:compatExt spid="_x0000_s2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17</xdr:row>
          <xdr:rowOff>9525</xdr:rowOff>
        </xdr:from>
        <xdr:to>
          <xdr:col>53</xdr:col>
          <xdr:colOff>133350</xdr:colOff>
          <xdr:row>18</xdr:row>
          <xdr:rowOff>0</xdr:rowOff>
        </xdr:to>
        <xdr:sp macro="" textlink="">
          <xdr:nvSpPr>
            <xdr:cNvPr id="21509" name="Drop Down 5" hidden="1">
              <a:extLst>
                <a:ext uri="{63B3BB69-23CF-44E3-9099-C40C66FF867C}">
                  <a14:compatExt spid="_x0000_s21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0</xdr:colOff>
      <xdr:row>8</xdr:row>
      <xdr:rowOff>0</xdr:rowOff>
    </xdr:from>
    <xdr:to>
      <xdr:col>60</xdr:col>
      <xdr:colOff>230550</xdr:colOff>
      <xdr:row>10</xdr:row>
      <xdr:rowOff>19050</xdr:rowOff>
    </xdr:to>
    <xdr:sp macro="" textlink="">
      <xdr:nvSpPr>
        <xdr:cNvPr id="10" name="Rounded Rectangle 9">
          <a:hlinkClick xmlns:r="http://schemas.openxmlformats.org/officeDocument/2006/relationships" r:id="rId2" tooltip="Go to Homepage"/>
        </xdr:cNvPr>
        <xdr:cNvSpPr/>
      </xdr:nvSpPr>
      <xdr:spPr>
        <a:xfrm>
          <a:off x="13620750" y="142875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0</xdr:colOff>
      <xdr:row>11</xdr:row>
      <xdr:rowOff>0</xdr:rowOff>
    </xdr:from>
    <xdr:to>
      <xdr:col>60</xdr:col>
      <xdr:colOff>230550</xdr:colOff>
      <xdr:row>13</xdr:row>
      <xdr:rowOff>19050</xdr:rowOff>
    </xdr:to>
    <xdr:sp macro="" textlink="">
      <xdr:nvSpPr>
        <xdr:cNvPr id="11" name="Rounded Rectangle 10">
          <a:hlinkClick xmlns:r="http://schemas.openxmlformats.org/officeDocument/2006/relationships" r:id="rId3" tooltip="Go to data"/>
        </xdr:cNvPr>
        <xdr:cNvSpPr/>
      </xdr:nvSpPr>
      <xdr:spPr>
        <a:xfrm>
          <a:off x="13620750" y="191452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17</xdr:row>
          <xdr:rowOff>0</xdr:rowOff>
        </xdr:from>
        <xdr:to>
          <xdr:col>55</xdr:col>
          <xdr:colOff>200025</xdr:colOff>
          <xdr:row>17</xdr:row>
          <xdr:rowOff>180975</xdr:rowOff>
        </xdr:to>
        <xdr:sp macro="" textlink="">
          <xdr:nvSpPr>
            <xdr:cNvPr id="21510" name="Check Box 6" hidden="1">
              <a:extLst>
                <a:ext uri="{63B3BB69-23CF-44E3-9099-C40C66FF867C}">
                  <a14:compatExt spid="_x0000_s21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0</xdr:rowOff>
        </xdr:from>
        <xdr:to>
          <xdr:col>55</xdr:col>
          <xdr:colOff>200025</xdr:colOff>
          <xdr:row>17</xdr:row>
          <xdr:rowOff>180975</xdr:rowOff>
        </xdr:to>
        <xdr:sp macro="" textlink="">
          <xdr:nvSpPr>
            <xdr:cNvPr id="21511" name="Check Box 7" hidden="1">
              <a:extLst>
                <a:ext uri="{63B3BB69-23CF-44E3-9099-C40C66FF867C}">
                  <a14:compatExt spid="_x0000_s21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9526</xdr:colOff>
      <xdr:row>5</xdr:row>
      <xdr:rowOff>76199</xdr:rowOff>
    </xdr:from>
    <xdr:to>
      <xdr:col>47</xdr:col>
      <xdr:colOff>190499</xdr:colOff>
      <xdr:row>42</xdr:row>
      <xdr:rowOff>47624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48</xdr:col>
      <xdr:colOff>38100</xdr:colOff>
      <xdr:row>8</xdr:row>
      <xdr:rowOff>0</xdr:rowOff>
    </xdr:from>
    <xdr:to>
      <xdr:col>54</xdr:col>
      <xdr:colOff>21000</xdr:colOff>
      <xdr:row>10</xdr:row>
      <xdr:rowOff>19050</xdr:rowOff>
    </xdr:to>
    <xdr:sp macro="" textlink="">
      <xdr:nvSpPr>
        <xdr:cNvPr id="4" name="Rounded Rectangle 3">
          <a:hlinkClick xmlns:r="http://schemas.openxmlformats.org/officeDocument/2006/relationships" r:id="rId2" tooltip="Go to Homepage"/>
        </xdr:cNvPr>
        <xdr:cNvSpPr/>
      </xdr:nvSpPr>
      <xdr:spPr>
        <a:xfrm>
          <a:off x="11925300" y="142875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48</xdr:col>
      <xdr:colOff>38100</xdr:colOff>
      <xdr:row>11</xdr:row>
      <xdr:rowOff>76200</xdr:rowOff>
    </xdr:from>
    <xdr:to>
      <xdr:col>54</xdr:col>
      <xdr:colOff>21000</xdr:colOff>
      <xdr:row>13</xdr:row>
      <xdr:rowOff>95250</xdr:rowOff>
    </xdr:to>
    <xdr:sp macro="" textlink="">
      <xdr:nvSpPr>
        <xdr:cNvPr id="5" name="Rounded Rectangle 4">
          <a:hlinkClick xmlns:r="http://schemas.openxmlformats.org/officeDocument/2006/relationships" r:id="rId3" tooltip="Go to data"/>
        </xdr:cNvPr>
        <xdr:cNvSpPr/>
      </xdr:nvSpPr>
      <xdr:spPr>
        <a:xfrm>
          <a:off x="11925300" y="199072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28575</xdr:rowOff>
    </xdr:from>
    <xdr:ext cx="2009775" cy="633367"/>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48</xdr:col>
          <xdr:colOff>0</xdr:colOff>
          <xdr:row>17</xdr:row>
          <xdr:rowOff>0</xdr:rowOff>
        </xdr:from>
        <xdr:to>
          <xdr:col>48</xdr:col>
          <xdr:colOff>200025</xdr:colOff>
          <xdr:row>17</xdr:row>
          <xdr:rowOff>180975</xdr:rowOff>
        </xdr:to>
        <xdr:sp macro="" textlink="">
          <xdr:nvSpPr>
            <xdr:cNvPr id="181249" name="Check Box 1" hidden="1">
              <a:extLst>
                <a:ext uri="{63B3BB69-23CF-44E3-9099-C40C66FF867C}">
                  <a14:compatExt spid="_x0000_s181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0</xdr:colOff>
          <xdr:row>17</xdr:row>
          <xdr:rowOff>0</xdr:rowOff>
        </xdr:from>
        <xdr:to>
          <xdr:col>48</xdr:col>
          <xdr:colOff>200025</xdr:colOff>
          <xdr:row>17</xdr:row>
          <xdr:rowOff>180975</xdr:rowOff>
        </xdr:to>
        <xdr:sp macro="" textlink="">
          <xdr:nvSpPr>
            <xdr:cNvPr id="181250" name="Check Box 2" hidden="1">
              <a:extLst>
                <a:ext uri="{63B3BB69-23CF-44E3-9099-C40C66FF867C}">
                  <a14:compatExt spid="_x0000_s181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1771650</xdr:colOff>
      <xdr:row>2</xdr:row>
      <xdr:rowOff>1000125</xdr:rowOff>
    </xdr:from>
    <xdr:to>
      <xdr:col>1</xdr:col>
      <xdr:colOff>2952750</xdr:colOff>
      <xdr:row>2</xdr:row>
      <xdr:rowOff>1419225</xdr:rowOff>
    </xdr:to>
    <xdr:pic>
      <xdr:nvPicPr>
        <xdr:cNvPr id="2" name="Picture 1"/>
        <xdr:cNvPicPr>
          <a:picLocks noChangeAspect="1"/>
        </xdr:cNvPicPr>
      </xdr:nvPicPr>
      <xdr:blipFill>
        <a:blip xmlns:r="http://schemas.openxmlformats.org/officeDocument/2006/relationships" r:embed="rId1"/>
        <a:stretch>
          <a:fillRect/>
        </a:stretch>
      </xdr:blipFill>
      <xdr:spPr>
        <a:xfrm>
          <a:off x="2381250" y="1162050"/>
          <a:ext cx="1181100" cy="419100"/>
        </a:xfrm>
        <a:prstGeom prst="rect">
          <a:avLst/>
        </a:prstGeom>
      </xdr:spPr>
    </xdr:pic>
    <xdr:clientData/>
  </xdr:twoCellAnchor>
  <xdr:twoCellAnchor>
    <xdr:from>
      <xdr:col>1</xdr:col>
      <xdr:colOff>8494350</xdr:colOff>
      <xdr:row>0</xdr:row>
      <xdr:rowOff>198438</xdr:rowOff>
    </xdr:from>
    <xdr:to>
      <xdr:col>1</xdr:col>
      <xdr:colOff>9636125</xdr:colOff>
      <xdr:row>2</xdr:row>
      <xdr:rowOff>57149</xdr:rowOff>
    </xdr:to>
    <xdr:sp macro="" textlink="">
      <xdr:nvSpPr>
        <xdr:cNvPr id="4" name="Rounded Rectangle 3">
          <a:hlinkClick xmlns:r="http://schemas.openxmlformats.org/officeDocument/2006/relationships" r:id="rId2" tooltip="Go to Homepage"/>
        </xdr:cNvPr>
        <xdr:cNvSpPr/>
      </xdr:nvSpPr>
      <xdr:spPr>
        <a:xfrm>
          <a:off x="9105538" y="198438"/>
          <a:ext cx="1141775" cy="271461"/>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142875</xdr:colOff>
      <xdr:row>39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5122" name="Drop Down 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5123" name="Drop Down 3" hidden="1">
              <a:extLst>
                <a:ext uri="{63B3BB69-23CF-44E3-9099-C40C66FF867C}">
                  <a14:compatExt spid="_x0000_s5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5124" name="Drop Down 4" hidden="1">
              <a:extLst>
                <a:ext uri="{63B3BB69-23CF-44E3-9099-C40C66FF867C}">
                  <a14:compatExt spid="_x0000_s5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5125" name="Drop Down 5" hidden="1">
              <a:extLst>
                <a:ext uri="{63B3BB69-23CF-44E3-9099-C40C66FF867C}">
                  <a14:compatExt spid="_x0000_s5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0</xdr:colOff>
      <xdr:row>9</xdr:row>
      <xdr:rowOff>0</xdr:rowOff>
    </xdr:from>
    <xdr:to>
      <xdr:col>60</xdr:col>
      <xdr:colOff>230550</xdr:colOff>
      <xdr:row>11</xdr:row>
      <xdr:rowOff>19050</xdr:rowOff>
    </xdr:to>
    <xdr:sp macro="" textlink="">
      <xdr:nvSpPr>
        <xdr:cNvPr id="10" name="Rounded Rectangle 9">
          <a:hlinkClick xmlns:r="http://schemas.openxmlformats.org/officeDocument/2006/relationships" r:id="rId2" tooltip="Go to Homepage"/>
        </xdr:cNvPr>
        <xdr:cNvSpPr/>
      </xdr:nvSpPr>
      <xdr:spPr>
        <a:xfrm>
          <a:off x="13620750" y="207645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0</xdr:colOff>
      <xdr:row>12</xdr:row>
      <xdr:rowOff>76200</xdr:rowOff>
    </xdr:from>
    <xdr:to>
      <xdr:col>60</xdr:col>
      <xdr:colOff>230550</xdr:colOff>
      <xdr:row>14</xdr:row>
      <xdr:rowOff>95250</xdr:rowOff>
    </xdr:to>
    <xdr:sp macro="" textlink="">
      <xdr:nvSpPr>
        <xdr:cNvPr id="11" name="Rounded Rectangle 10">
          <a:hlinkClick xmlns:r="http://schemas.openxmlformats.org/officeDocument/2006/relationships" r:id="rId3" tooltip="Go to data"/>
        </xdr:cNvPr>
        <xdr:cNvSpPr/>
      </xdr:nvSpPr>
      <xdr:spPr>
        <a:xfrm>
          <a:off x="13620750" y="263842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5127" name="Check Box 7" hidden="1">
              <a:extLst>
                <a:ext uri="{63B3BB69-23CF-44E3-9099-C40C66FF867C}">
                  <a14:compatExt spid="_x0000_s5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76201</xdr:colOff>
      <xdr:row>5</xdr:row>
      <xdr:rowOff>76200</xdr:rowOff>
    </xdr:from>
    <xdr:to>
      <xdr:col>54</xdr:col>
      <xdr:colOff>104775</xdr:colOff>
      <xdr:row>38</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104775</xdr:rowOff>
        </xdr:from>
        <xdr:to>
          <xdr:col>53</xdr:col>
          <xdr:colOff>133350</xdr:colOff>
          <xdr:row>9</xdr:row>
          <xdr:rowOff>142875</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11</xdr:row>
          <xdr:rowOff>0</xdr:rowOff>
        </xdr:from>
        <xdr:to>
          <xdr:col>53</xdr:col>
          <xdr:colOff>133350</xdr:colOff>
          <xdr:row>12</xdr:row>
          <xdr:rowOff>38100</xdr:rowOff>
        </xdr:to>
        <xdr:sp macro="" textlink="">
          <xdr:nvSpPr>
            <xdr:cNvPr id="10242" name="Drop Down 2" hidden="1">
              <a:extLst>
                <a:ext uri="{63B3BB69-23CF-44E3-9099-C40C66FF867C}">
                  <a14:compatExt spid="_x0000_s10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85725</xdr:rowOff>
        </xdr:from>
        <xdr:to>
          <xdr:col>53</xdr:col>
          <xdr:colOff>133350</xdr:colOff>
          <xdr:row>14</xdr:row>
          <xdr:rowOff>123825</xdr:rowOff>
        </xdr:to>
        <xdr:sp macro="" textlink="">
          <xdr:nvSpPr>
            <xdr:cNvPr id="10243" name="Drop Down 3" hidden="1">
              <a:extLst>
                <a:ext uri="{63B3BB69-23CF-44E3-9099-C40C66FF867C}">
                  <a14:compatExt spid="_x0000_s10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152400</xdr:rowOff>
        </xdr:from>
        <xdr:to>
          <xdr:col>53</xdr:col>
          <xdr:colOff>133350</xdr:colOff>
          <xdr:row>17</xdr:row>
          <xdr:rowOff>28575</xdr:rowOff>
        </xdr:to>
        <xdr:sp macro="" textlink="">
          <xdr:nvSpPr>
            <xdr:cNvPr id="10244" name="Drop Down 4" hidden="1">
              <a:extLst>
                <a:ext uri="{63B3BB69-23CF-44E3-9099-C40C66FF867C}">
                  <a14:compatExt spid="_x0000_s10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104775</xdr:rowOff>
        </xdr:from>
        <xdr:to>
          <xdr:col>53</xdr:col>
          <xdr:colOff>133350</xdr:colOff>
          <xdr:row>19</xdr:row>
          <xdr:rowOff>95250</xdr:rowOff>
        </xdr:to>
        <xdr:sp macro="" textlink="">
          <xdr:nvSpPr>
            <xdr:cNvPr id="10245" name="Drop Down 5" hidden="1">
              <a:extLst>
                <a:ext uri="{63B3BB69-23CF-44E3-9099-C40C66FF867C}">
                  <a14:compatExt spid="_x0000_s10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55</xdr:col>
      <xdr:colOff>66675</xdr:colOff>
      <xdr:row>9</xdr:row>
      <xdr:rowOff>0</xdr:rowOff>
    </xdr:from>
    <xdr:to>
      <xdr:col>61</xdr:col>
      <xdr:colOff>26962</xdr:colOff>
      <xdr:row>11</xdr:row>
      <xdr:rowOff>19050</xdr:rowOff>
    </xdr:to>
    <xdr:sp macro="" textlink="">
      <xdr:nvSpPr>
        <xdr:cNvPr id="10" name="Rounded Rectangle 9">
          <a:hlinkClick xmlns:r="http://schemas.openxmlformats.org/officeDocument/2006/relationships" r:id="rId2" tooltip="Go to Homepage"/>
        </xdr:cNvPr>
        <xdr:cNvSpPr/>
      </xdr:nvSpPr>
      <xdr:spPr>
        <a:xfrm>
          <a:off x="13687425" y="1590675"/>
          <a:ext cx="1446187"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66675</xdr:colOff>
      <xdr:row>12</xdr:row>
      <xdr:rowOff>76200</xdr:rowOff>
    </xdr:from>
    <xdr:to>
      <xdr:col>61</xdr:col>
      <xdr:colOff>26962</xdr:colOff>
      <xdr:row>14</xdr:row>
      <xdr:rowOff>95250</xdr:rowOff>
    </xdr:to>
    <xdr:sp macro="" textlink="">
      <xdr:nvSpPr>
        <xdr:cNvPr id="11" name="Rounded Rectangle 10">
          <a:hlinkClick xmlns:r="http://schemas.openxmlformats.org/officeDocument/2006/relationships" r:id="rId3" tooltip="Go to data"/>
        </xdr:cNvPr>
        <xdr:cNvSpPr/>
      </xdr:nvSpPr>
      <xdr:spPr>
        <a:xfrm>
          <a:off x="13687425" y="2152650"/>
          <a:ext cx="1446187"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18</xdr:row>
          <xdr:rowOff>0</xdr:rowOff>
        </xdr:from>
        <xdr:to>
          <xdr:col>55</xdr:col>
          <xdr:colOff>200025</xdr:colOff>
          <xdr:row>18</xdr:row>
          <xdr:rowOff>180975</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9526</xdr:colOff>
      <xdr:row>5</xdr:row>
      <xdr:rowOff>76200</xdr:rowOff>
    </xdr:from>
    <xdr:to>
      <xdr:col>54</xdr:col>
      <xdr:colOff>104775</xdr:colOff>
      <xdr:row>44</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38</xdr:col>
          <xdr:colOff>0</xdr:colOff>
          <xdr:row>8</xdr:row>
          <xdr:rowOff>66675</xdr:rowOff>
        </xdr:from>
        <xdr:to>
          <xdr:col>53</xdr:col>
          <xdr:colOff>133350</xdr:colOff>
          <xdr:row>9</xdr:row>
          <xdr:rowOff>104775</xdr:rowOff>
        </xdr:to>
        <xdr:sp macro="" textlink="">
          <xdr:nvSpPr>
            <xdr:cNvPr id="49153" name="Drop Down 1" hidden="1">
              <a:extLst>
                <a:ext uri="{63B3BB69-23CF-44E3-9099-C40C66FF867C}">
                  <a14:compatExt spid="_x0000_s49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10</xdr:row>
          <xdr:rowOff>123825</xdr:rowOff>
        </xdr:from>
        <xdr:to>
          <xdr:col>53</xdr:col>
          <xdr:colOff>133350</xdr:colOff>
          <xdr:row>12</xdr:row>
          <xdr:rowOff>0</xdr:rowOff>
        </xdr:to>
        <xdr:sp macro="" textlink="">
          <xdr:nvSpPr>
            <xdr:cNvPr id="49154" name="Drop Down 2" hidden="1">
              <a:extLst>
                <a:ext uri="{63B3BB69-23CF-44E3-9099-C40C66FF867C}">
                  <a14:compatExt spid="_x0000_s49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13</xdr:row>
          <xdr:rowOff>47625</xdr:rowOff>
        </xdr:from>
        <xdr:to>
          <xdr:col>53</xdr:col>
          <xdr:colOff>133350</xdr:colOff>
          <xdr:row>14</xdr:row>
          <xdr:rowOff>85725</xdr:rowOff>
        </xdr:to>
        <xdr:sp macro="" textlink="">
          <xdr:nvSpPr>
            <xdr:cNvPr id="49155" name="Drop Down 3" hidden="1">
              <a:extLst>
                <a:ext uri="{63B3BB69-23CF-44E3-9099-C40C66FF867C}">
                  <a14:compatExt spid="_x0000_s49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15</xdr:row>
          <xdr:rowOff>114300</xdr:rowOff>
        </xdr:from>
        <xdr:to>
          <xdr:col>53</xdr:col>
          <xdr:colOff>133350</xdr:colOff>
          <xdr:row>16</xdr:row>
          <xdr:rowOff>152400</xdr:rowOff>
        </xdr:to>
        <xdr:sp macro="" textlink="">
          <xdr:nvSpPr>
            <xdr:cNvPr id="49156" name="Drop Down 4" hidden="1">
              <a:extLst>
                <a:ext uri="{63B3BB69-23CF-44E3-9099-C40C66FF867C}">
                  <a14:compatExt spid="_x0000_s49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0</xdr:colOff>
          <xdr:row>18</xdr:row>
          <xdr:rowOff>66675</xdr:rowOff>
        </xdr:from>
        <xdr:to>
          <xdr:col>53</xdr:col>
          <xdr:colOff>133350</xdr:colOff>
          <xdr:row>19</xdr:row>
          <xdr:rowOff>104775</xdr:rowOff>
        </xdr:to>
        <xdr:sp macro="" textlink="">
          <xdr:nvSpPr>
            <xdr:cNvPr id="49157" name="Drop Down 5" hidden="1">
              <a:extLst>
                <a:ext uri="{63B3BB69-23CF-44E3-9099-C40C66FF867C}">
                  <a14:compatExt spid="_x0000_s49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38</xdr:col>
      <xdr:colOff>0</xdr:colOff>
      <xdr:row>6</xdr:row>
      <xdr:rowOff>0</xdr:rowOff>
    </xdr:from>
    <xdr:to>
      <xdr:col>53</xdr:col>
      <xdr:colOff>123825</xdr:colOff>
      <xdr:row>8</xdr:row>
      <xdr:rowOff>0</xdr:rowOff>
    </xdr:to>
    <xdr:sp macro="" textlink="">
      <xdr:nvSpPr>
        <xdr:cNvPr id="9" name="TextBox 8"/>
        <xdr:cNvSpPr txBox="1"/>
      </xdr:nvSpPr>
      <xdr:spPr>
        <a:xfrm>
          <a:off x="9410700" y="1590675"/>
          <a:ext cx="38385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200" b="1">
              <a:solidFill>
                <a:schemeClr val="bg2">
                  <a:lumMod val="25000"/>
                </a:schemeClr>
              </a:solidFill>
              <a:latin typeface="Arial" panose="020B0604020202020204" pitchFamily="34" charset="0"/>
              <a:cs typeface="Arial" panose="020B0604020202020204" pitchFamily="34" charset="0"/>
            </a:rPr>
            <a:t>Select up to five categories to display </a:t>
          </a:r>
          <a:r>
            <a:rPr lang="en-AU" sz="1200" b="1" baseline="0">
              <a:solidFill>
                <a:schemeClr val="bg2">
                  <a:lumMod val="25000"/>
                </a:schemeClr>
              </a:solidFill>
              <a:latin typeface="Arial" panose="020B0604020202020204" pitchFamily="34" charset="0"/>
              <a:cs typeface="Arial" panose="020B0604020202020204" pitchFamily="34" charset="0"/>
            </a:rPr>
            <a:t>on </a:t>
          </a:r>
          <a:r>
            <a:rPr lang="en-AU" sz="1200" b="1">
              <a:solidFill>
                <a:schemeClr val="bg2">
                  <a:lumMod val="25000"/>
                </a:schemeClr>
              </a:solidFill>
              <a:latin typeface="Arial" panose="020B0604020202020204" pitchFamily="34" charset="0"/>
              <a:cs typeface="Arial" panose="020B0604020202020204" pitchFamily="34" charset="0"/>
            </a:rPr>
            <a:t>the chart</a:t>
          </a:r>
        </a:p>
      </xdr:txBody>
    </xdr:sp>
    <xdr:clientData/>
  </xdr:twoCellAnchor>
  <xdr:twoCellAnchor>
    <xdr:from>
      <xdr:col>54</xdr:col>
      <xdr:colOff>238125</xdr:colOff>
      <xdr:row>8</xdr:row>
      <xdr:rowOff>104775</xdr:rowOff>
    </xdr:from>
    <xdr:to>
      <xdr:col>60</xdr:col>
      <xdr:colOff>221025</xdr:colOff>
      <xdr:row>10</xdr:row>
      <xdr:rowOff>123825</xdr:rowOff>
    </xdr:to>
    <xdr:sp macro="" textlink="">
      <xdr:nvSpPr>
        <xdr:cNvPr id="10" name="Rounded Rectangle 9">
          <a:hlinkClick xmlns:r="http://schemas.openxmlformats.org/officeDocument/2006/relationships" r:id="rId2" tooltip="Go to Homepage"/>
        </xdr:cNvPr>
        <xdr:cNvSpPr/>
      </xdr:nvSpPr>
      <xdr:spPr>
        <a:xfrm>
          <a:off x="13611225" y="2019300"/>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55</xdr:col>
      <xdr:colOff>0</xdr:colOff>
      <xdr:row>12</xdr:row>
      <xdr:rowOff>19050</xdr:rowOff>
    </xdr:from>
    <xdr:to>
      <xdr:col>60</xdr:col>
      <xdr:colOff>230550</xdr:colOff>
      <xdr:row>14</xdr:row>
      <xdr:rowOff>38100</xdr:rowOff>
    </xdr:to>
    <xdr:sp macro="" textlink="">
      <xdr:nvSpPr>
        <xdr:cNvPr id="11" name="Rounded Rectangle 10">
          <a:hlinkClick xmlns:r="http://schemas.openxmlformats.org/officeDocument/2006/relationships" r:id="rId3" tooltip="Go to data"/>
        </xdr:cNvPr>
        <xdr:cNvSpPr/>
      </xdr:nvSpPr>
      <xdr:spPr>
        <a:xfrm>
          <a:off x="13620750" y="2581275"/>
          <a:ext cx="146880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Data</a:t>
          </a:r>
        </a:p>
      </xdr:txBody>
    </xdr:sp>
    <xdr:clientData/>
  </xdr:twoCellAnchor>
  <xdr:oneCellAnchor>
    <xdr:from>
      <xdr:col>0</xdr:col>
      <xdr:colOff>0</xdr:colOff>
      <xdr:row>0</xdr:row>
      <xdr:rowOff>28575</xdr:rowOff>
    </xdr:from>
    <xdr:ext cx="2009775" cy="633367"/>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8575"/>
          <a:ext cx="2009775" cy="63336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55</xdr:col>
          <xdr:colOff>0</xdr:colOff>
          <xdr:row>17</xdr:row>
          <xdr:rowOff>0</xdr:rowOff>
        </xdr:from>
        <xdr:to>
          <xdr:col>55</xdr:col>
          <xdr:colOff>200025</xdr:colOff>
          <xdr:row>17</xdr:row>
          <xdr:rowOff>180975</xdr:rowOff>
        </xdr:to>
        <xdr:sp macro="" textlink="">
          <xdr:nvSpPr>
            <xdr:cNvPr id="49158" name="Check Box 6" hidden="1">
              <a:extLst>
                <a:ext uri="{63B3BB69-23CF-44E3-9099-C40C66FF867C}">
                  <a14:compatExt spid="_x0000_s4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0</xdr:colOff>
          <xdr:row>17</xdr:row>
          <xdr:rowOff>0</xdr:rowOff>
        </xdr:from>
        <xdr:to>
          <xdr:col>55</xdr:col>
          <xdr:colOff>200025</xdr:colOff>
          <xdr:row>17</xdr:row>
          <xdr:rowOff>180975</xdr:rowOff>
        </xdr:to>
        <xdr:sp macro="" textlink="">
          <xdr:nvSpPr>
            <xdr:cNvPr id="49159" name="Check Box 7" hidden="1">
              <a:extLst>
                <a:ext uri="{63B3BB69-23CF-44E3-9099-C40C66FF867C}">
                  <a14:compatExt spid="_x0000_s4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142875</xdr:colOff>
      <xdr:row>0</xdr:row>
      <xdr:rowOff>85725</xdr:rowOff>
    </xdr:from>
    <xdr:to>
      <xdr:col>3</xdr:col>
      <xdr:colOff>1362075</xdr:colOff>
      <xdr:row>1</xdr:row>
      <xdr:rowOff>133350</xdr:rowOff>
    </xdr:to>
    <xdr:sp macro="" textlink="">
      <xdr:nvSpPr>
        <xdr:cNvPr id="3" name="Rounded Rectangle 2">
          <a:hlinkClick xmlns:r="http://schemas.openxmlformats.org/officeDocument/2006/relationships" r:id="rId1" tooltip="Go to Homepage"/>
        </xdr:cNvPr>
        <xdr:cNvSpPr/>
      </xdr:nvSpPr>
      <xdr:spPr>
        <a:xfrm>
          <a:off x="8991600" y="85725"/>
          <a:ext cx="1219200" cy="3048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75</xdr:row>
      <xdr:rowOff>28575</xdr:rowOff>
    </xdr:from>
    <xdr:to>
      <xdr:col>5</xdr:col>
      <xdr:colOff>3409095</xdr:colOff>
      <xdr:row>117</xdr:row>
      <xdr:rowOff>141975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6687800"/>
          <a:ext cx="6838095" cy="7380975"/>
        </a:xfrm>
        <a:prstGeom prst="rect">
          <a:avLst/>
        </a:prstGeom>
      </xdr:spPr>
    </xdr:pic>
    <xdr:clientData/>
  </xdr:twoCellAnchor>
  <xdr:twoCellAnchor>
    <xdr:from>
      <xdr:col>5</xdr:col>
      <xdr:colOff>0</xdr:colOff>
      <xdr:row>0</xdr:row>
      <xdr:rowOff>66676</xdr:rowOff>
    </xdr:from>
    <xdr:to>
      <xdr:col>5</xdr:col>
      <xdr:colOff>1190625</xdr:colOff>
      <xdr:row>0</xdr:row>
      <xdr:rowOff>381000</xdr:rowOff>
    </xdr:to>
    <xdr:sp macro="" textlink="">
      <xdr:nvSpPr>
        <xdr:cNvPr id="3" name="Rounded Rectangle 2">
          <a:hlinkClick xmlns:r="http://schemas.openxmlformats.org/officeDocument/2006/relationships" r:id="rId2" tooltip="Go to Homepage"/>
        </xdr:cNvPr>
        <xdr:cNvSpPr/>
      </xdr:nvSpPr>
      <xdr:spPr>
        <a:xfrm>
          <a:off x="3048000" y="66676"/>
          <a:ext cx="1190625" cy="314324"/>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1295400</xdr:colOff>
      <xdr:row>0</xdr:row>
      <xdr:rowOff>114300</xdr:rowOff>
    </xdr:from>
    <xdr:to>
      <xdr:col>4</xdr:col>
      <xdr:colOff>2447925</xdr:colOff>
      <xdr:row>2</xdr:row>
      <xdr:rowOff>57150</xdr:rowOff>
    </xdr:to>
    <xdr:sp macro="" textlink="">
      <xdr:nvSpPr>
        <xdr:cNvPr id="3" name="Rounded Rectangle 2">
          <a:hlinkClick xmlns:r="http://schemas.openxmlformats.org/officeDocument/2006/relationships" r:id="rId1" tooltip="Go to Homepage"/>
        </xdr:cNvPr>
        <xdr:cNvSpPr/>
      </xdr:nvSpPr>
      <xdr:spPr>
        <a:xfrm>
          <a:off x="9144000" y="114300"/>
          <a:ext cx="1152525" cy="3048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45</xdr:col>
      <xdr:colOff>19050</xdr:colOff>
      <xdr:row>0</xdr:row>
      <xdr:rowOff>19050</xdr:rowOff>
    </xdr:from>
    <xdr:to>
      <xdr:col>46</xdr:col>
      <xdr:colOff>457200</xdr:colOff>
      <xdr:row>1</xdr:row>
      <xdr:rowOff>28575</xdr:rowOff>
    </xdr:to>
    <xdr:sp macro="" textlink="">
      <xdr:nvSpPr>
        <xdr:cNvPr id="2" name="Rounded Rectangle 1">
          <a:hlinkClick xmlns:r="http://schemas.openxmlformats.org/officeDocument/2006/relationships" r:id="rId1" tooltip="Go to Homepage"/>
        </xdr:cNvPr>
        <xdr:cNvSpPr/>
      </xdr:nvSpPr>
      <xdr:spPr>
        <a:xfrm>
          <a:off x="33413700" y="19050"/>
          <a:ext cx="1181100" cy="3048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2</xdr:col>
      <xdr:colOff>19050</xdr:colOff>
      <xdr:row>0</xdr:row>
      <xdr:rowOff>0</xdr:rowOff>
    </xdr:from>
    <xdr:to>
      <xdr:col>4</xdr:col>
      <xdr:colOff>192450</xdr:colOff>
      <xdr:row>1</xdr:row>
      <xdr:rowOff>9525</xdr:rowOff>
    </xdr:to>
    <xdr:sp macro="" textlink="">
      <xdr:nvSpPr>
        <xdr:cNvPr id="3" name="Rounded Rectangle 2">
          <a:hlinkClick xmlns:r="http://schemas.openxmlformats.org/officeDocument/2006/relationships" r:id="rId1" tooltip="Go to Homepage"/>
        </xdr:cNvPr>
        <xdr:cNvSpPr/>
      </xdr:nvSpPr>
      <xdr:spPr>
        <a:xfrm>
          <a:off x="5514975" y="0"/>
          <a:ext cx="1468800" cy="3048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27</xdr:col>
      <xdr:colOff>733424</xdr:colOff>
      <xdr:row>0</xdr:row>
      <xdr:rowOff>0</xdr:rowOff>
    </xdr:from>
    <xdr:to>
      <xdr:col>29</xdr:col>
      <xdr:colOff>476249</xdr:colOff>
      <xdr:row>1</xdr:row>
      <xdr:rowOff>9525</xdr:rowOff>
    </xdr:to>
    <xdr:sp macro="" textlink="">
      <xdr:nvSpPr>
        <xdr:cNvPr id="2" name="Rounded Rectangle 1">
          <a:hlinkClick xmlns:r="http://schemas.openxmlformats.org/officeDocument/2006/relationships" r:id="rId1" tooltip="Go to Homepage"/>
        </xdr:cNvPr>
        <xdr:cNvSpPr/>
      </xdr:nvSpPr>
      <xdr:spPr>
        <a:xfrm>
          <a:off x="24012524" y="0"/>
          <a:ext cx="1171575" cy="3048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4</xdr:col>
      <xdr:colOff>0</xdr:colOff>
      <xdr:row>0</xdr:row>
      <xdr:rowOff>0</xdr:rowOff>
    </xdr:from>
    <xdr:to>
      <xdr:col>6</xdr:col>
      <xdr:colOff>173400</xdr:colOff>
      <xdr:row>1</xdr:row>
      <xdr:rowOff>9525</xdr:rowOff>
    </xdr:to>
    <xdr:sp macro="" textlink="">
      <xdr:nvSpPr>
        <xdr:cNvPr id="3" name="Rounded Rectangle 2">
          <a:hlinkClick xmlns:r="http://schemas.openxmlformats.org/officeDocument/2006/relationships" r:id="rId1" tooltip="Go to Homepage"/>
        </xdr:cNvPr>
        <xdr:cNvSpPr/>
      </xdr:nvSpPr>
      <xdr:spPr>
        <a:xfrm>
          <a:off x="7658100" y="0"/>
          <a:ext cx="1468800" cy="3048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1487850</xdr:colOff>
      <xdr:row>0</xdr:row>
      <xdr:rowOff>342900</xdr:rowOff>
    </xdr:to>
    <xdr:sp macro="" textlink="">
      <xdr:nvSpPr>
        <xdr:cNvPr id="2" name="Rounded Rectangle 1">
          <a:hlinkClick xmlns:r="http://schemas.openxmlformats.org/officeDocument/2006/relationships" r:id="rId1" tooltip="Go to Homepage"/>
        </xdr:cNvPr>
        <xdr:cNvSpPr/>
      </xdr:nvSpPr>
      <xdr:spPr>
        <a:xfrm>
          <a:off x="11639550" y="0"/>
          <a:ext cx="1487850" cy="34290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268650</xdr:colOff>
      <xdr:row>1</xdr:row>
      <xdr:rowOff>142875</xdr:rowOff>
    </xdr:to>
    <xdr:sp macro="" textlink="">
      <xdr:nvSpPr>
        <xdr:cNvPr id="2" name="Rounded Rectangle 1">
          <a:hlinkClick xmlns:r="http://schemas.openxmlformats.org/officeDocument/2006/relationships" r:id="rId1" tooltip="Go to Homepage"/>
        </xdr:cNvPr>
        <xdr:cNvSpPr/>
      </xdr:nvSpPr>
      <xdr:spPr>
        <a:xfrm>
          <a:off x="9534525" y="0"/>
          <a:ext cx="1611675" cy="40005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Homepage</a:t>
          </a:r>
        </a:p>
      </xdr:txBody>
    </xdr:sp>
    <xdr:clientData/>
  </xdr:twoCellAnchor>
  <xdr:twoCellAnchor>
    <xdr:from>
      <xdr:col>10</xdr:col>
      <xdr:colOff>552450</xdr:colOff>
      <xdr:row>0</xdr:row>
      <xdr:rowOff>0</xdr:rowOff>
    </xdr:from>
    <xdr:to>
      <xdr:col>12</xdr:col>
      <xdr:colOff>0</xdr:colOff>
      <xdr:row>1</xdr:row>
      <xdr:rowOff>142875</xdr:rowOff>
    </xdr:to>
    <xdr:sp macro="" textlink="">
      <xdr:nvSpPr>
        <xdr:cNvPr id="3" name="Rounded Rectangle 2">
          <a:hlinkClick xmlns:r="http://schemas.openxmlformats.org/officeDocument/2006/relationships" r:id="rId2" tooltip="Go to chart"/>
        </xdr:cNvPr>
        <xdr:cNvSpPr/>
      </xdr:nvSpPr>
      <xdr:spPr>
        <a:xfrm>
          <a:off x="11430000" y="0"/>
          <a:ext cx="1076325" cy="400050"/>
        </a:xfrm>
        <a:prstGeom prst="roundRect">
          <a:avLst/>
        </a:prstGeom>
        <a:solidFill>
          <a:schemeClr val="accent1">
            <a:lumMod val="60000"/>
            <a:lumOff val="40000"/>
          </a:schemeClr>
        </a:solidFill>
        <a:ln w="28575">
          <a:solidFill>
            <a:schemeClr val="bg1">
              <a:lumMod val="6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400" b="1">
              <a:solidFill>
                <a:schemeClr val="bg2">
                  <a:lumMod val="25000"/>
                </a:schemeClr>
              </a:solidFill>
              <a:latin typeface="Arial" panose="020B0604020202020204" pitchFamily="34" charset="0"/>
              <a:cs typeface="Arial" panose="020B0604020202020204" pitchFamily="34" charset="0"/>
            </a:rPr>
            <a:t>Chart</a:t>
          </a:r>
        </a:p>
      </xdr:txBody>
    </xdr:sp>
    <xdr:clientData/>
  </xdr:twoCellAnchor>
</xdr:wsDr>
</file>

<file path=xl/tables/table1.xml><?xml version="1.0" encoding="utf-8"?>
<table xmlns="http://schemas.openxmlformats.org/spreadsheetml/2006/main" id="3" name="Table3" displayName="Table3" ref="B4:E62" totalsRowShown="0" headerRowDxfId="234" headerRowBorderDxfId="233" tableBorderDxfId="232">
  <autoFilter ref="B4:E62"/>
  <sortState ref="B5:E62">
    <sortCondition ref="C4:C62"/>
  </sortState>
  <tableColumns count="4">
    <tableColumn id="1" name="Topic" dataDxfId="231"/>
    <tableColumn id="2" name="Country" dataDxfId="230"/>
    <tableColumn id="3" name="Source" dataDxfId="229"/>
    <tableColumn id="4" name="Title" dataDxfId="228" dataCellStyle="Hyperlink"/>
  </tableColumns>
  <tableStyleInfo name="TableStyleMedium2" showFirstColumn="0" showLastColumn="0" showRowStripes="1" showColumnStripes="0"/>
</table>
</file>

<file path=xl/tables/table2.xml><?xml version="1.0" encoding="utf-8"?>
<table xmlns="http://schemas.openxmlformats.org/spreadsheetml/2006/main" id="5" name="Table5" displayName="Table5" ref="A5:AF1220" totalsRowCount="1" headerRowDxfId="209" dataDxfId="208" tableBorderDxfId="207">
  <autoFilter ref="A5:AF1219">
    <filterColumn colId="1">
      <filters>
        <filter val="1"/>
        <filter val="2"/>
        <filter val="3"/>
      </filters>
    </filterColumn>
  </autoFilter>
  <sortState ref="A6:AF1211">
    <sortCondition ref="A5:A1219"/>
  </sortState>
  <tableColumns count="32">
    <tableColumn id="1" name="Portfolio" totalsRowLabel="Total" dataDxfId="206" totalsRowDxfId="205"/>
    <tableColumn id="2" name="Count" dataDxfId="204" totalsRowDxfId="203">
      <calculatedColumnFormula>COUNTIF(C6:E6,"yes")</calculatedColumnFormula>
    </tableColumn>
    <tableColumn id="3" name="R&amp;D active" totalsRowFunction="count" dataDxfId="202" totalsRowDxfId="201"/>
    <tableColumn id="4" name="Research engaged" totalsRowFunction="count" dataDxfId="200" totalsRowDxfId="199"/>
    <tableColumn id="5" name="SRI-enabler" totalsRowFunction="count" dataDxfId="198" totalsRowDxfId="197"/>
    <tableColumn id="6" name="Portfolio Dept Filter" dataDxfId="196" totalsRowDxfId="195" dataCellStyle="Normal 2"/>
    <tableColumn id="7" name="Title" dataDxfId="194" totalsRowDxfId="193"/>
    <tableColumn id="8" name="Classification" dataDxfId="192" totalsRowDxfId="191"/>
    <tableColumn id="9" name="Type of Body" dataDxfId="190" totalsRowDxfId="189"/>
    <tableColumn id="10" name="GFS Sector Classification" dataDxfId="188" totalsRowDxfId="187"/>
    <tableColumn id="11" name="Materiality" dataDxfId="186" totalsRowDxfId="185"/>
    <tableColumn id="12" name="Description" dataDxfId="184" totalsRowDxfId="183"/>
    <tableColumn id="13" name="Established By / Under" dataDxfId="182" totalsRowDxfId="181"/>
    <tableColumn id="14" name="Creation Date" dataDxfId="180" totalsRowDxfId="179"/>
    <tableColumn id="15" name="Creation Year" dataDxfId="178" totalsRowDxfId="177"/>
    <tableColumn id="16" name="GFS Function / Sector Reported" dataDxfId="176" totalsRowDxfId="175"/>
    <tableColumn id="17" name="PS Act Body?" dataDxfId="174" totalsRowDxfId="173"/>
    <tableColumn id="18" name="Average Staffing Level (ASL)" dataDxfId="172" totalsRowDxfId="171"/>
    <tableColumn id="19" name="Max No. of  Board / Committee Members" dataDxfId="170" totalsRowDxfId="169"/>
    <tableColumn id="20" name="Paid Members?" dataDxfId="168" totalsRowDxfId="167"/>
    <tableColumn id="21" name="Board / Committee Appointed By" dataDxfId="166" totalsRowDxfId="165"/>
    <tableColumn id="22" name="Annual Report Prepared and Tabled?" dataDxfId="164" totalsRowDxfId="163"/>
    <tableColumn id="23" name="Data Cleansed Auditor" dataDxfId="162" totalsRowDxfId="161"/>
    <tableColumn id="24" name="ABN" dataDxfId="160" totalsRowDxfId="159"/>
    <tableColumn id="25" name="Parent Body" dataDxfId="158" totalsRowDxfId="157"/>
    <tableColumn id="26" name="2017-18 Budget, Total Appropriations ($m)" dataDxfId="156" totalsRowDxfId="155"/>
    <tableColumn id="27" name="2017-18 Budget, Total Departmental Expenses ($m)" dataDxfId="154" totalsRowDxfId="153"/>
    <tableColumn id="28" name="Head Office Address" dataDxfId="152" totalsRowDxfId="151"/>
    <tableColumn id="29" name="Website Address" dataDxfId="150" totalsRowDxfId="149"/>
    <tableColumn id="30" name="Strategic / Corporate / Organisational Plan" dataDxfId="148" totalsRowDxfId="147"/>
    <tableColumn id="31" name="Annual Reports" dataDxfId="146" totalsRowDxfId="145"/>
    <tableColumn id="32" name="Budget Documentation" totalsRowFunction="count" dataDxfId="144" totalsRowDxfId="14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ustom 3">
      <a:dk1>
        <a:sysClr val="windowText" lastClr="000000"/>
      </a:dk1>
      <a:lt1>
        <a:sysClr val="window" lastClr="FFFFFF"/>
      </a:lt1>
      <a:dk2>
        <a:srgbClr val="44546A"/>
      </a:dk2>
      <a:lt2>
        <a:srgbClr val="E7E6E6"/>
      </a:lt2>
      <a:accent1>
        <a:srgbClr val="56B4E9"/>
      </a:accent1>
      <a:accent2>
        <a:srgbClr val="D55E00"/>
      </a:accent2>
      <a:accent3>
        <a:srgbClr val="009E73"/>
      </a:accent3>
      <a:accent4>
        <a:srgbClr val="E69F00"/>
      </a:accent4>
      <a:accent5>
        <a:srgbClr val="0072B2"/>
      </a:accent5>
      <a:accent6>
        <a:srgbClr val="CC79A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ata.gov.au/dataset/science-research-and-innovation-sri-budget-tables" TargetMode="External"/><Relationship Id="rId2" Type="http://schemas.openxmlformats.org/officeDocument/2006/relationships/hyperlink" Target="http://www.industry.gov.au/innovation/reportsandstudies/Pages/SRIBudget.aspx" TargetMode="External"/><Relationship Id="rId1" Type="http://schemas.openxmlformats.org/officeDocument/2006/relationships/hyperlink" Target="mailto:SRIBudgetTables@industry.gov.au"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abs.gov.au/AUSSTATS/abs@.nsf/DetailsPage/5204.02015-16?OpenDocument" TargetMode="External"/><Relationship Id="rId7" Type="http://schemas.openxmlformats.org/officeDocument/2006/relationships/drawing" Target="../drawings/drawing9.xml"/><Relationship Id="rId2" Type="http://schemas.openxmlformats.org/officeDocument/2006/relationships/hyperlink" Target="http://www.arc.gov.au/grants-dataset" TargetMode="External"/><Relationship Id="rId1" Type="http://schemas.openxmlformats.org/officeDocument/2006/relationships/hyperlink" Target="https://www.nhmrc.gov.au/grants-funding/research-funding-statistics-and-data" TargetMode="External"/><Relationship Id="rId6" Type="http://schemas.openxmlformats.org/officeDocument/2006/relationships/printerSettings" Target="../printerSettings/printerSettings10.bin"/><Relationship Id="rId5" Type="http://schemas.openxmlformats.org/officeDocument/2006/relationships/hyperlink" Target="http://www.budget.gov.au/2017-18/content/bp1/download/bp1_bs2.pdf" TargetMode="External"/><Relationship Id="rId4" Type="http://schemas.openxmlformats.org/officeDocument/2006/relationships/hyperlink" Target="http://www.abs.gov.au/AUSSTATS/abs@.nsf/allprimarymainfeatures/52AFA5FD696482CACA25768D0021E2C7?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17.xml"/><Relationship Id="rId5" Type="http://schemas.openxmlformats.org/officeDocument/2006/relationships/ctrlProp" Target="../ctrlProps/ctrlProp1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4.vml"/><Relationship Id="rId7" Type="http://schemas.openxmlformats.org/officeDocument/2006/relationships/ctrlProp" Target="../ctrlProps/ctrlProp25.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35.xml"/><Relationship Id="rId3" Type="http://schemas.openxmlformats.org/officeDocument/2006/relationships/vmlDrawing" Target="../drawings/vmlDrawing6.vml"/><Relationship Id="rId7" Type="http://schemas.openxmlformats.org/officeDocument/2006/relationships/ctrlProp" Target="../ctrlProps/ctrlProp34.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33.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2.xml"/><Relationship Id="rId3" Type="http://schemas.openxmlformats.org/officeDocument/2006/relationships/vmlDrawing" Target="../drawings/vmlDrawing7.vml"/><Relationship Id="rId7" Type="http://schemas.openxmlformats.org/officeDocument/2006/relationships/ctrlProp" Target="../ctrlProps/ctrlProp41.xml"/><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trlProp" Target="../ctrlProps/ctrlProp40.xml"/><Relationship Id="rId5" Type="http://schemas.openxmlformats.org/officeDocument/2006/relationships/ctrlProp" Target="../ctrlProps/ctrlProp39.xml"/><Relationship Id="rId10" Type="http://schemas.openxmlformats.org/officeDocument/2006/relationships/ctrlProp" Target="../ctrlProps/ctrlProp44.xml"/><Relationship Id="rId4" Type="http://schemas.openxmlformats.org/officeDocument/2006/relationships/ctrlProp" Target="../ctrlProps/ctrlProp38.xml"/><Relationship Id="rId9" Type="http://schemas.openxmlformats.org/officeDocument/2006/relationships/ctrlProp" Target="../ctrlProps/ctrlProp4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22.xml"/><Relationship Id="rId1" Type="http://schemas.openxmlformats.org/officeDocument/2006/relationships/printerSettings" Target="../printerSettings/printerSettings22.bin"/><Relationship Id="rId6" Type="http://schemas.openxmlformats.org/officeDocument/2006/relationships/ctrlProp" Target="../ctrlProps/ctrlProp47.xml"/><Relationship Id="rId5" Type="http://schemas.openxmlformats.org/officeDocument/2006/relationships/ctrlProp" Target="../ctrlProps/ctrlProp46.xml"/><Relationship Id="rId10" Type="http://schemas.openxmlformats.org/officeDocument/2006/relationships/ctrlProp" Target="../ctrlProps/ctrlProp51.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industry.gov.au/innovation/reportsandstudies/Pages/SRIBudget.aspx" TargetMode="External"/><Relationship Id="rId13" Type="http://schemas.openxmlformats.org/officeDocument/2006/relationships/hyperlink" Target="http://www.oecd.org/sti/inno/Frascati-Annex-R-DDeflators-and-Currency-Converters.pdf" TargetMode="External"/><Relationship Id="rId18" Type="http://schemas.openxmlformats.org/officeDocument/2006/relationships/hyperlink" Target="http://www.finance.gov.au/resource-management/appropriations/guide-to-appropriations/" TargetMode="External"/><Relationship Id="rId3" Type="http://schemas.openxmlformats.org/officeDocument/2006/relationships/hyperlink" Target="http://www.oecd.org/science/msti.htm" TargetMode="External"/><Relationship Id="rId21" Type="http://schemas.openxmlformats.org/officeDocument/2006/relationships/drawing" Target="../drawings/drawing3.xml"/><Relationship Id="rId7" Type="http://schemas.openxmlformats.org/officeDocument/2006/relationships/hyperlink" Target="https://data.gov.au/dataset/science-research-and-innovation-sri-budget-tables" TargetMode="External"/><Relationship Id="rId12" Type="http://schemas.openxmlformats.org/officeDocument/2006/relationships/hyperlink" Target="http://www.abs.gov.au/AUSSTATS/abs@.nsf/allprimarymainfeatures/52AFA5FD696482CACA25768D0021E2C7?opendocument" TargetMode="External"/><Relationship Id="rId17" Type="http://schemas.openxmlformats.org/officeDocument/2006/relationships/hyperlink" Target="https://www.finance.gov.au/resource-management/governance/agor/" TargetMode="External"/><Relationship Id="rId2" Type="http://schemas.openxmlformats.org/officeDocument/2006/relationships/hyperlink" Target="http://www.oecd.org/sti/inno/Frascati-Manual.htm" TargetMode="External"/><Relationship Id="rId16" Type="http://schemas.openxmlformats.org/officeDocument/2006/relationships/hyperlink" Target="https://data.gov.au/dataset/budget-2017-18-tables-and-data" TargetMode="External"/><Relationship Id="rId20" Type="http://schemas.openxmlformats.org/officeDocument/2006/relationships/printerSettings" Target="../printerSettings/printerSettings4.bin"/><Relationship Id="rId1" Type="http://schemas.openxmlformats.org/officeDocument/2006/relationships/hyperlink" Target="mailto:SRIBudgetTables@industry.gov.au" TargetMode="External"/><Relationship Id="rId6" Type="http://schemas.openxmlformats.org/officeDocument/2006/relationships/hyperlink" Target="http://www.abs.gov.au/AUSSTATS/abs@.nsf/productsbyCatalogue/17EF02A5029649E2CA257F990030EDFE?OpenDocument" TargetMode="External"/><Relationship Id="rId11" Type="http://schemas.openxmlformats.org/officeDocument/2006/relationships/hyperlink" Target="http://www.budget.gov.au/2017-18/content/bp1/html/" TargetMode="External"/><Relationship Id="rId5" Type="http://schemas.openxmlformats.org/officeDocument/2006/relationships/hyperlink" Target="http://www.abs.gov.au/AUSSTATS/abs@.nsf/productsbyCatalogue/AE02B963FB1D51B2CA2571B60075B1C0?OpenDocument" TargetMode="External"/><Relationship Id="rId15" Type="http://schemas.openxmlformats.org/officeDocument/2006/relationships/hyperlink" Target="https://unstats.un.org/unsd/nationalaccount/docs/SNA2008.pdf" TargetMode="External"/><Relationship Id="rId10" Type="http://schemas.openxmlformats.org/officeDocument/2006/relationships/hyperlink" Target="http://www.abs.gov.au/ausstats/abs@.nsf/mf/8104.0/" TargetMode="External"/><Relationship Id="rId19" Type="http://schemas.openxmlformats.org/officeDocument/2006/relationships/hyperlink" Target="http://www.abs.gov.au/ausstats/abs@.nsf/PrimaryMainFeatures/5216.0?OpenDocument" TargetMode="External"/><Relationship Id="rId4" Type="http://schemas.openxmlformats.org/officeDocument/2006/relationships/hyperlink" Target="http://www.abs.gov.au/AUSSTATS/abs@.nsf/productsbyCatalogue/0AE638AFEA290E1BCA256964007CF648?OpenDocument" TargetMode="External"/><Relationship Id="rId9" Type="http://schemas.openxmlformats.org/officeDocument/2006/relationships/hyperlink" Target="http://www.abs.gov.au/AUSSTATS/abs@.nsf/DetailsPage/1297.02008?OpenDocument" TargetMode="External"/><Relationship Id="rId14" Type="http://schemas.openxmlformats.org/officeDocument/2006/relationships/hyperlink" Target="http://www.abs.gov.au/AUSSTATS/abs@.nsf/DetailsPage/5204.02015-16?OpenDocument"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abs.gov.au/AUSSTATS/abs@.nsf/Lookup/8158.0Main+Features132014-15?OpenDocument" TargetMode="External"/><Relationship Id="rId2" Type="http://schemas.openxmlformats.org/officeDocument/2006/relationships/hyperlink" Target="http://www.oecd.org/sti/inno/oslomanualguidelinesforcollectingandinterpretinginnovationdata3rdedition.htm" TargetMode="External"/><Relationship Id="rId1" Type="http://schemas.openxmlformats.org/officeDocument/2006/relationships/hyperlink" Target="https://www.oecd.org/publications/frascati-manual-2015-9789264239012-en.htm"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industry.gov.au/Innovation-and-Science-Australia/Documents/ISA-system-review/index.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chiefscientist.nsw.gov.au/science-and-research-in-nsw" TargetMode="External"/><Relationship Id="rId18" Type="http://schemas.openxmlformats.org/officeDocument/2006/relationships/hyperlink" Target="http://www.finance.gov.au/resource-management/governance/agor/" TargetMode="External"/><Relationship Id="rId26" Type="http://schemas.openxmlformats.org/officeDocument/2006/relationships/hyperlink" Target="https://www.wa.gov.au/information-about/jobs-economy/science-innovation" TargetMode="External"/><Relationship Id="rId39" Type="http://schemas.openxmlformats.org/officeDocument/2006/relationships/hyperlink" Target="http://pxnet2.stat.fi/PXWeb/pxweb/en/StatFin/StatFin__ttt__tkke/040_tkke_tau_104.px/?rxid=edc2ce96-127b-467c-8299-c45ac4565099" TargetMode="External"/><Relationship Id="rId21" Type="http://schemas.openxmlformats.org/officeDocument/2006/relationships/hyperlink" Target="http://www.theaustralian.com.au/business/the-deal-magazine/the-deal-startup-guide" TargetMode="External"/><Relationship Id="rId34" Type="http://schemas.openxmlformats.org/officeDocument/2006/relationships/hyperlink" Target="https://www.nhmrc.gov.au/grants-funding/research-funding-statistics-and-data" TargetMode="External"/><Relationship Id="rId42" Type="http://schemas.openxmlformats.org/officeDocument/2006/relationships/hyperlink" Target="http://www5.statcan.gc.ca/olc-cel/olc.action?ObjId=88-204-X&amp;ObjType=2&amp;lang=en&amp;limit=0" TargetMode="External"/><Relationship Id="rId47" Type="http://schemas.openxmlformats.org/officeDocument/2006/relationships/hyperlink" Target="http://www.industry.gov.au/innovation/reportsandstudies/Pages/Australian-Science-Technology-and-Engineering-Council.aspx" TargetMode="External"/><Relationship Id="rId50" Type="http://schemas.openxmlformats.org/officeDocument/2006/relationships/hyperlink" Target="http://www.teqsa.gov.au/national-register/search/provider" TargetMode="External"/><Relationship Id="rId55" Type="http://schemas.openxmlformats.org/officeDocument/2006/relationships/hyperlink" Target="https://industry.gov.au/innovation/reportsandstudies/Pages/Innovation-Report.aspx" TargetMode="External"/><Relationship Id="rId7" Type="http://schemas.openxmlformats.org/officeDocument/2006/relationships/hyperlink" Target="http://www.scienceaustralia.org.au/links.html" TargetMode="External"/><Relationship Id="rId2" Type="http://schemas.openxmlformats.org/officeDocument/2006/relationships/hyperlink" Target="http://www.pathologyaustralia.com.au/whatispathology/useful-links/" TargetMode="External"/><Relationship Id="rId16" Type="http://schemas.openxmlformats.org/officeDocument/2006/relationships/hyperlink" Target="http://www.stategrowth.tas.gov.au/home/about_us/divisions/industry_and_business_growth/science_research/world-class_research_hub" TargetMode="External"/><Relationship Id="rId20" Type="http://schemas.openxmlformats.org/officeDocument/2006/relationships/hyperlink" Target="http://www.anzctr.org.au/" TargetMode="External"/><Relationship Id="rId29" Type="http://schemas.openxmlformats.org/officeDocument/2006/relationships/hyperlink" Target="https://www.business.gov.au/assistance/cooperative-research-centres-programme/cooperative-research-centres-crcs-grants/crcs-information" TargetMode="External"/><Relationship Id="rId41" Type="http://schemas.openxmlformats.org/officeDocument/2006/relationships/hyperlink" Target="http://www.dst.gov.za/index.php/resource-center/rad-reports" TargetMode="External"/><Relationship Id="rId54" Type="http://schemas.openxmlformats.org/officeDocument/2006/relationships/hyperlink" Target="http://www.industry.gov.au/innovation/NSRC/Pages/default.aspx" TargetMode="External"/><Relationship Id="rId1" Type="http://schemas.openxmlformats.org/officeDocument/2006/relationships/hyperlink" Target="https://www.business.gov.au/assistance/research-and-development-tax-incentive/research-service-providers" TargetMode="External"/><Relationship Id="rId6" Type="http://schemas.openxmlformats.org/officeDocument/2006/relationships/hyperlink" Target="https://www.universitiesaustralia.edu.au/australias-universities/university-profiles" TargetMode="External"/><Relationship Id="rId11" Type="http://schemas.openxmlformats.org/officeDocument/2006/relationships/hyperlink" Target="http://www.vic.gov.au/business-industry/science-research/research-centres.html" TargetMode="External"/><Relationship Id="rId24" Type="http://schemas.openxmlformats.org/officeDocument/2006/relationships/hyperlink" Target="http://www.acola.org.au/" TargetMode="External"/><Relationship Id="rId32" Type="http://schemas.openxmlformats.org/officeDocument/2006/relationships/hyperlink" Target="https://data.gov.au/dataset/budget-2017-18-tables-and-data" TargetMode="External"/><Relationship Id="rId37" Type="http://schemas.openxmlformats.org/officeDocument/2006/relationships/hyperlink" Target="https://education.gov.au/research-block-grants" TargetMode="External"/><Relationship Id="rId40" Type="http://schemas.openxmlformats.org/officeDocument/2006/relationships/hyperlink" Target="https://www.a-star.edu.sg/News-and-Events/Publications/National-Survey-of-R-D.aspx" TargetMode="External"/><Relationship Id="rId45" Type="http://schemas.openxmlformats.org/officeDocument/2006/relationships/hyperlink" Target="https://www.universitiesaustralia.edu.au/australias-universities/key-facts-and-data/Research-Intensity---Output/Research-Intensity---Output" TargetMode="External"/><Relationship Id="rId53" Type="http://schemas.openxmlformats.org/officeDocument/2006/relationships/hyperlink" Target="https://industry.gov.au/Innovation-and-Science-Australia/Innovation-Australia/Annual-reports/Pages/default.aspx" TargetMode="External"/><Relationship Id="rId58" Type="http://schemas.openxmlformats.org/officeDocument/2006/relationships/hyperlink" Target="http://www.oecd.org/innovation/inno/researchanddevelopmentstatisticsrds.htm" TargetMode="External"/><Relationship Id="rId5" Type="http://schemas.openxmlformats.org/officeDocument/2006/relationships/hyperlink" Target="https://portal.apvma.gov.au/pubcris" TargetMode="External"/><Relationship Id="rId15" Type="http://schemas.openxmlformats.org/officeDocument/2006/relationships/hyperlink" Target="http://www.ruralrdc.com.au/about/" TargetMode="External"/><Relationship Id="rId23" Type="http://schemas.openxmlformats.org/officeDocument/2006/relationships/hyperlink" Target="http://www.arc.gov.au/grants-dataset" TargetMode="External"/><Relationship Id="rId28" Type="http://schemas.openxmlformats.org/officeDocument/2006/relationships/hyperlink" Target="http://aamri.org.au/category/members/our-members/?modeview=list" TargetMode="External"/><Relationship Id="rId36" Type="http://schemas.openxmlformats.org/officeDocument/2006/relationships/hyperlink" Target="http://www.oecd.org/sti/msti.htm" TargetMode="External"/><Relationship Id="rId49" Type="http://schemas.openxmlformats.org/officeDocument/2006/relationships/hyperlink" Target="http://www.industry.gov.au/science/PMSEIC/PMSEICMeetings/Pages/default.aspx" TargetMode="External"/><Relationship Id="rId57" Type="http://schemas.openxmlformats.org/officeDocument/2006/relationships/hyperlink" Target="http://www.uis.unesco.org/_LAYOUTS/UNESCO/research-and-development-spending/" TargetMode="External"/><Relationship Id="rId61" Type="http://schemas.openxmlformats.org/officeDocument/2006/relationships/table" Target="../tables/table1.xml"/><Relationship Id="rId10" Type="http://schemas.openxmlformats.org/officeDocument/2006/relationships/hyperlink" Target="http://www.dpi.nsw.gov.au/research/centres" TargetMode="External"/><Relationship Id="rId19" Type="http://schemas.openxmlformats.org/officeDocument/2006/relationships/hyperlink" Target="http://www.myhospitals.gov.au/about-the-data/download-data" TargetMode="External"/><Relationship Id="rId31" Type="http://schemas.openxmlformats.org/officeDocument/2006/relationships/hyperlink" Target="http://www.abs.gov.au/AUSSTATS/abs@.nsf/ViewContent?readform&amp;view=ProductsbyCatalogue&amp;Action=Expand&amp;Num=9.1" TargetMode="External"/><Relationship Id="rId44" Type="http://schemas.openxmlformats.org/officeDocument/2006/relationships/hyperlink" Target="https://www.gov.uk/government/publications/science-and-research-funding-allocation-2016-to-2020" TargetMode="External"/><Relationship Id="rId52" Type="http://schemas.openxmlformats.org/officeDocument/2006/relationships/hyperlink" Target="http://www.arc.gov.au/era-reports" TargetMode="External"/><Relationship Id="rId60" Type="http://schemas.openxmlformats.org/officeDocument/2006/relationships/drawing" Target="../drawings/drawing5.xml"/><Relationship Id="rId4" Type="http://schemas.openxmlformats.org/officeDocument/2006/relationships/hyperlink" Target="https://www.nhmrc.gov.au/grants-funding/administering-grants/administering-institutions" TargetMode="External"/><Relationship Id="rId9" Type="http://schemas.openxmlformats.org/officeDocument/2006/relationships/hyperlink" Target="https://www.daf.qld.gov.au/research/stations-facilities" TargetMode="External"/><Relationship Id="rId14" Type="http://schemas.openxmlformats.org/officeDocument/2006/relationships/hyperlink" Target="http://scienceandtechnologyaustralia.org.au/about-science-australia/member-groups/" TargetMode="External"/><Relationship Id="rId22" Type="http://schemas.openxmlformats.org/officeDocument/2006/relationships/hyperlink" Target="https://www.tga.gov.au/australian-register-therapeutic-goods" TargetMode="External"/><Relationship Id="rId27" Type="http://schemas.openxmlformats.org/officeDocument/2006/relationships/hyperlink" Target="http://www.statedevelopment.sa.gov.au/science" TargetMode="External"/><Relationship Id="rId30" Type="http://schemas.openxmlformats.org/officeDocument/2006/relationships/hyperlink" Target="https://www.education.gov.au/funded-research-infrastructure-projects" TargetMode="External"/><Relationship Id="rId35" Type="http://schemas.openxmlformats.org/officeDocument/2006/relationships/hyperlink" Target="http://www.arc.gov.au/grants-dataset" TargetMode="External"/><Relationship Id="rId43" Type="http://schemas.openxmlformats.org/officeDocument/2006/relationships/hyperlink" Target="http://www.ons.gov.uk/economy/governmentpublicsectorandtaxes/researchanddevelopmentexpenditure/datasets/governmentexpenditureonresearchanddevelopment" TargetMode="External"/><Relationship Id="rId48" Type="http://schemas.openxmlformats.org/officeDocument/2006/relationships/hyperlink" Target="https://recordsearch.naa.gov.au/SearchNRetrieve/Interface/SearchScreens/BasicSearch.aspx" TargetMode="External"/><Relationship Id="rId56" Type="http://schemas.openxmlformats.org/officeDocument/2006/relationships/hyperlink" Target="https://www.startupmuster.com/" TargetMode="External"/><Relationship Id="rId8" Type="http://schemas.openxmlformats.org/officeDocument/2006/relationships/hyperlink" Target="http://pir.sa.gov.au/research/research_centres_and_facilities" TargetMode="External"/><Relationship Id="rId51" Type="http://schemas.openxmlformats.org/officeDocument/2006/relationships/hyperlink" Target="http://www.health.gov.au/internet/main/publishing.nsf/Content/Review+to+Strengthen+Independent+Medical+Research+Institutes" TargetMode="External"/><Relationship Id="rId3" Type="http://schemas.openxmlformats.org/officeDocument/2006/relationships/hyperlink" Target="https://data.gov.au/dataset/intellectual-property-government-open-live-data" TargetMode="External"/><Relationship Id="rId12" Type="http://schemas.openxmlformats.org/officeDocument/2006/relationships/hyperlink" Target="http://www.qld.gov.au/dsitia/science/" TargetMode="External"/><Relationship Id="rId17" Type="http://schemas.openxmlformats.org/officeDocument/2006/relationships/hyperlink" Target="http://science.gov.au/scienceGov/Framework/Pages/departmentIndustryScience.aspx" TargetMode="External"/><Relationship Id="rId25" Type="http://schemas.openxmlformats.org/officeDocument/2006/relationships/hyperlink" Target="http://www.chah.gov.au/resources/index.html" TargetMode="External"/><Relationship Id="rId33" Type="http://schemas.openxmlformats.org/officeDocument/2006/relationships/hyperlink" Target="https://education.gov.au/data-used-research-block-grant-rbg-funding-formulae" TargetMode="External"/><Relationship Id="rId38" Type="http://schemas.openxmlformats.org/officeDocument/2006/relationships/hyperlink" Target="http://www.stats.govt.nz/browse_for_stats/businesses/research_and_development/info-releases.aspx" TargetMode="External"/><Relationship Id="rId46" Type="http://schemas.openxmlformats.org/officeDocument/2006/relationships/hyperlink" Target="http://www.education.gov.au/finance-publication" TargetMode="External"/><Relationship Id="rId5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O494"/>
  <sheetViews>
    <sheetView showGridLines="0" showRowColHeaders="0" tabSelected="1" zoomScale="110" zoomScaleNormal="110" workbookViewId="0"/>
  </sheetViews>
  <sheetFormatPr defaultColWidth="3.140625" defaultRowHeight="12.75"/>
  <cols>
    <col min="1" max="1" width="3.140625" style="109"/>
    <col min="2" max="2" width="2.7109375" style="109" customWidth="1"/>
    <col min="3" max="66" width="3.7109375" style="109" customWidth="1"/>
    <col min="67" max="16384" width="3.140625" style="109"/>
  </cols>
  <sheetData>
    <row r="1" spans="1:119">
      <c r="A1" s="273"/>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73"/>
      <c r="CB1" s="273"/>
      <c r="CC1" s="273"/>
      <c r="CD1" s="273"/>
      <c r="CE1" s="273"/>
      <c r="CF1" s="273"/>
      <c r="CG1" s="273"/>
      <c r="CH1" s="273"/>
      <c r="CI1" s="273"/>
      <c r="CJ1" s="273"/>
      <c r="CK1" s="273"/>
      <c r="CL1" s="273"/>
      <c r="CM1" s="273"/>
      <c r="CN1" s="273"/>
      <c r="CO1" s="273"/>
      <c r="CP1" s="273"/>
      <c r="CQ1" s="273"/>
      <c r="CR1" s="273"/>
      <c r="CS1" s="273"/>
      <c r="CT1" s="273"/>
      <c r="CU1" s="273"/>
      <c r="CV1" s="273"/>
      <c r="CW1" s="273"/>
      <c r="CX1" s="273"/>
      <c r="CY1" s="273"/>
      <c r="CZ1" s="273"/>
      <c r="DA1" s="273"/>
      <c r="DB1" s="273"/>
      <c r="DC1" s="273"/>
      <c r="DD1" s="273"/>
      <c r="DE1" s="273"/>
      <c r="DF1" s="273"/>
      <c r="DG1" s="273"/>
      <c r="DH1" s="273"/>
      <c r="DI1" s="273"/>
      <c r="DJ1" s="273"/>
      <c r="DK1" s="273"/>
      <c r="DL1" s="273"/>
      <c r="DM1" s="273"/>
      <c r="DN1" s="273"/>
      <c r="DO1" s="273"/>
    </row>
    <row r="2" spans="1:119">
      <c r="A2" s="273"/>
      <c r="B2" s="273"/>
      <c r="C2" s="273"/>
      <c r="D2" s="273"/>
      <c r="E2" s="273"/>
      <c r="F2" s="273"/>
      <c r="G2" s="273"/>
      <c r="H2" s="273"/>
      <c r="I2" s="273"/>
      <c r="J2" s="274"/>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S2" s="273"/>
      <c r="CT2" s="273"/>
      <c r="CU2" s="273"/>
      <c r="CV2" s="273"/>
      <c r="CW2" s="273"/>
      <c r="CX2" s="273"/>
      <c r="CY2" s="273"/>
      <c r="CZ2" s="273"/>
      <c r="DA2" s="273"/>
      <c r="DB2" s="273"/>
      <c r="DC2" s="273"/>
      <c r="DD2" s="273"/>
      <c r="DE2" s="273"/>
      <c r="DF2" s="273"/>
      <c r="DG2" s="273"/>
      <c r="DH2" s="273"/>
      <c r="DI2" s="273"/>
      <c r="DJ2" s="273"/>
      <c r="DK2" s="273"/>
      <c r="DL2" s="273"/>
      <c r="DM2" s="273"/>
      <c r="DN2" s="273"/>
      <c r="DO2" s="273"/>
    </row>
    <row r="3" spans="1:119" ht="27.75">
      <c r="A3" s="273"/>
      <c r="B3" s="273"/>
      <c r="C3" s="273"/>
      <c r="D3" s="273"/>
      <c r="E3" s="273"/>
      <c r="F3" s="273"/>
      <c r="G3" s="273"/>
      <c r="H3" s="273"/>
      <c r="I3" s="273"/>
      <c r="J3" s="273"/>
      <c r="K3" s="273"/>
      <c r="L3" s="273"/>
      <c r="M3" s="273"/>
      <c r="N3" s="273"/>
      <c r="O3" s="273"/>
      <c r="P3" s="273"/>
      <c r="Q3" s="275" t="s">
        <v>1204</v>
      </c>
      <c r="R3" s="273"/>
      <c r="S3" s="273"/>
      <c r="T3" s="273"/>
      <c r="U3" s="273"/>
      <c r="V3" s="273"/>
      <c r="W3" s="273"/>
      <c r="X3" s="273"/>
      <c r="Y3" s="273"/>
      <c r="Z3" s="273"/>
      <c r="AA3" s="273"/>
      <c r="AB3" s="273"/>
      <c r="AC3" s="273"/>
      <c r="AD3" s="273"/>
      <c r="AE3" s="273"/>
      <c r="AF3" s="273"/>
      <c r="AG3" s="273"/>
      <c r="AH3" s="273"/>
      <c r="AI3" s="273"/>
      <c r="AJ3" s="273"/>
      <c r="AK3" s="273"/>
      <c r="AL3" s="273"/>
      <c r="AM3" s="273"/>
      <c r="AN3" s="273"/>
      <c r="AO3" s="273"/>
      <c r="AP3" s="273"/>
      <c r="AQ3" s="273"/>
      <c r="AR3" s="273"/>
      <c r="AS3" s="273"/>
      <c r="AT3" s="273"/>
      <c r="AU3" s="273"/>
      <c r="AV3" s="273"/>
      <c r="AW3" s="273"/>
      <c r="AX3" s="273"/>
      <c r="AY3" s="273"/>
      <c r="AZ3" s="273"/>
      <c r="BA3" s="273"/>
      <c r="BB3" s="273"/>
      <c r="BC3" s="273"/>
      <c r="BD3" s="273"/>
      <c r="BE3" s="273"/>
      <c r="BF3" s="273"/>
      <c r="BG3" s="273"/>
      <c r="BH3" s="273"/>
      <c r="BI3" s="273"/>
      <c r="BJ3" s="273"/>
      <c r="BK3" s="273"/>
      <c r="BL3" s="273"/>
      <c r="BM3" s="273"/>
      <c r="BN3" s="273"/>
      <c r="BO3" s="273"/>
      <c r="BP3" s="273"/>
      <c r="BQ3" s="273"/>
      <c r="BR3" s="273"/>
      <c r="BS3" s="273"/>
      <c r="BT3" s="273"/>
      <c r="BU3" s="273"/>
      <c r="BV3" s="273"/>
      <c r="BW3" s="273"/>
      <c r="BX3" s="273"/>
      <c r="BY3" s="273"/>
      <c r="BZ3" s="273"/>
      <c r="CA3" s="273"/>
      <c r="CB3" s="273"/>
      <c r="CC3" s="273"/>
      <c r="CD3" s="273"/>
      <c r="CE3" s="273"/>
      <c r="CF3" s="273"/>
      <c r="CG3" s="273"/>
      <c r="CH3" s="273"/>
      <c r="CI3" s="273"/>
      <c r="CJ3" s="273"/>
      <c r="CK3" s="273"/>
      <c r="CL3" s="273"/>
      <c r="CM3" s="273"/>
      <c r="CN3" s="273"/>
      <c r="CO3" s="273"/>
      <c r="CP3" s="273"/>
      <c r="CQ3" s="273"/>
      <c r="CR3" s="273"/>
      <c r="CS3" s="273"/>
      <c r="CT3" s="273"/>
      <c r="CU3" s="273"/>
      <c r="CV3" s="273"/>
      <c r="CW3" s="273"/>
      <c r="CX3" s="273"/>
      <c r="CY3" s="273"/>
      <c r="CZ3" s="273"/>
      <c r="DA3" s="273"/>
      <c r="DB3" s="273"/>
      <c r="DC3" s="273"/>
      <c r="DD3" s="273"/>
      <c r="DE3" s="273"/>
      <c r="DF3" s="273"/>
      <c r="DG3" s="273"/>
      <c r="DH3" s="273"/>
      <c r="DI3" s="273"/>
      <c r="DJ3" s="273"/>
      <c r="DK3" s="273"/>
      <c r="DL3" s="273"/>
      <c r="DM3" s="273"/>
      <c r="DN3" s="273"/>
      <c r="DO3" s="273"/>
    </row>
    <row r="4" spans="1:119" ht="27.75">
      <c r="A4" s="273"/>
      <c r="B4" s="273"/>
      <c r="C4" s="273"/>
      <c r="D4" s="273"/>
      <c r="E4" s="273"/>
      <c r="F4" s="273"/>
      <c r="G4" s="273"/>
      <c r="H4" s="273"/>
      <c r="I4" s="273"/>
      <c r="J4" s="273"/>
      <c r="K4" s="273"/>
      <c r="L4" s="273"/>
      <c r="M4" s="273"/>
      <c r="N4" s="273"/>
      <c r="O4" s="273"/>
      <c r="P4" s="273"/>
      <c r="Q4" s="276"/>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3"/>
      <c r="AW4" s="273"/>
      <c r="AX4" s="273"/>
      <c r="AY4" s="273"/>
      <c r="AZ4" s="273"/>
      <c r="BA4" s="273"/>
      <c r="BB4" s="273"/>
      <c r="BC4" s="273"/>
      <c r="BD4" s="273"/>
      <c r="BE4" s="273"/>
      <c r="BF4" s="273"/>
      <c r="BG4" s="273"/>
      <c r="BH4" s="273"/>
      <c r="BI4" s="273"/>
      <c r="BJ4" s="273"/>
      <c r="BK4" s="273"/>
      <c r="BL4" s="273"/>
      <c r="BM4" s="273"/>
      <c r="BN4" s="273"/>
      <c r="BO4" s="273"/>
      <c r="BP4" s="273"/>
      <c r="BQ4" s="273"/>
      <c r="BR4" s="273"/>
      <c r="BS4" s="273"/>
      <c r="BT4" s="273"/>
      <c r="BU4" s="273"/>
      <c r="BV4" s="273"/>
      <c r="BW4" s="273"/>
      <c r="BX4" s="273"/>
      <c r="BY4" s="273"/>
      <c r="BZ4" s="273"/>
      <c r="CA4" s="273"/>
      <c r="CB4" s="273"/>
      <c r="CC4" s="273"/>
      <c r="CD4" s="273"/>
      <c r="CE4" s="273"/>
      <c r="CF4" s="273"/>
      <c r="CG4" s="273"/>
      <c r="CH4" s="273"/>
      <c r="CI4" s="273"/>
      <c r="CJ4" s="273"/>
      <c r="CK4" s="273"/>
      <c r="CL4" s="273"/>
      <c r="CM4" s="273"/>
      <c r="CN4" s="273"/>
      <c r="CO4" s="273"/>
      <c r="CP4" s="273"/>
      <c r="CQ4" s="273"/>
      <c r="CR4" s="273"/>
      <c r="CS4" s="273"/>
      <c r="CT4" s="273"/>
      <c r="CU4" s="273"/>
      <c r="CV4" s="273"/>
      <c r="CW4" s="273"/>
      <c r="CX4" s="273"/>
      <c r="CY4" s="273"/>
      <c r="CZ4" s="273"/>
      <c r="DA4" s="273"/>
      <c r="DB4" s="273"/>
      <c r="DC4" s="273"/>
      <c r="DD4" s="273"/>
      <c r="DE4" s="273"/>
      <c r="DF4" s="273"/>
      <c r="DG4" s="273"/>
      <c r="DH4" s="273"/>
      <c r="DI4" s="273"/>
      <c r="DJ4" s="273"/>
      <c r="DK4" s="273"/>
      <c r="DL4" s="273"/>
      <c r="DM4" s="273"/>
      <c r="DN4" s="273"/>
      <c r="DO4" s="273"/>
    </row>
    <row r="5" spans="1:119">
      <c r="A5" s="273"/>
      <c r="B5" s="273"/>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CY5" s="273"/>
      <c r="CZ5" s="273"/>
      <c r="DA5" s="273"/>
      <c r="DB5" s="273"/>
      <c r="DC5" s="273"/>
      <c r="DD5" s="273"/>
      <c r="DE5" s="273"/>
      <c r="DF5" s="273"/>
      <c r="DG5" s="273"/>
      <c r="DH5" s="273"/>
      <c r="DI5" s="273"/>
      <c r="DJ5" s="273"/>
      <c r="DK5" s="273"/>
      <c r="DL5" s="273"/>
      <c r="DM5" s="273"/>
      <c r="DN5" s="273"/>
      <c r="DO5" s="273"/>
    </row>
    <row r="7" spans="1:119">
      <c r="AC7" s="125" t="s">
        <v>1092</v>
      </c>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row>
    <row r="8" spans="1:119">
      <c r="B8" s="108"/>
      <c r="AC8" s="124" t="s">
        <v>1093</v>
      </c>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row>
    <row r="9" spans="1:119">
      <c r="B9" s="108"/>
      <c r="AC9" s="125" t="s">
        <v>1094</v>
      </c>
      <c r="AD9" s="123"/>
      <c r="AE9" s="123"/>
      <c r="AF9" s="123"/>
      <c r="AG9" s="123"/>
      <c r="AH9" s="123"/>
      <c r="AI9" s="123"/>
      <c r="AJ9" s="123"/>
      <c r="AK9" s="123"/>
      <c r="AL9" s="123"/>
      <c r="AM9" s="123"/>
      <c r="AN9" s="123"/>
      <c r="AO9" s="123"/>
      <c r="AP9" s="124"/>
      <c r="AQ9" s="123"/>
      <c r="AR9" s="123"/>
      <c r="AS9" s="123"/>
      <c r="AT9" s="491" t="s">
        <v>1095</v>
      </c>
      <c r="AU9" s="491"/>
      <c r="AV9" s="123"/>
      <c r="AW9" s="123"/>
      <c r="AX9" s="123"/>
      <c r="AY9" s="123"/>
      <c r="AZ9" s="123"/>
      <c r="BA9" s="123"/>
      <c r="BB9" s="123"/>
      <c r="BC9" s="123"/>
      <c r="BD9" s="123"/>
      <c r="BE9" s="123"/>
    </row>
    <row r="10" spans="1:119">
      <c r="B10" s="108"/>
      <c r="AC10" s="125" t="s">
        <v>1086</v>
      </c>
      <c r="AD10" s="123"/>
      <c r="AE10" s="123"/>
      <c r="AF10" s="123"/>
      <c r="AG10" s="123"/>
      <c r="AH10" s="123"/>
      <c r="AI10" s="123"/>
      <c r="AJ10" s="123"/>
      <c r="AK10" s="123"/>
      <c r="AL10" s="123"/>
      <c r="AM10" s="123"/>
      <c r="AN10" s="123"/>
      <c r="AO10" s="123"/>
      <c r="AP10" s="123"/>
      <c r="AQ10" s="123"/>
      <c r="AR10" s="123"/>
      <c r="AS10" s="123"/>
      <c r="AT10" s="123"/>
      <c r="AU10" s="123"/>
      <c r="AV10" s="123"/>
      <c r="AW10" s="492" t="s">
        <v>319</v>
      </c>
      <c r="AX10" s="492"/>
      <c r="AY10" s="492"/>
      <c r="AZ10" s="492"/>
      <c r="BA10" s="492"/>
      <c r="BB10" s="492"/>
      <c r="BC10" s="492"/>
      <c r="BD10" s="492"/>
      <c r="BE10" s="123"/>
    </row>
    <row r="11" spans="1:119">
      <c r="B11" s="108"/>
      <c r="AC11" s="125" t="s">
        <v>1087</v>
      </c>
      <c r="AD11" s="123"/>
      <c r="AE11" s="123"/>
      <c r="AF11" s="123"/>
      <c r="AG11" s="123"/>
      <c r="AH11" s="123"/>
      <c r="AI11" s="123"/>
      <c r="AJ11" s="123"/>
      <c r="AK11" s="123"/>
      <c r="AL11" s="123"/>
      <c r="AM11" s="491" t="s">
        <v>1085</v>
      </c>
      <c r="AN11" s="491"/>
      <c r="AO11" s="491"/>
      <c r="AP11" s="491"/>
      <c r="AQ11" s="123" t="s">
        <v>1091</v>
      </c>
      <c r="AR11" s="123"/>
      <c r="AS11" s="491" t="s">
        <v>1088</v>
      </c>
      <c r="AT11" s="491"/>
      <c r="AU11" s="491"/>
      <c r="AV11" s="123"/>
      <c r="AW11" s="123"/>
      <c r="AX11" s="123"/>
      <c r="AY11" s="123"/>
      <c r="AZ11" s="123"/>
      <c r="BA11" s="123"/>
      <c r="BB11" s="123"/>
      <c r="BC11" s="123"/>
      <c r="BD11" s="123"/>
      <c r="BE11" s="123"/>
    </row>
    <row r="12" spans="1:119">
      <c r="B12" s="108"/>
    </row>
    <row r="13" spans="1:119">
      <c r="B13" s="108"/>
    </row>
    <row r="14" spans="1:119" ht="27.75">
      <c r="C14" s="122" t="s">
        <v>165</v>
      </c>
      <c r="D14" s="110"/>
      <c r="Q14" s="245"/>
      <c r="R14" s="122" t="s">
        <v>6975</v>
      </c>
      <c r="Z14" s="245"/>
      <c r="AA14" s="122" t="s">
        <v>6515</v>
      </c>
      <c r="AE14" s="122"/>
      <c r="AH14" s="122"/>
      <c r="AO14" s="245"/>
      <c r="AP14" s="122" t="s">
        <v>166</v>
      </c>
      <c r="AZ14" s="122"/>
      <c r="BC14"/>
      <c r="BD14"/>
      <c r="BE14"/>
      <c r="BF14"/>
      <c r="BG14"/>
      <c r="BH14"/>
      <c r="BI14"/>
      <c r="BJ14"/>
      <c r="BK14"/>
    </row>
    <row r="15" spans="1:119" ht="14.25" customHeight="1">
      <c r="C15" s="122"/>
      <c r="D15" s="110"/>
      <c r="Q15" s="245"/>
      <c r="R15" s="122"/>
      <c r="Z15" s="245"/>
      <c r="AE15" s="122"/>
      <c r="AH15" s="122"/>
      <c r="AM15" s="122"/>
      <c r="AO15" s="245"/>
      <c r="AZ15" s="122"/>
      <c r="BC15"/>
      <c r="BD15"/>
      <c r="BE15"/>
      <c r="BF15"/>
      <c r="BG15"/>
      <c r="BH15"/>
      <c r="BI15"/>
      <c r="BJ15"/>
      <c r="BK15"/>
    </row>
    <row r="16" spans="1:119" ht="14.25" customHeight="1">
      <c r="Q16" s="245"/>
      <c r="Z16" s="245"/>
      <c r="AO16" s="245"/>
      <c r="BC16"/>
      <c r="BD16"/>
      <c r="BE16"/>
      <c r="BF16"/>
      <c r="BG16"/>
      <c r="BH16"/>
      <c r="BI16"/>
      <c r="BJ16"/>
      <c r="BK16"/>
    </row>
    <row r="17" spans="10:63" ht="14.25" customHeight="1">
      <c r="Q17" s="246"/>
      <c r="Z17" s="245"/>
      <c r="AO17" s="245"/>
      <c r="BC17"/>
      <c r="BD17"/>
      <c r="BE17"/>
      <c r="BF17"/>
      <c r="BG17"/>
      <c r="BH17"/>
      <c r="BI17"/>
      <c r="BJ17"/>
      <c r="BK17"/>
    </row>
    <row r="18" spans="10:63" ht="14.25" customHeight="1">
      <c r="Q18" s="247"/>
      <c r="R18" s="111"/>
      <c r="S18" s="111"/>
      <c r="T18" s="111"/>
      <c r="U18" s="111"/>
      <c r="V18" s="111"/>
      <c r="W18" s="111"/>
      <c r="X18" s="111"/>
      <c r="Y18" s="111"/>
      <c r="Z18" s="247"/>
      <c r="AA18" s="111"/>
      <c r="AB18" s="111"/>
      <c r="AC18" s="111"/>
      <c r="AD18" s="111"/>
      <c r="AI18" s="111"/>
      <c r="AJ18" s="111"/>
      <c r="AK18" s="111"/>
      <c r="AL18" s="111"/>
      <c r="AM18" s="111"/>
      <c r="AN18" s="111"/>
      <c r="AO18" s="247"/>
      <c r="AP18" s="111"/>
      <c r="AQ18" s="111"/>
      <c r="AR18" s="111"/>
      <c r="AS18" s="111"/>
      <c r="AT18" s="111"/>
      <c r="BC18"/>
      <c r="BD18"/>
      <c r="BE18"/>
      <c r="BF18"/>
      <c r="BG18"/>
      <c r="BH18"/>
      <c r="BI18"/>
      <c r="BJ18"/>
      <c r="BK18"/>
    </row>
    <row r="19" spans="10:63" ht="14.25" customHeight="1">
      <c r="Q19" s="247"/>
      <c r="R19" s="111"/>
      <c r="S19" s="111"/>
      <c r="T19" s="111"/>
      <c r="U19" s="111"/>
      <c r="V19" s="111"/>
      <c r="W19" s="111"/>
      <c r="X19" s="111"/>
      <c r="Y19" s="111"/>
      <c r="Z19" s="247"/>
      <c r="AA19" s="111"/>
      <c r="AB19" s="111"/>
      <c r="AC19" s="111"/>
      <c r="AD19" s="111"/>
      <c r="AI19" s="111"/>
      <c r="AJ19" s="111"/>
      <c r="AK19" s="111"/>
      <c r="AL19" s="111"/>
      <c r="AM19" s="111"/>
      <c r="AN19" s="111"/>
      <c r="AO19" s="247"/>
      <c r="AP19" s="111"/>
      <c r="AQ19" s="111"/>
      <c r="AR19" s="111"/>
      <c r="AS19" s="111"/>
      <c r="AT19" s="111"/>
      <c r="BC19"/>
      <c r="BD19"/>
      <c r="BE19"/>
      <c r="BF19"/>
      <c r="BG19"/>
      <c r="BH19"/>
      <c r="BI19"/>
      <c r="BJ19"/>
      <c r="BK19"/>
    </row>
    <row r="20" spans="10:63" ht="14.25" customHeight="1">
      <c r="Q20" s="245"/>
      <c r="R20" s="112"/>
      <c r="T20" s="112"/>
      <c r="Z20" s="245"/>
      <c r="AO20" s="245"/>
      <c r="BC20"/>
      <c r="BD20"/>
      <c r="BE20"/>
      <c r="BF20"/>
      <c r="BG20"/>
      <c r="BH20"/>
      <c r="BI20"/>
      <c r="BJ20"/>
      <c r="BK20"/>
    </row>
    <row r="21" spans="10:63" ht="14.25" customHeight="1">
      <c r="Q21" s="245"/>
      <c r="Z21" s="245"/>
      <c r="AO21" s="245"/>
      <c r="BC21"/>
      <c r="BD21"/>
      <c r="BE21"/>
      <c r="BF21"/>
      <c r="BG21"/>
      <c r="BH21"/>
      <c r="BI21"/>
      <c r="BJ21"/>
      <c r="BK21"/>
    </row>
    <row r="22" spans="10:63" ht="14.25" customHeight="1">
      <c r="Q22" s="247"/>
      <c r="R22" s="111"/>
      <c r="S22" s="111"/>
      <c r="T22" s="111"/>
      <c r="U22" s="111"/>
      <c r="V22" s="111"/>
      <c r="W22" s="111"/>
      <c r="X22" s="111"/>
      <c r="Y22" s="111"/>
      <c r="Z22" s="247"/>
      <c r="AA22" s="111"/>
      <c r="AB22" s="111"/>
      <c r="AC22" s="111"/>
      <c r="AD22" s="111"/>
      <c r="AI22" s="111"/>
      <c r="AJ22" s="111"/>
      <c r="AK22" s="111"/>
      <c r="AL22" s="111"/>
      <c r="AM22" s="111"/>
      <c r="AN22" s="111"/>
      <c r="AO22" s="247"/>
      <c r="AP22" s="111"/>
      <c r="AQ22" s="111"/>
      <c r="AR22" s="111"/>
      <c r="AS22" s="111"/>
      <c r="AT22" s="111"/>
      <c r="BC22"/>
      <c r="BD22"/>
      <c r="BE22"/>
      <c r="BF22"/>
      <c r="BG22"/>
      <c r="BH22"/>
      <c r="BI22"/>
      <c r="BJ22"/>
      <c r="BK22"/>
    </row>
    <row r="23" spans="10:63" ht="14.25" customHeight="1">
      <c r="Q23" s="247"/>
      <c r="R23" s="111"/>
      <c r="S23" s="111"/>
      <c r="T23" s="111"/>
      <c r="U23" s="111"/>
      <c r="V23" s="111"/>
      <c r="W23" s="111"/>
      <c r="X23" s="111"/>
      <c r="Y23" s="111"/>
      <c r="Z23" s="247"/>
      <c r="AA23" s="111"/>
      <c r="AB23" s="111"/>
      <c r="AC23" s="111"/>
      <c r="AD23" s="111"/>
      <c r="AI23" s="111"/>
      <c r="AJ23" s="111"/>
      <c r="AK23" s="111"/>
      <c r="AL23" s="111"/>
      <c r="AM23" s="111"/>
      <c r="AN23" s="111"/>
      <c r="AO23" s="247"/>
      <c r="AP23" s="111"/>
      <c r="AQ23" s="111"/>
      <c r="AR23" s="111"/>
      <c r="AS23" s="111"/>
      <c r="AT23" s="111"/>
      <c r="BC23"/>
      <c r="BD23"/>
      <c r="BE23"/>
      <c r="BF23"/>
      <c r="BG23"/>
      <c r="BH23"/>
      <c r="BI23"/>
      <c r="BJ23"/>
      <c r="BK23"/>
    </row>
    <row r="24" spans="10:63" ht="14.25" customHeight="1">
      <c r="Q24" s="248"/>
      <c r="R24" s="113"/>
      <c r="S24" s="113"/>
      <c r="T24" s="113"/>
      <c r="U24" s="113"/>
      <c r="V24" s="113"/>
      <c r="W24" s="113"/>
      <c r="X24" s="113"/>
      <c r="Y24" s="113"/>
      <c r="Z24" s="248"/>
      <c r="AA24" s="113"/>
      <c r="AB24" s="113"/>
      <c r="AC24" s="113"/>
      <c r="AD24" s="113"/>
      <c r="AI24" s="113"/>
      <c r="AJ24" s="113"/>
      <c r="AK24" s="113"/>
      <c r="AL24" s="113"/>
      <c r="AM24" s="113"/>
      <c r="AN24" s="113"/>
      <c r="AO24" s="248"/>
      <c r="AP24" s="113"/>
      <c r="AQ24" s="113"/>
      <c r="AR24" s="113"/>
      <c r="AS24" s="113"/>
      <c r="AT24" s="113"/>
      <c r="BC24"/>
      <c r="BD24"/>
      <c r="BE24"/>
      <c r="BF24"/>
      <c r="BG24"/>
      <c r="BH24"/>
      <c r="BI24"/>
      <c r="BJ24"/>
      <c r="BK24"/>
    </row>
    <row r="25" spans="10:63" s="112" customFormat="1" ht="14.25" customHeight="1">
      <c r="Q25" s="249"/>
      <c r="Z25" s="249"/>
      <c r="AO25" s="249"/>
      <c r="BC25"/>
      <c r="BD25"/>
      <c r="BE25"/>
      <c r="BF25"/>
      <c r="BG25"/>
      <c r="BH25"/>
      <c r="BI25"/>
      <c r="BJ25"/>
      <c r="BK25"/>
    </row>
    <row r="26" spans="10:63" ht="14.25" customHeight="1">
      <c r="Q26" s="247"/>
      <c r="R26" s="111"/>
      <c r="S26" s="111"/>
      <c r="T26" s="111"/>
      <c r="U26" s="111"/>
      <c r="V26" s="111"/>
      <c r="W26" s="111"/>
      <c r="X26" s="111"/>
      <c r="Y26" s="111"/>
      <c r="Z26" s="247"/>
      <c r="AA26" s="111"/>
      <c r="AB26" s="111"/>
      <c r="AC26" s="111"/>
      <c r="AD26" s="111"/>
      <c r="AI26" s="111"/>
      <c r="AJ26" s="111"/>
      <c r="AK26" s="111"/>
      <c r="AL26" s="111"/>
      <c r="AM26" s="111"/>
      <c r="AN26" s="111"/>
      <c r="AO26" s="247"/>
      <c r="AP26" s="111"/>
      <c r="AQ26" s="111"/>
      <c r="AR26" s="111"/>
      <c r="AS26" s="111"/>
      <c r="AT26" s="111"/>
      <c r="BC26"/>
      <c r="BD26"/>
      <c r="BE26"/>
      <c r="BF26"/>
      <c r="BG26"/>
      <c r="BH26"/>
      <c r="BI26"/>
      <c r="BJ26"/>
      <c r="BK26"/>
    </row>
    <row r="27" spans="10:63" ht="14.25" customHeight="1">
      <c r="Q27" s="247"/>
      <c r="R27" s="111"/>
      <c r="S27" s="111"/>
      <c r="T27" s="111"/>
      <c r="U27" s="111"/>
      <c r="V27" s="111"/>
      <c r="W27" s="111"/>
      <c r="X27" s="111"/>
      <c r="Y27" s="111"/>
      <c r="Z27" s="247"/>
      <c r="AA27" s="111"/>
      <c r="AB27" s="111"/>
      <c r="AC27" s="111"/>
      <c r="AD27" s="111"/>
      <c r="AI27" s="111"/>
      <c r="AJ27" s="111"/>
      <c r="AK27" s="111"/>
      <c r="AL27" s="111"/>
      <c r="AM27" s="111"/>
      <c r="AN27" s="111"/>
      <c r="AO27" s="247"/>
      <c r="AP27" s="111"/>
      <c r="AQ27" s="111"/>
      <c r="AR27" s="111"/>
      <c r="AS27" s="111"/>
      <c r="AT27" s="111"/>
      <c r="BC27"/>
      <c r="BD27"/>
      <c r="BE27"/>
      <c r="BF27"/>
      <c r="BG27"/>
      <c r="BH27"/>
      <c r="BI27"/>
      <c r="BJ27"/>
      <c r="BK27"/>
    </row>
    <row r="28" spans="10:63" ht="14.25" customHeight="1">
      <c r="AR28" s="113"/>
      <c r="AS28" s="113"/>
      <c r="AT28" s="113"/>
      <c r="BC28"/>
      <c r="BD28"/>
      <c r="BE28"/>
      <c r="BF28"/>
      <c r="BG28"/>
      <c r="BH28"/>
      <c r="BI28"/>
      <c r="BJ28"/>
      <c r="BK28"/>
    </row>
    <row r="29" spans="10:63" s="114" customFormat="1" ht="14.25" customHeight="1">
      <c r="BC29"/>
      <c r="BD29"/>
      <c r="BE29"/>
      <c r="BF29"/>
      <c r="BG29"/>
      <c r="BH29"/>
      <c r="BI29"/>
      <c r="BJ29"/>
      <c r="BK29"/>
    </row>
    <row r="30" spans="10:63" ht="14.25" customHeight="1">
      <c r="AR30" s="111"/>
      <c r="AS30" s="111"/>
      <c r="AT30" s="111"/>
      <c r="BC30"/>
      <c r="BD30"/>
      <c r="BE30"/>
      <c r="BF30"/>
      <c r="BG30"/>
      <c r="BH30"/>
      <c r="BI30"/>
      <c r="BJ30"/>
      <c r="BK30"/>
    </row>
    <row r="31" spans="10:63" ht="14.25" customHeight="1">
      <c r="AR31" s="111"/>
      <c r="AS31" s="111"/>
      <c r="AT31" s="111"/>
      <c r="BC31"/>
      <c r="BD31"/>
      <c r="BE31"/>
      <c r="BF31"/>
      <c r="BG31"/>
      <c r="BH31"/>
      <c r="BI31"/>
      <c r="BJ31"/>
      <c r="BK31"/>
    </row>
    <row r="32" spans="10:63" ht="14.25" customHeight="1">
      <c r="J32" s="113"/>
      <c r="K32" s="113"/>
      <c r="L32" s="113"/>
      <c r="M32" s="113"/>
      <c r="AX32"/>
      <c r="AY32"/>
      <c r="AZ32"/>
      <c r="BA32"/>
      <c r="BB32"/>
      <c r="BC32"/>
      <c r="BD32"/>
      <c r="BE32"/>
      <c r="BF32"/>
      <c r="BG32"/>
      <c r="BH32"/>
      <c r="BI32"/>
      <c r="BJ32"/>
      <c r="BK32"/>
    </row>
    <row r="33" spans="10:64" ht="14.25" customHeight="1">
      <c r="J33" s="113"/>
      <c r="K33" s="113"/>
      <c r="L33" s="113"/>
      <c r="M33" s="113"/>
      <c r="N33" s="113"/>
      <c r="O33" s="113"/>
      <c r="P33" s="113"/>
      <c r="Q33" s="113"/>
      <c r="R33" s="113"/>
      <c r="S33" s="113"/>
      <c r="T33" s="113"/>
      <c r="U33" s="113"/>
      <c r="AB33" s="113"/>
      <c r="AC33" s="113"/>
      <c r="AD33" s="113"/>
      <c r="AE33" s="113"/>
      <c r="AF33" s="113"/>
      <c r="AG33" s="113"/>
      <c r="AH33" s="113"/>
      <c r="AI33" s="113"/>
      <c r="AJ33" s="113"/>
      <c r="AK33" s="113"/>
      <c r="AL33" s="113"/>
      <c r="AM33" s="113"/>
      <c r="AV33"/>
      <c r="AW33"/>
      <c r="AX33"/>
      <c r="AY33"/>
      <c r="AZ33"/>
      <c r="BA33"/>
      <c r="BB33"/>
      <c r="BC33"/>
      <c r="BD33"/>
      <c r="BE33"/>
      <c r="BF33"/>
      <c r="BG33"/>
      <c r="BH33"/>
      <c r="BI33"/>
      <c r="BJ33"/>
      <c r="BK33"/>
    </row>
    <row r="34" spans="10:64" s="116" customFormat="1" ht="14.25" customHeight="1">
      <c r="J34" s="115"/>
      <c r="K34" s="115"/>
      <c r="L34" s="115"/>
      <c r="M34" s="115"/>
      <c r="N34" s="115"/>
      <c r="O34" s="115"/>
      <c r="P34" s="115"/>
      <c r="Q34" s="115"/>
      <c r="R34" s="115"/>
      <c r="S34" s="115"/>
      <c r="T34" s="115"/>
      <c r="U34" s="115"/>
      <c r="AB34" s="115"/>
      <c r="AC34" s="115"/>
      <c r="AD34" s="115"/>
      <c r="AE34" s="115"/>
      <c r="AF34" s="115"/>
      <c r="AG34" s="115"/>
      <c r="AH34" s="115"/>
      <c r="AI34" s="115"/>
      <c r="AJ34" s="115"/>
      <c r="AK34" s="115"/>
      <c r="AL34" s="115"/>
      <c r="AM34" s="115"/>
      <c r="AV34"/>
      <c r="AW34"/>
      <c r="AX34"/>
      <c r="AY34"/>
      <c r="AZ34"/>
      <c r="BA34"/>
      <c r="BB34"/>
      <c r="BC34"/>
      <c r="BD34"/>
      <c r="BE34"/>
      <c r="BF34"/>
      <c r="BG34"/>
      <c r="BH34"/>
      <c r="BI34"/>
      <c r="BJ34"/>
      <c r="BK34"/>
    </row>
    <row r="35" spans="10:64" ht="14.25" customHeight="1">
      <c r="J35" s="113"/>
      <c r="K35" s="113"/>
      <c r="L35" s="113"/>
      <c r="M35" s="113"/>
      <c r="N35" s="113"/>
      <c r="O35" s="113"/>
      <c r="P35" s="113"/>
      <c r="Q35" s="113"/>
      <c r="R35" s="111"/>
      <c r="S35" s="111"/>
      <c r="T35" s="111"/>
      <c r="U35" s="111"/>
      <c r="V35" s="111"/>
      <c r="W35" s="111"/>
      <c r="X35" s="111"/>
      <c r="Y35" s="111"/>
      <c r="Z35" s="111"/>
      <c r="AA35" s="111"/>
      <c r="AB35" s="111"/>
      <c r="AC35" s="113"/>
      <c r="AD35" s="113"/>
      <c r="AE35" s="113"/>
      <c r="AF35" s="113"/>
      <c r="AG35" s="113"/>
      <c r="AH35" s="113"/>
      <c r="AI35" s="113"/>
      <c r="AJ35" s="111"/>
      <c r="AK35" s="111"/>
      <c r="AL35" s="111"/>
      <c r="AM35" s="111"/>
      <c r="AN35" s="111"/>
      <c r="AO35" s="111"/>
      <c r="AP35" s="111"/>
      <c r="AQ35" s="111"/>
      <c r="AR35" s="111"/>
      <c r="AV35"/>
      <c r="AW35"/>
      <c r="AX35"/>
      <c r="AY35"/>
      <c r="AZ35"/>
      <c r="BA35"/>
      <c r="BB35"/>
      <c r="BC35"/>
      <c r="BD35"/>
      <c r="BE35"/>
      <c r="BF35"/>
      <c r="BG35"/>
      <c r="BH35"/>
      <c r="BI35"/>
      <c r="BJ35"/>
      <c r="BK35"/>
      <c r="BL35" s="111"/>
    </row>
    <row r="36" spans="10:64" ht="14.25" customHeight="1">
      <c r="J36" s="113"/>
      <c r="K36" s="113"/>
      <c r="L36" s="113"/>
      <c r="M36" s="113"/>
      <c r="N36" s="113"/>
      <c r="O36" s="113"/>
      <c r="P36" s="113"/>
      <c r="Q36" s="113"/>
      <c r="R36" s="111"/>
      <c r="S36" s="111"/>
      <c r="T36" s="111"/>
      <c r="U36" s="111"/>
      <c r="V36" s="111"/>
      <c r="W36" s="111"/>
      <c r="X36" s="111"/>
      <c r="Y36" s="111"/>
      <c r="Z36" s="111"/>
      <c r="AA36" s="111"/>
      <c r="AB36" s="111"/>
      <c r="AC36" s="113"/>
      <c r="AD36" s="113"/>
      <c r="AE36" s="113"/>
      <c r="AF36" s="113"/>
      <c r="AG36" s="113"/>
      <c r="AH36" s="113"/>
      <c r="AI36" s="113"/>
      <c r="AJ36" s="111"/>
      <c r="AK36" s="111"/>
      <c r="AL36" s="111"/>
      <c r="AM36" s="111"/>
      <c r="AN36" s="111"/>
      <c r="AO36" s="111"/>
      <c r="AP36" s="111"/>
      <c r="AQ36" s="111"/>
      <c r="AR36" s="111"/>
      <c r="AV36"/>
      <c r="AW36"/>
      <c r="AX36"/>
      <c r="AY36"/>
      <c r="AZ36"/>
      <c r="BA36"/>
      <c r="BB36"/>
      <c r="BC36"/>
      <c r="BD36"/>
      <c r="BE36"/>
      <c r="BF36"/>
      <c r="BG36"/>
      <c r="BH36"/>
      <c r="BI36"/>
      <c r="BJ36"/>
      <c r="BK36"/>
      <c r="BL36" s="111"/>
    </row>
    <row r="37" spans="10:64" ht="14.25" customHeight="1">
      <c r="J37" s="113"/>
      <c r="K37" s="113"/>
      <c r="L37" s="113"/>
      <c r="M37" s="113"/>
      <c r="N37" s="113"/>
      <c r="O37" s="113"/>
      <c r="P37" s="113"/>
      <c r="Q37" s="113"/>
      <c r="R37" s="113"/>
      <c r="S37" s="113"/>
      <c r="T37" s="113"/>
      <c r="U37" s="113"/>
      <c r="AB37" s="113"/>
      <c r="AC37" s="113"/>
      <c r="AD37" s="113"/>
      <c r="AE37" s="113"/>
      <c r="AF37" s="113"/>
      <c r="AG37" s="113"/>
      <c r="AH37" s="113"/>
      <c r="AI37" s="113"/>
      <c r="AJ37" s="113"/>
      <c r="AK37" s="113"/>
      <c r="AL37" s="113"/>
      <c r="AM37" s="113"/>
      <c r="AV37"/>
      <c r="AW37"/>
      <c r="AX37"/>
      <c r="AY37"/>
      <c r="AZ37"/>
      <c r="BA37"/>
      <c r="BB37"/>
      <c r="BC37"/>
      <c r="BD37"/>
      <c r="BE37"/>
      <c r="BF37"/>
      <c r="BG37"/>
      <c r="BH37"/>
      <c r="BI37"/>
      <c r="BJ37"/>
      <c r="BK37"/>
    </row>
    <row r="38" spans="10:64" ht="14.25" customHeight="1">
      <c r="AV38"/>
      <c r="AW38"/>
      <c r="AX38"/>
      <c r="AY38"/>
      <c r="AZ38"/>
      <c r="BA38"/>
      <c r="BB38"/>
      <c r="BC38"/>
      <c r="BD38"/>
      <c r="BE38"/>
      <c r="BF38"/>
      <c r="BG38"/>
      <c r="BH38"/>
      <c r="BI38"/>
      <c r="BJ38"/>
      <c r="BK38"/>
    </row>
    <row r="39" spans="10:64" ht="14.25" customHeight="1">
      <c r="AV39"/>
      <c r="AW39"/>
      <c r="AX39"/>
      <c r="AY39"/>
      <c r="AZ39"/>
      <c r="BA39"/>
      <c r="BB39"/>
      <c r="BC39"/>
      <c r="BD39"/>
      <c r="BE39"/>
      <c r="BF39"/>
      <c r="BG39"/>
      <c r="BH39"/>
      <c r="BI39"/>
      <c r="BJ39"/>
      <c r="BK39"/>
    </row>
    <row r="40" spans="10:64" ht="14.25" customHeight="1">
      <c r="AV40"/>
      <c r="AW40"/>
      <c r="AX40"/>
      <c r="AY40"/>
      <c r="AZ40"/>
      <c r="BA40"/>
      <c r="BB40"/>
      <c r="BC40"/>
      <c r="BD40"/>
      <c r="BE40"/>
      <c r="BF40"/>
      <c r="BG40"/>
      <c r="BH40"/>
      <c r="BI40"/>
      <c r="BJ40"/>
      <c r="BK40"/>
    </row>
    <row r="41" spans="10:64" ht="14.25" customHeight="1"/>
    <row r="42" spans="10:64" ht="14.25" customHeight="1"/>
    <row r="43" spans="10:64" ht="14.25" customHeight="1"/>
    <row r="44" spans="10:64" ht="14.25" customHeight="1"/>
    <row r="45" spans="10:64" ht="14.25" customHeight="1"/>
    <row r="46" spans="10:64" ht="14.25" customHeight="1"/>
    <row r="47" spans="10:64" ht="14.25" customHeight="1"/>
    <row r="48" spans="10:64" ht="14.25" customHeight="1"/>
    <row r="411" spans="3:3">
      <c r="C411" s="109" t="s">
        <v>1104</v>
      </c>
    </row>
    <row r="457" spans="3:3">
      <c r="C457" s="109" t="s">
        <v>1107</v>
      </c>
    </row>
    <row r="494" spans="3:3">
      <c r="C494" s="109" t="s">
        <v>1119</v>
      </c>
    </row>
  </sheetData>
  <mergeCells count="4">
    <mergeCell ref="AM11:AP11"/>
    <mergeCell ref="AS11:AU11"/>
    <mergeCell ref="AW10:BD10"/>
    <mergeCell ref="AT9:AU9"/>
  </mergeCells>
  <hyperlinks>
    <hyperlink ref="AW10" r:id="rId1"/>
    <hyperlink ref="AM11" r:id="rId2"/>
    <hyperlink ref="AS11:AU11" r:id="rId3" display="data.gov.au"/>
    <hyperlink ref="AT9:AU9" location="Notes!A1" tooltip="Go to Notes" display="Notes."/>
  </hyperlinks>
  <pageMargins left="0.7" right="0.7" top="0.75" bottom="0.75" header="0.3" footer="0.3"/>
  <pageSetup paperSize="9" orientation="portrait" horizontalDpi="300" verticalDpi="30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T117"/>
  <sheetViews>
    <sheetView workbookViewId="0">
      <pane xSplit="1" topLeftCell="B1" activePane="topRight" state="frozen"/>
      <selection pane="topRight" sqref="A1:A2"/>
    </sheetView>
  </sheetViews>
  <sheetFormatPr defaultRowHeight="12.75"/>
  <cols>
    <col min="1" max="1" width="78" customWidth="1"/>
    <col min="2" max="9" width="9.28515625" bestFit="1" customWidth="1"/>
    <col min="10" max="10" width="10.85546875" customWidth="1"/>
    <col min="11" max="11" width="9.28515625" bestFit="1" customWidth="1"/>
    <col min="12" max="12" width="17.28515625" customWidth="1"/>
    <col min="13" max="27" width="9.28515625" bestFit="1" customWidth="1"/>
    <col min="28" max="28" width="10" customWidth="1"/>
    <col min="29" max="29" width="9.28515625" bestFit="1" customWidth="1"/>
    <col min="30" max="38" width="9.7109375" bestFit="1" customWidth="1"/>
    <col min="39" max="39" width="11" customWidth="1"/>
    <col min="40" max="40" width="9.85546875" customWidth="1"/>
    <col min="41" max="41" width="10.5703125" customWidth="1"/>
    <col min="42" max="42" width="12.140625" customWidth="1"/>
    <col min="43" max="43" width="67.85546875" customWidth="1"/>
  </cols>
  <sheetData>
    <row r="1" spans="1:43" ht="20.25" customHeight="1">
      <c r="A1" s="516" t="s">
        <v>6966</v>
      </c>
      <c r="B1" s="78"/>
      <c r="C1" s="78"/>
      <c r="D1" s="78"/>
      <c r="E1" s="78"/>
      <c r="F1" s="78"/>
      <c r="G1" s="78"/>
      <c r="H1" s="104"/>
      <c r="I1" s="78"/>
      <c r="J1" s="78"/>
      <c r="K1" s="78"/>
      <c r="L1" s="78"/>
      <c r="M1" s="77"/>
      <c r="N1" s="54"/>
      <c r="O1" s="54"/>
      <c r="P1" s="54"/>
      <c r="Q1" s="54"/>
      <c r="R1" s="54"/>
      <c r="S1" s="54"/>
      <c r="T1" s="54"/>
      <c r="U1" s="54"/>
      <c r="V1" s="54"/>
      <c r="W1" s="54"/>
      <c r="X1" s="54"/>
      <c r="Y1" s="54"/>
      <c r="Z1" s="54"/>
      <c r="AA1" s="54"/>
      <c r="AB1" s="346"/>
      <c r="AC1" s="54"/>
      <c r="AD1" s="54"/>
      <c r="AE1" s="54"/>
      <c r="AF1" s="54"/>
      <c r="AG1" s="54"/>
      <c r="AH1" s="54"/>
      <c r="AI1" s="54"/>
      <c r="AJ1" s="54"/>
      <c r="AK1" s="54"/>
      <c r="AL1" s="54"/>
      <c r="AM1" s="54"/>
      <c r="AN1" s="54"/>
      <c r="AO1" s="54"/>
      <c r="AP1" s="54"/>
      <c r="AQ1" s="54"/>
    </row>
    <row r="2" spans="1:43" ht="20.25" customHeight="1">
      <c r="A2" s="516"/>
      <c r="B2" s="78"/>
      <c r="C2" s="78"/>
      <c r="D2" s="78"/>
      <c r="E2" s="78"/>
      <c r="F2" s="78"/>
      <c r="G2" s="78"/>
      <c r="H2" s="104"/>
      <c r="I2" s="78"/>
      <c r="J2" s="78"/>
      <c r="K2" s="78"/>
      <c r="L2" s="78"/>
      <c r="M2" s="77"/>
      <c r="N2" s="54"/>
      <c r="O2" s="54"/>
      <c r="P2" s="54"/>
      <c r="Q2" s="54"/>
      <c r="R2" s="54"/>
      <c r="S2" s="54"/>
      <c r="T2" s="54"/>
      <c r="U2" s="54"/>
      <c r="V2" s="54"/>
      <c r="W2" s="54"/>
      <c r="X2" s="54"/>
      <c r="Y2" s="54"/>
      <c r="Z2" s="54"/>
      <c r="AA2" s="54"/>
      <c r="AB2" s="346"/>
      <c r="AC2" s="54"/>
      <c r="AD2" s="54"/>
      <c r="AE2" s="54"/>
      <c r="AF2" s="54"/>
      <c r="AG2" s="54"/>
      <c r="AH2" s="54"/>
      <c r="AI2" s="54"/>
      <c r="AJ2" s="54"/>
      <c r="AK2" s="54"/>
      <c r="AL2" s="54"/>
      <c r="AM2" s="54"/>
      <c r="AN2" s="54"/>
      <c r="AO2" s="54"/>
      <c r="AP2" s="54"/>
      <c r="AQ2" s="54"/>
    </row>
    <row r="3" spans="1:43" ht="15.75">
      <c r="A3" s="1"/>
      <c r="B3" s="78"/>
      <c r="C3" s="78"/>
      <c r="D3" s="78"/>
      <c r="E3" s="78"/>
      <c r="F3" s="78"/>
      <c r="G3" s="78"/>
      <c r="H3" s="104"/>
      <c r="I3" s="78"/>
      <c r="J3" s="78"/>
      <c r="K3" s="78"/>
      <c r="L3" s="78"/>
      <c r="M3" s="77"/>
      <c r="N3" s="54"/>
      <c r="O3" s="54"/>
      <c r="P3" s="54"/>
      <c r="Q3" s="54"/>
      <c r="R3" s="54"/>
      <c r="S3" s="54"/>
      <c r="T3" s="54"/>
      <c r="U3" s="54"/>
      <c r="V3" s="54"/>
      <c r="W3" s="54"/>
      <c r="X3" s="54"/>
      <c r="Y3" s="54"/>
      <c r="Z3" s="54"/>
      <c r="AA3" s="54"/>
      <c r="AB3" s="346"/>
      <c r="AC3" s="54"/>
      <c r="AD3" s="54"/>
      <c r="AE3" s="54"/>
      <c r="AF3" s="54"/>
      <c r="AG3" s="54"/>
      <c r="AH3" s="54"/>
      <c r="AI3" s="54"/>
      <c r="AJ3" s="54"/>
      <c r="AK3" s="54"/>
      <c r="AL3" s="54"/>
      <c r="AM3" s="54"/>
      <c r="AN3" s="54"/>
      <c r="AO3" s="54"/>
      <c r="AP3" s="54"/>
      <c r="AQ3" s="54"/>
    </row>
    <row r="4" spans="1:43" ht="16.5">
      <c r="A4" s="514" t="s">
        <v>6967</v>
      </c>
      <c r="B4" s="277"/>
      <c r="C4" s="277"/>
      <c r="D4" s="277"/>
      <c r="E4" s="277"/>
      <c r="F4" s="277"/>
      <c r="G4" s="277"/>
      <c r="H4" s="277"/>
      <c r="I4" s="277"/>
      <c r="J4" s="277"/>
      <c r="K4" s="277"/>
      <c r="L4" s="277"/>
      <c r="M4" s="77"/>
      <c r="N4" s="54"/>
      <c r="O4" s="54"/>
      <c r="P4" s="54"/>
      <c r="Q4" s="54"/>
      <c r="R4" s="54"/>
      <c r="S4" s="54"/>
      <c r="T4" s="54"/>
      <c r="U4" s="54"/>
      <c r="V4" s="54"/>
      <c r="W4" s="54"/>
      <c r="X4" s="54"/>
      <c r="Y4" s="54"/>
      <c r="Z4" s="54"/>
      <c r="AA4" s="54"/>
      <c r="AB4" s="345"/>
      <c r="AC4" s="54"/>
      <c r="AD4" s="54"/>
      <c r="AE4" s="54"/>
      <c r="AF4" s="54"/>
      <c r="AG4" s="54"/>
      <c r="AH4" s="54"/>
      <c r="AI4" s="54"/>
      <c r="AJ4" s="54"/>
      <c r="AK4" s="54"/>
      <c r="AL4" s="54"/>
      <c r="AM4" s="54"/>
      <c r="AN4" s="54"/>
      <c r="AO4" s="54"/>
      <c r="AP4" s="54"/>
      <c r="AQ4" s="54"/>
    </row>
    <row r="5" spans="1:43" ht="38.25" customHeight="1">
      <c r="A5" s="515"/>
      <c r="B5" s="272"/>
      <c r="C5" s="272"/>
      <c r="D5" s="272"/>
      <c r="E5" s="272"/>
      <c r="F5" s="272"/>
      <c r="G5" s="272"/>
      <c r="H5" s="272"/>
      <c r="I5" s="272"/>
      <c r="J5" s="304" t="s">
        <v>6517</v>
      </c>
      <c r="K5" s="304" t="s">
        <v>6518</v>
      </c>
      <c r="L5" s="272"/>
      <c r="AB5" s="345"/>
      <c r="AC5" s="54"/>
      <c r="AD5" s="54"/>
      <c r="AE5" s="54"/>
      <c r="AF5" s="54"/>
      <c r="AG5" s="54"/>
      <c r="AH5" s="54"/>
      <c r="AI5" s="54"/>
      <c r="AJ5" s="54"/>
      <c r="AK5" s="54"/>
      <c r="AL5" s="54"/>
      <c r="AM5" s="54"/>
      <c r="AN5" s="54"/>
      <c r="AO5" s="54"/>
    </row>
    <row r="6" spans="1:43" ht="40.5" customHeight="1">
      <c r="A6" s="244" t="s">
        <v>6430</v>
      </c>
      <c r="B6" s="22" t="s">
        <v>21</v>
      </c>
      <c r="C6" s="22" t="s">
        <v>22</v>
      </c>
      <c r="D6" s="22" t="s">
        <v>23</v>
      </c>
      <c r="E6" s="22" t="s">
        <v>24</v>
      </c>
      <c r="F6" s="22" t="s">
        <v>25</v>
      </c>
      <c r="G6" s="22" t="s">
        <v>26</v>
      </c>
      <c r="H6" s="22" t="s">
        <v>27</v>
      </c>
      <c r="I6" s="22" t="s">
        <v>62</v>
      </c>
      <c r="J6" s="22" t="s">
        <v>63</v>
      </c>
      <c r="K6" s="22" t="s">
        <v>1238</v>
      </c>
      <c r="L6" s="22" t="s">
        <v>6946</v>
      </c>
      <c r="M6" s="77"/>
      <c r="N6" s="54"/>
      <c r="O6" s="54"/>
      <c r="U6" s="54"/>
      <c r="V6" s="54"/>
      <c r="W6" s="54"/>
      <c r="X6" s="54"/>
      <c r="Y6" s="54"/>
      <c r="Z6" s="54"/>
      <c r="AA6" s="54"/>
      <c r="AB6" s="345"/>
      <c r="AC6" s="54"/>
      <c r="AD6" s="54"/>
      <c r="AE6" s="54"/>
      <c r="AF6" s="54"/>
      <c r="AG6" s="54"/>
      <c r="AH6" s="54"/>
      <c r="AI6" s="54"/>
      <c r="AJ6" s="54"/>
      <c r="AK6" s="54"/>
      <c r="AL6" s="54"/>
      <c r="AM6" s="54"/>
      <c r="AN6" s="54"/>
      <c r="AO6" s="54"/>
      <c r="AP6" s="54"/>
      <c r="AQ6" s="54"/>
    </row>
    <row r="7" spans="1:43" ht="15">
      <c r="A7" s="96" t="s">
        <v>6886</v>
      </c>
      <c r="B7" s="238"/>
      <c r="C7" s="239"/>
      <c r="D7" s="239"/>
      <c r="E7" s="239"/>
      <c r="F7" s="239"/>
      <c r="G7" s="239"/>
      <c r="H7" s="240"/>
      <c r="I7" s="240"/>
      <c r="J7" s="240"/>
      <c r="K7" s="240"/>
      <c r="L7" s="240"/>
      <c r="M7" s="77"/>
      <c r="N7" s="54"/>
      <c r="O7" s="54"/>
      <c r="U7" s="54"/>
      <c r="V7" s="54"/>
      <c r="W7" s="54"/>
      <c r="X7" s="54"/>
      <c r="Y7" s="54"/>
      <c r="Z7" s="54"/>
      <c r="AA7" s="54"/>
      <c r="AB7" s="345"/>
      <c r="AC7" s="54"/>
      <c r="AD7" s="54"/>
      <c r="AE7" s="54"/>
      <c r="AF7" s="54"/>
      <c r="AG7" s="54"/>
      <c r="AH7" s="54"/>
      <c r="AI7" s="54"/>
      <c r="AJ7" s="54"/>
      <c r="AK7" s="54"/>
      <c r="AL7" s="54"/>
      <c r="AM7" s="54"/>
      <c r="AN7" s="54"/>
      <c r="AO7" s="54"/>
      <c r="AP7" s="54"/>
      <c r="AQ7" s="54"/>
    </row>
    <row r="8" spans="1:43">
      <c r="A8" s="90" t="s">
        <v>898</v>
      </c>
      <c r="B8" s="92"/>
      <c r="C8" s="92"/>
      <c r="D8" s="92"/>
      <c r="E8" s="92"/>
      <c r="F8" s="92"/>
      <c r="G8" s="92"/>
      <c r="H8" s="92"/>
      <c r="I8" s="92"/>
      <c r="J8" s="92"/>
      <c r="K8" s="92"/>
      <c r="L8" s="92"/>
      <c r="M8" s="77"/>
      <c r="N8" s="54"/>
      <c r="O8" s="54"/>
      <c r="U8" s="54"/>
      <c r="V8" s="54"/>
      <c r="W8" s="54"/>
      <c r="X8" s="54"/>
      <c r="Y8" s="54"/>
      <c r="Z8" s="54"/>
      <c r="AA8" s="54"/>
      <c r="AB8" s="345"/>
      <c r="AC8" s="54"/>
      <c r="AD8" s="54"/>
      <c r="AE8" s="54"/>
      <c r="AF8" s="54"/>
      <c r="AG8" s="54"/>
      <c r="AH8" s="54"/>
      <c r="AI8" s="54"/>
      <c r="AJ8" s="54"/>
      <c r="AK8" s="54"/>
      <c r="AL8" s="54"/>
      <c r="AM8" s="54"/>
      <c r="AN8" s="54"/>
      <c r="AO8" s="54"/>
      <c r="AP8" s="54"/>
      <c r="AQ8" s="54"/>
    </row>
    <row r="9" spans="1:43">
      <c r="A9" s="49" t="s">
        <v>909</v>
      </c>
      <c r="B9" s="18">
        <v>675.79</v>
      </c>
      <c r="C9" s="18">
        <v>714.80399999999997</v>
      </c>
      <c r="D9" s="18">
        <v>730.31499999999994</v>
      </c>
      <c r="E9" s="18">
        <v>724.93899999999996</v>
      </c>
      <c r="F9" s="18">
        <v>733.81700000000001</v>
      </c>
      <c r="G9" s="18">
        <v>778.17700000000002</v>
      </c>
      <c r="H9" s="18">
        <v>745.3</v>
      </c>
      <c r="I9" s="18">
        <v>750.21</v>
      </c>
      <c r="J9" s="18">
        <v>787.26700000000005</v>
      </c>
      <c r="K9" s="18">
        <v>793.54899999999998</v>
      </c>
      <c r="L9" s="428">
        <v>7.7124700874028854E-2</v>
      </c>
      <c r="M9" s="428"/>
      <c r="N9" s="54"/>
      <c r="O9" s="54"/>
      <c r="U9" s="54"/>
      <c r="V9" s="54"/>
      <c r="W9" s="54"/>
      <c r="X9" s="54"/>
      <c r="Y9" s="54"/>
      <c r="Z9" s="54"/>
      <c r="AA9" s="54"/>
      <c r="AB9" s="345"/>
      <c r="AC9" s="54"/>
      <c r="AD9" s="54"/>
      <c r="AE9" s="54"/>
      <c r="AF9" s="54"/>
      <c r="AG9" s="54"/>
      <c r="AH9" s="54"/>
      <c r="AI9" s="54"/>
      <c r="AJ9" s="54"/>
      <c r="AK9" s="54"/>
      <c r="AL9" s="54"/>
      <c r="AM9" s="54"/>
      <c r="AN9" s="54"/>
      <c r="AO9" s="54"/>
      <c r="AP9" s="54"/>
      <c r="AQ9" s="54"/>
    </row>
    <row r="10" spans="1:43">
      <c r="A10" s="4" t="s">
        <v>6431</v>
      </c>
      <c r="B10" s="18">
        <v>379.54599999999999</v>
      </c>
      <c r="C10" s="18">
        <v>407.60599999999999</v>
      </c>
      <c r="D10" s="18">
        <v>421.71499999999997</v>
      </c>
      <c r="E10" s="18">
        <v>450.91199999999998</v>
      </c>
      <c r="F10" s="18">
        <v>434.07</v>
      </c>
      <c r="G10" s="18">
        <v>425.66399999999999</v>
      </c>
      <c r="H10" s="18">
        <v>439.76600000000002</v>
      </c>
      <c r="I10" s="18">
        <v>503.483</v>
      </c>
      <c r="J10" s="18">
        <v>447.46800000000002</v>
      </c>
      <c r="K10" s="18">
        <v>472.99700000000001</v>
      </c>
      <c r="L10" s="428">
        <v>4.597038385696791E-2</v>
      </c>
      <c r="M10" s="77"/>
      <c r="N10" s="54"/>
      <c r="O10" s="54"/>
      <c r="U10" s="54"/>
      <c r="V10" s="54"/>
      <c r="W10" s="54"/>
      <c r="X10" s="54"/>
      <c r="Y10" s="54"/>
      <c r="Z10" s="54"/>
      <c r="AA10" s="54"/>
      <c r="AB10" s="345"/>
      <c r="AC10" s="54"/>
      <c r="AD10" s="54"/>
      <c r="AE10" s="54"/>
      <c r="AF10" s="54"/>
      <c r="AG10" s="54"/>
      <c r="AH10" s="54"/>
      <c r="AI10" s="54"/>
      <c r="AJ10" s="54"/>
      <c r="AK10" s="54"/>
      <c r="AL10" s="54"/>
      <c r="AM10" s="54"/>
      <c r="AN10" s="54"/>
      <c r="AO10" s="54"/>
      <c r="AP10" s="54"/>
      <c r="AQ10" s="54"/>
    </row>
    <row r="11" spans="1:43">
      <c r="A11" s="49" t="s">
        <v>1090</v>
      </c>
      <c r="B11" s="18">
        <v>563.29941800000006</v>
      </c>
      <c r="C11" s="18">
        <v>597.95276799999999</v>
      </c>
      <c r="D11" s="18">
        <v>601.16404199999999</v>
      </c>
      <c r="E11" s="18">
        <v>596.30199999999991</v>
      </c>
      <c r="F11" s="18">
        <v>670.45899999999995</v>
      </c>
      <c r="G11" s="18">
        <v>670.649</v>
      </c>
      <c r="H11" s="18">
        <v>700.01400000000012</v>
      </c>
      <c r="I11" s="18">
        <v>618.84349999999984</v>
      </c>
      <c r="J11" s="18">
        <v>685.42011800000012</v>
      </c>
      <c r="K11" s="18">
        <v>709.08899999999994</v>
      </c>
      <c r="L11" s="428">
        <v>6.8916068217670545E-2</v>
      </c>
      <c r="M11" s="77"/>
      <c r="N11" s="54"/>
      <c r="O11" s="54"/>
      <c r="U11" s="54"/>
      <c r="V11" s="54"/>
      <c r="W11" s="54"/>
      <c r="X11" s="54"/>
      <c r="Y11" s="54"/>
      <c r="Z11" s="54"/>
      <c r="AA11" s="54"/>
      <c r="AB11" s="345"/>
      <c r="AC11" s="54"/>
      <c r="AD11" s="54"/>
      <c r="AE11" s="54"/>
      <c r="AF11" s="54"/>
      <c r="AG11" s="54"/>
      <c r="AH11" s="54"/>
      <c r="AI11" s="54"/>
      <c r="AJ11" s="54"/>
      <c r="AK11" s="54"/>
      <c r="AL11" s="54"/>
      <c r="AM11" s="54"/>
      <c r="AN11" s="54"/>
      <c r="AO11" s="54"/>
      <c r="AP11" s="54"/>
      <c r="AQ11" s="54"/>
    </row>
    <row r="12" spans="1:43">
      <c r="A12" s="241" t="s">
        <v>6432</v>
      </c>
      <c r="B12" s="242">
        <v>1618.6354180000001</v>
      </c>
      <c r="C12" s="242">
        <v>1720.362768</v>
      </c>
      <c r="D12" s="242">
        <v>1753.1940420000001</v>
      </c>
      <c r="E12" s="242">
        <v>1772.1529999999998</v>
      </c>
      <c r="F12" s="242">
        <v>1838.346</v>
      </c>
      <c r="G12" s="242">
        <v>1874.4899999999998</v>
      </c>
      <c r="H12" s="242">
        <v>1885.0800000000002</v>
      </c>
      <c r="I12" s="242">
        <v>1872.5364999999997</v>
      </c>
      <c r="J12" s="242">
        <v>1920.1551180000001</v>
      </c>
      <c r="K12" s="242">
        <v>1975.635</v>
      </c>
      <c r="L12" s="433">
        <v>0.19201115294866733</v>
      </c>
      <c r="M12" s="77"/>
      <c r="N12" s="54"/>
      <c r="O12" s="54"/>
      <c r="P12" s="54"/>
      <c r="Q12" s="54"/>
      <c r="R12" s="54"/>
      <c r="S12" s="54"/>
      <c r="T12" s="54"/>
      <c r="U12" s="54"/>
      <c r="V12" s="54"/>
      <c r="W12" s="54"/>
      <c r="X12" s="54"/>
      <c r="Y12" s="54"/>
      <c r="Z12" s="54"/>
      <c r="AA12" s="54"/>
      <c r="AB12" s="345"/>
      <c r="AC12" s="54"/>
      <c r="AD12" s="54"/>
      <c r="AE12" s="54"/>
      <c r="AF12" s="54"/>
      <c r="AG12" s="54"/>
      <c r="AH12" s="54"/>
      <c r="AI12" s="54"/>
      <c r="AJ12" s="54"/>
      <c r="AM12" s="54"/>
      <c r="AN12" s="54"/>
      <c r="AO12" s="54"/>
      <c r="AP12" s="54"/>
      <c r="AQ12" s="54"/>
    </row>
    <row r="13" spans="1:43" ht="15">
      <c r="A13" s="94" t="s">
        <v>6885</v>
      </c>
      <c r="B13" s="93"/>
      <c r="C13" s="93"/>
      <c r="D13" s="20"/>
      <c r="E13" s="20"/>
      <c r="F13" s="20"/>
      <c r="G13" s="20"/>
      <c r="H13" s="20"/>
      <c r="I13" s="20"/>
      <c r="J13" s="20"/>
      <c r="K13" s="20"/>
      <c r="L13" s="429"/>
      <c r="M13" s="77"/>
      <c r="N13" s="54"/>
      <c r="O13" s="54"/>
      <c r="P13" s="54"/>
      <c r="Q13" s="54"/>
      <c r="R13" s="54"/>
      <c r="S13" s="54"/>
      <c r="T13" s="54"/>
      <c r="U13" s="54"/>
      <c r="V13" s="54"/>
      <c r="W13" s="54"/>
      <c r="X13" s="54"/>
      <c r="Y13" s="54"/>
      <c r="Z13" s="54"/>
      <c r="AA13" s="54"/>
      <c r="AB13" s="345"/>
      <c r="AC13" s="54"/>
      <c r="AD13" s="54"/>
      <c r="AE13" s="54"/>
      <c r="AF13" s="54"/>
      <c r="AG13" s="54"/>
      <c r="AH13" s="54"/>
      <c r="AI13" s="54"/>
      <c r="AJ13" s="54"/>
      <c r="AM13" s="54"/>
      <c r="AN13" s="54"/>
      <c r="AO13" s="54"/>
      <c r="AQ13" s="54"/>
    </row>
    <row r="14" spans="1:43">
      <c r="A14" s="90" t="s">
        <v>897</v>
      </c>
      <c r="B14" s="92"/>
      <c r="C14" s="92"/>
      <c r="D14" s="92"/>
      <c r="E14" s="92"/>
      <c r="F14" s="92"/>
      <c r="G14" s="92"/>
      <c r="H14" s="92"/>
      <c r="I14" s="92"/>
      <c r="J14" s="92"/>
      <c r="K14" s="92"/>
      <c r="L14" s="430"/>
      <c r="M14" s="77"/>
      <c r="N14" s="54"/>
      <c r="O14" s="54"/>
      <c r="P14" s="54"/>
      <c r="Q14" s="54"/>
      <c r="R14" s="54"/>
      <c r="S14" s="54"/>
      <c r="T14" s="54"/>
      <c r="U14" s="54"/>
      <c r="V14" s="54"/>
      <c r="W14" s="54"/>
      <c r="X14" s="54"/>
      <c r="Y14" s="54"/>
      <c r="Z14" s="54"/>
      <c r="AA14" s="54"/>
      <c r="AB14" s="345"/>
      <c r="AC14" s="54"/>
      <c r="AD14" s="54"/>
      <c r="AE14" s="54"/>
      <c r="AF14" s="54"/>
      <c r="AG14" s="54"/>
      <c r="AH14" s="54"/>
      <c r="AI14" s="54"/>
      <c r="AJ14" s="54"/>
      <c r="AM14" s="54"/>
      <c r="AN14" s="54"/>
      <c r="AO14" s="54"/>
      <c r="AQ14" s="54"/>
    </row>
    <row r="15" spans="1:43">
      <c r="A15" s="49" t="s">
        <v>880</v>
      </c>
      <c r="B15" s="20">
        <v>1749</v>
      </c>
      <c r="C15" s="20">
        <v>1765</v>
      </c>
      <c r="D15" s="20">
        <v>1895</v>
      </c>
      <c r="E15" s="20">
        <v>2949</v>
      </c>
      <c r="F15" s="20">
        <v>2658</v>
      </c>
      <c r="G15" s="20">
        <v>2841</v>
      </c>
      <c r="H15" s="20">
        <v>2835</v>
      </c>
      <c r="I15" s="20">
        <v>3260</v>
      </c>
      <c r="J15" s="20">
        <v>3109</v>
      </c>
      <c r="K15" s="20">
        <v>3138</v>
      </c>
      <c r="L15" s="428">
        <v>0.30498092914577746</v>
      </c>
      <c r="M15" s="77"/>
      <c r="N15" s="54"/>
      <c r="O15" s="54"/>
      <c r="P15" s="54"/>
      <c r="Q15" s="54"/>
      <c r="R15" s="54"/>
      <c r="S15" s="54"/>
      <c r="T15" s="54"/>
      <c r="U15" s="54"/>
      <c r="V15" s="54"/>
      <c r="W15" s="54"/>
      <c r="X15" s="54"/>
      <c r="Y15" s="54"/>
      <c r="Z15" s="54"/>
      <c r="AA15" s="54"/>
      <c r="AB15" s="345"/>
      <c r="AC15" s="54"/>
      <c r="AD15" s="54"/>
      <c r="AE15" s="54"/>
      <c r="AF15" s="54"/>
      <c r="AG15" s="54"/>
      <c r="AH15" s="54"/>
      <c r="AI15" s="54"/>
      <c r="AJ15" s="54"/>
      <c r="AM15" s="54"/>
      <c r="AN15" s="54"/>
      <c r="AO15" s="54"/>
      <c r="AQ15" s="54"/>
    </row>
    <row r="16" spans="1:43">
      <c r="A16" s="49" t="s">
        <v>6816</v>
      </c>
      <c r="B16" s="20">
        <v>426.178</v>
      </c>
      <c r="C16" s="20">
        <v>466.49599999999998</v>
      </c>
      <c r="D16" s="20">
        <v>406.30399999999997</v>
      </c>
      <c r="E16" s="20">
        <v>405.04799999999994</v>
      </c>
      <c r="F16" s="20">
        <v>303.43</v>
      </c>
      <c r="G16" s="20">
        <v>285.73099999999999</v>
      </c>
      <c r="H16" s="20">
        <v>222.40899999999999</v>
      </c>
      <c r="I16" s="20">
        <v>167.084</v>
      </c>
      <c r="J16" s="20">
        <v>151.767</v>
      </c>
      <c r="K16" s="20">
        <v>141.214</v>
      </c>
      <c r="L16" s="428">
        <v>1.3724530569914538E-2</v>
      </c>
      <c r="M16" s="77"/>
      <c r="N16" s="54"/>
      <c r="O16" s="54"/>
      <c r="P16" s="54"/>
      <c r="Q16" s="54"/>
      <c r="R16" s="54"/>
      <c r="S16" s="54"/>
      <c r="T16" s="54"/>
      <c r="U16" s="54"/>
      <c r="V16" s="54"/>
      <c r="W16" s="54"/>
      <c r="X16" s="54"/>
      <c r="Y16" s="54"/>
      <c r="Z16" s="54"/>
      <c r="AA16" s="54"/>
      <c r="AB16" s="345"/>
      <c r="AC16" s="54"/>
      <c r="AD16" s="54"/>
      <c r="AE16" s="54"/>
      <c r="AF16" s="54"/>
      <c r="AG16" s="54"/>
      <c r="AH16" s="54"/>
      <c r="AI16" s="54"/>
      <c r="AJ16" s="54"/>
      <c r="AM16" s="54"/>
      <c r="AN16" s="54"/>
      <c r="AO16" s="54"/>
      <c r="AQ16" s="54"/>
    </row>
    <row r="17" spans="1:43">
      <c r="A17" s="241" t="s">
        <v>6433</v>
      </c>
      <c r="B17" s="242">
        <v>2175.1779999999999</v>
      </c>
      <c r="C17" s="242">
        <v>2231.4960000000001</v>
      </c>
      <c r="D17" s="242">
        <v>2301.3040000000001</v>
      </c>
      <c r="E17" s="242">
        <v>3354.0479999999998</v>
      </c>
      <c r="F17" s="242">
        <v>2961.43</v>
      </c>
      <c r="G17" s="242">
        <v>3126.7309999999998</v>
      </c>
      <c r="H17" s="242">
        <v>3057.4090000000001</v>
      </c>
      <c r="I17" s="242">
        <v>3427.0839999999998</v>
      </c>
      <c r="J17" s="242">
        <v>3260.7669999999998</v>
      </c>
      <c r="K17" s="242">
        <v>3279.2139999999999</v>
      </c>
      <c r="L17" s="433">
        <v>0.31870545971569197</v>
      </c>
      <c r="M17" s="77"/>
      <c r="N17" s="54"/>
      <c r="O17" s="54"/>
      <c r="P17" s="54"/>
      <c r="Q17" s="54"/>
      <c r="R17" s="54"/>
      <c r="S17" s="54"/>
      <c r="T17" s="54"/>
      <c r="U17" s="54"/>
      <c r="V17" s="54"/>
      <c r="W17" s="54"/>
      <c r="X17" s="54"/>
      <c r="Y17" s="54"/>
      <c r="Z17" s="54"/>
      <c r="AA17" s="54"/>
      <c r="AB17" s="54"/>
      <c r="AQ17" s="54"/>
    </row>
    <row r="18" spans="1:43">
      <c r="A18" s="90" t="s">
        <v>6434</v>
      </c>
      <c r="B18" s="92"/>
      <c r="C18" s="92"/>
      <c r="D18" s="92"/>
      <c r="E18" s="92"/>
      <c r="F18" s="92"/>
      <c r="G18" s="92"/>
      <c r="H18" s="92"/>
      <c r="I18" s="92"/>
      <c r="J18" s="92"/>
      <c r="K18" s="92"/>
      <c r="L18" s="430"/>
      <c r="M18" s="77"/>
      <c r="N18" s="54"/>
      <c r="O18" s="54"/>
      <c r="P18" s="54"/>
      <c r="Q18" s="54"/>
      <c r="R18" s="54"/>
      <c r="S18" s="54"/>
      <c r="T18" s="54"/>
      <c r="U18" s="54"/>
      <c r="V18" s="54"/>
      <c r="W18" s="54"/>
      <c r="X18" s="54"/>
      <c r="Y18" s="54"/>
      <c r="Z18" s="54"/>
      <c r="AA18" s="54"/>
      <c r="AB18" s="54"/>
      <c r="AC18" s="373"/>
      <c r="AD18" s="373"/>
      <c r="AE18" s="373"/>
      <c r="AF18" s="373"/>
      <c r="AG18" s="373"/>
      <c r="AH18" s="373"/>
      <c r="AI18" s="373"/>
      <c r="AJ18" s="373"/>
      <c r="AK18" s="373"/>
      <c r="AL18" s="373"/>
      <c r="AM18" s="373"/>
      <c r="AN18" s="373"/>
      <c r="AO18" s="373"/>
      <c r="AQ18" s="54"/>
    </row>
    <row r="19" spans="1:43">
      <c r="A19" s="49" t="s">
        <v>6435</v>
      </c>
      <c r="B19" s="18">
        <v>583.81700000000001</v>
      </c>
      <c r="C19" s="18">
        <v>647.57399999999996</v>
      </c>
      <c r="D19" s="18">
        <v>703.47299999999996</v>
      </c>
      <c r="E19" s="18">
        <v>797.87300000000005</v>
      </c>
      <c r="F19" s="18">
        <v>873.23099999999999</v>
      </c>
      <c r="G19" s="18">
        <v>883.28399999999999</v>
      </c>
      <c r="H19" s="18">
        <v>852.89800000000002</v>
      </c>
      <c r="I19" s="18">
        <v>815.30399999999997</v>
      </c>
      <c r="J19" s="18">
        <v>744.36300000000006</v>
      </c>
      <c r="K19" s="18">
        <v>758.05499999999995</v>
      </c>
      <c r="L19" s="428">
        <v>7.3675053614914693E-2</v>
      </c>
      <c r="M19" s="77"/>
      <c r="N19" s="54"/>
      <c r="O19" s="54"/>
      <c r="P19" s="54"/>
      <c r="Q19" s="54"/>
      <c r="R19" s="54"/>
      <c r="S19" s="54"/>
      <c r="T19" s="54"/>
      <c r="U19" s="54"/>
      <c r="V19" s="54"/>
      <c r="W19" s="54"/>
      <c r="X19" s="54"/>
      <c r="Y19" s="54"/>
      <c r="Z19" s="54"/>
      <c r="AA19" s="54"/>
      <c r="AB19" s="54"/>
      <c r="AC19" s="373"/>
      <c r="AD19" s="373"/>
      <c r="AE19" s="373"/>
      <c r="AF19" s="373"/>
      <c r="AG19" s="373"/>
      <c r="AH19" s="373"/>
      <c r="AI19" s="373"/>
      <c r="AJ19" s="373"/>
      <c r="AK19" s="373"/>
      <c r="AL19" s="373"/>
      <c r="AM19" s="373"/>
      <c r="AN19" s="373"/>
      <c r="AO19" s="373"/>
      <c r="AQ19" s="54"/>
    </row>
    <row r="20" spans="1:43">
      <c r="A20" s="49" t="s">
        <v>906</v>
      </c>
      <c r="B20" s="418">
        <v>0</v>
      </c>
      <c r="C20" s="418">
        <v>0</v>
      </c>
      <c r="D20" s="418">
        <v>0</v>
      </c>
      <c r="E20" s="418">
        <v>0</v>
      </c>
      <c r="F20" s="418">
        <v>0</v>
      </c>
      <c r="G20" s="18">
        <v>640.31994404221632</v>
      </c>
      <c r="H20" s="18">
        <v>677.7767612125798</v>
      </c>
      <c r="I20" s="18">
        <v>614.98960905999991</v>
      </c>
      <c r="J20" s="18">
        <v>627.92744514999993</v>
      </c>
      <c r="K20" s="18">
        <v>626.90579466999998</v>
      </c>
      <c r="L20" s="428">
        <v>6.0928716298702543E-2</v>
      </c>
      <c r="M20" s="77"/>
      <c r="N20" s="54"/>
      <c r="O20" s="54"/>
      <c r="P20" s="54"/>
      <c r="Q20" s="54"/>
      <c r="R20" s="54"/>
      <c r="S20" s="54"/>
      <c r="T20" s="54"/>
      <c r="U20" s="54"/>
      <c r="V20" s="54"/>
      <c r="W20" s="54"/>
      <c r="X20" s="54"/>
      <c r="Y20" s="54"/>
      <c r="Z20" s="54"/>
      <c r="AA20" s="54"/>
      <c r="AB20" s="54"/>
      <c r="AC20" s="373"/>
      <c r="AD20" s="373"/>
      <c r="AE20" s="373"/>
      <c r="AF20" s="373"/>
      <c r="AG20" s="373"/>
      <c r="AH20" s="373"/>
      <c r="AI20" s="373"/>
      <c r="AJ20" s="373"/>
      <c r="AK20" s="373"/>
      <c r="AL20" s="373"/>
      <c r="AM20" s="373"/>
      <c r="AN20" s="373"/>
      <c r="AO20" s="373"/>
      <c r="AQ20" s="54"/>
    </row>
    <row r="21" spans="1:43">
      <c r="A21" s="49" t="s">
        <v>905</v>
      </c>
      <c r="B21" s="18">
        <v>1408.4279999999999</v>
      </c>
      <c r="C21" s="18">
        <v>1513.9619999999998</v>
      </c>
      <c r="D21" s="18">
        <v>1661.433</v>
      </c>
      <c r="E21" s="18">
        <v>1774.615</v>
      </c>
      <c r="F21" s="18">
        <v>1807.4639999999999</v>
      </c>
      <c r="G21" s="18">
        <v>1874.4600000000003</v>
      </c>
      <c r="H21" s="18">
        <v>1947.2684999999999</v>
      </c>
      <c r="I21" s="18">
        <v>2039.5690000000002</v>
      </c>
      <c r="J21" s="18">
        <v>1992.2380000000001</v>
      </c>
      <c r="K21" s="18">
        <v>2162.1089999999999</v>
      </c>
      <c r="L21" s="428">
        <v>0.21013448430033388</v>
      </c>
      <c r="M21" s="77"/>
      <c r="N21" s="54"/>
      <c r="O21" s="54"/>
      <c r="P21" s="54"/>
      <c r="Q21" s="54"/>
      <c r="R21" s="54"/>
      <c r="S21" s="54"/>
      <c r="T21" s="54"/>
      <c r="U21" s="54"/>
      <c r="V21" s="54"/>
      <c r="W21" s="54"/>
      <c r="X21" s="54"/>
      <c r="Y21" s="54"/>
      <c r="Z21" s="54"/>
      <c r="AA21" s="54"/>
      <c r="AB21" s="54"/>
      <c r="AC21" s="373"/>
      <c r="AD21" s="373"/>
      <c r="AE21" s="373"/>
      <c r="AF21" s="373"/>
      <c r="AG21" s="373"/>
      <c r="AH21" s="373"/>
      <c r="AI21" s="373"/>
      <c r="AJ21" s="373"/>
      <c r="AK21" s="373"/>
      <c r="AL21" s="373"/>
      <c r="AM21" s="373"/>
      <c r="AN21" s="373"/>
      <c r="AO21" s="373"/>
      <c r="AQ21" s="54"/>
    </row>
    <row r="22" spans="1:43">
      <c r="A22" s="49" t="s">
        <v>904</v>
      </c>
      <c r="B22" s="18">
        <v>10.872</v>
      </c>
      <c r="C22" s="18">
        <v>197.68700000000001</v>
      </c>
      <c r="D22" s="18">
        <v>233.912564</v>
      </c>
      <c r="E22" s="18">
        <v>178.90175000000002</v>
      </c>
      <c r="F22" s="18">
        <v>96.560722000000013</v>
      </c>
      <c r="G22" s="18">
        <v>91.717647999999997</v>
      </c>
      <c r="H22" s="18">
        <v>45.711743920000004</v>
      </c>
      <c r="I22" s="18">
        <v>44.98369877999999</v>
      </c>
      <c r="J22" s="18">
        <v>39.960182699999997</v>
      </c>
      <c r="K22" s="18">
        <v>35.826799999999999</v>
      </c>
      <c r="L22" s="428">
        <v>3.4819919542128553E-3</v>
      </c>
      <c r="M22" s="77"/>
      <c r="N22" s="54"/>
      <c r="O22" s="54"/>
      <c r="P22" s="54"/>
      <c r="Q22" s="54"/>
      <c r="R22" s="54"/>
      <c r="S22" s="54"/>
      <c r="T22" s="54"/>
      <c r="U22" s="54"/>
      <c r="V22" s="54"/>
      <c r="W22" s="54"/>
      <c r="X22" s="54"/>
      <c r="Y22" s="54"/>
      <c r="Z22" s="54"/>
      <c r="AA22" s="54"/>
      <c r="AB22" s="54"/>
      <c r="AC22" s="373"/>
      <c r="AD22" s="373"/>
      <c r="AE22" s="373"/>
      <c r="AF22" s="373"/>
      <c r="AG22" s="373"/>
      <c r="AH22" s="373"/>
      <c r="AI22" s="373"/>
      <c r="AJ22" s="373"/>
      <c r="AK22" s="373"/>
      <c r="AL22" s="373"/>
      <c r="AM22" s="373"/>
      <c r="AN22" s="373"/>
      <c r="AO22" s="373"/>
      <c r="AQ22" s="54"/>
    </row>
    <row r="23" spans="1:43">
      <c r="A23" s="241" t="s">
        <v>6433</v>
      </c>
      <c r="B23" s="242">
        <v>2003.117</v>
      </c>
      <c r="C23" s="242">
        <v>2359.2229999999995</v>
      </c>
      <c r="D23" s="242">
        <v>2598.8185640000002</v>
      </c>
      <c r="E23" s="242">
        <v>2751.3897500000003</v>
      </c>
      <c r="F23" s="242">
        <v>2777.2557219999999</v>
      </c>
      <c r="G23" s="242">
        <v>3489.7815920422163</v>
      </c>
      <c r="H23" s="242">
        <v>3523.6550051325798</v>
      </c>
      <c r="I23" s="242">
        <v>3514.84630784</v>
      </c>
      <c r="J23" s="242">
        <v>3404.4886278500003</v>
      </c>
      <c r="K23" s="242">
        <v>3582.8965946699996</v>
      </c>
      <c r="L23" s="433">
        <v>0.34822024616816394</v>
      </c>
      <c r="M23" s="77"/>
      <c r="N23" s="54"/>
      <c r="O23" s="54"/>
      <c r="P23" s="54"/>
      <c r="Q23" s="54"/>
      <c r="R23" s="54"/>
      <c r="S23" s="54"/>
      <c r="T23" s="54"/>
      <c r="U23" s="54"/>
      <c r="V23" s="54"/>
      <c r="W23" s="54"/>
      <c r="X23" s="54"/>
      <c r="Y23" s="54"/>
      <c r="Z23" s="54"/>
      <c r="AA23" s="54"/>
      <c r="AB23" s="54"/>
      <c r="AC23" s="373"/>
      <c r="AD23" s="373"/>
      <c r="AE23" s="373"/>
      <c r="AF23" s="373"/>
      <c r="AG23" s="373"/>
      <c r="AH23" s="373"/>
      <c r="AI23" s="373"/>
      <c r="AJ23" s="373"/>
      <c r="AK23" s="373"/>
      <c r="AL23" s="373"/>
      <c r="AM23" s="373"/>
      <c r="AN23" s="373"/>
      <c r="AO23" s="373"/>
      <c r="AQ23" s="54"/>
    </row>
    <row r="24" spans="1:43">
      <c r="A24" s="90" t="s">
        <v>895</v>
      </c>
      <c r="B24" s="92"/>
      <c r="C24" s="92"/>
      <c r="D24" s="92"/>
      <c r="E24" s="92"/>
      <c r="F24" s="92"/>
      <c r="G24" s="92"/>
      <c r="H24" s="92"/>
      <c r="I24" s="92"/>
      <c r="J24" s="92"/>
      <c r="K24" s="92"/>
      <c r="L24" s="430"/>
      <c r="M24" s="77"/>
      <c r="N24" s="54"/>
      <c r="O24" s="54"/>
      <c r="P24" s="54"/>
      <c r="Q24" s="54"/>
      <c r="R24" s="54"/>
      <c r="S24" s="54"/>
      <c r="T24" s="54"/>
      <c r="U24" s="54"/>
      <c r="V24" s="54"/>
      <c r="W24" s="54"/>
      <c r="X24" s="54"/>
      <c r="Y24" s="54"/>
      <c r="Z24" s="54"/>
      <c r="AA24" s="54"/>
      <c r="AB24" s="54"/>
      <c r="AC24" s="373"/>
      <c r="AD24" s="373"/>
      <c r="AE24" s="373"/>
      <c r="AF24" s="373"/>
      <c r="AG24" s="373"/>
      <c r="AH24" s="373"/>
      <c r="AI24" s="373"/>
      <c r="AJ24" s="373"/>
      <c r="AK24" s="373"/>
      <c r="AL24" s="373"/>
      <c r="AM24" s="373"/>
      <c r="AN24" s="373"/>
      <c r="AO24" s="373"/>
      <c r="AQ24" s="54"/>
    </row>
    <row r="25" spans="1:43">
      <c r="A25" s="4" t="s">
        <v>77</v>
      </c>
      <c r="B25" s="418">
        <v>699.25699999999995</v>
      </c>
      <c r="C25" s="418">
        <v>707.06799999999998</v>
      </c>
      <c r="D25" s="418">
        <v>754.18399999999997</v>
      </c>
      <c r="E25" s="418">
        <v>811.81100000000004</v>
      </c>
      <c r="F25" s="418">
        <v>763.02599999999995</v>
      </c>
      <c r="G25" s="418">
        <v>0</v>
      </c>
      <c r="H25" s="418">
        <v>0</v>
      </c>
      <c r="I25" s="418">
        <v>0</v>
      </c>
      <c r="J25" s="418">
        <v>0</v>
      </c>
      <c r="K25" s="418">
        <v>0</v>
      </c>
      <c r="L25" s="431">
        <v>0</v>
      </c>
      <c r="M25" s="77"/>
      <c r="N25" s="54"/>
      <c r="O25" s="54"/>
      <c r="P25" s="54"/>
      <c r="Q25" s="54"/>
      <c r="R25" s="54"/>
      <c r="S25" s="54"/>
      <c r="T25" s="54"/>
      <c r="U25" s="54"/>
      <c r="V25" s="54"/>
      <c r="W25" s="54"/>
      <c r="X25" s="54"/>
      <c r="Y25" s="54"/>
      <c r="Z25" s="54"/>
      <c r="AA25" s="54"/>
      <c r="AB25" s="54"/>
      <c r="AC25" s="373"/>
      <c r="AD25" s="373"/>
      <c r="AE25" s="373"/>
      <c r="AF25" s="373"/>
      <c r="AG25" s="373"/>
      <c r="AH25" s="373"/>
      <c r="AI25" s="373"/>
      <c r="AJ25" s="373"/>
      <c r="AK25" s="373"/>
      <c r="AL25" s="373"/>
      <c r="AM25" s="373"/>
      <c r="AN25" s="373"/>
      <c r="AO25" s="373"/>
      <c r="AQ25" s="54"/>
    </row>
    <row r="26" spans="1:43">
      <c r="A26" s="4" t="s">
        <v>903</v>
      </c>
      <c r="B26" s="418">
        <v>0</v>
      </c>
      <c r="C26" s="418">
        <v>0</v>
      </c>
      <c r="D26" s="418">
        <v>0</v>
      </c>
      <c r="E26" s="418">
        <v>0</v>
      </c>
      <c r="F26" s="418">
        <v>0</v>
      </c>
      <c r="G26" s="418">
        <v>223.09705595778371</v>
      </c>
      <c r="H26" s="418">
        <v>226.73123878742035</v>
      </c>
      <c r="I26" s="418">
        <v>210.50039093999999</v>
      </c>
      <c r="J26" s="418">
        <v>212.57555484000011</v>
      </c>
      <c r="K26" s="418">
        <v>214.48520531999998</v>
      </c>
      <c r="L26" s="428">
        <v>2.084572887396955E-2</v>
      </c>
      <c r="M26" s="77"/>
      <c r="N26" s="54"/>
      <c r="O26" s="54"/>
      <c r="P26" s="54"/>
      <c r="Q26" s="54"/>
      <c r="R26" s="54"/>
      <c r="S26" s="54"/>
      <c r="T26" s="54"/>
      <c r="U26" s="54"/>
      <c r="V26" s="54"/>
      <c r="W26" s="54"/>
      <c r="X26" s="54"/>
      <c r="Y26" s="54"/>
      <c r="Z26" s="54"/>
      <c r="AA26" s="54"/>
      <c r="AB26" s="54"/>
      <c r="AC26" s="373"/>
      <c r="AD26" s="373"/>
      <c r="AE26" s="373"/>
      <c r="AF26" s="373"/>
      <c r="AG26" s="373"/>
      <c r="AH26" s="373"/>
      <c r="AI26" s="373"/>
      <c r="AJ26" s="373"/>
      <c r="AK26" s="373"/>
      <c r="AL26" s="373"/>
      <c r="AM26" s="373"/>
      <c r="AN26" s="373"/>
      <c r="AO26" s="373"/>
      <c r="AQ26" s="54"/>
    </row>
    <row r="27" spans="1:43">
      <c r="A27" s="49" t="s">
        <v>902</v>
      </c>
      <c r="B27" s="20">
        <v>116.46899999999999</v>
      </c>
      <c r="C27" s="20">
        <v>91.825000000000017</v>
      </c>
      <c r="D27" s="20">
        <v>157.47000000000003</v>
      </c>
      <c r="E27" s="20">
        <v>266.45</v>
      </c>
      <c r="F27" s="20">
        <v>103.55</v>
      </c>
      <c r="G27" s="20">
        <v>99.675999999999988</v>
      </c>
      <c r="H27" s="20">
        <v>62.08160239</v>
      </c>
      <c r="I27" s="20">
        <v>173.17559999999992</v>
      </c>
      <c r="J27" s="20">
        <v>295.03135000000003</v>
      </c>
      <c r="K27" s="20">
        <v>195.58714499999999</v>
      </c>
      <c r="L27" s="428">
        <v>1.9009034165414246E-2</v>
      </c>
      <c r="M27" s="77"/>
      <c r="N27" s="54"/>
      <c r="O27" s="54"/>
      <c r="P27" s="54"/>
      <c r="Q27" s="54"/>
      <c r="R27" s="54"/>
      <c r="S27" s="54"/>
      <c r="T27" s="54"/>
      <c r="U27" s="54"/>
      <c r="V27" s="54"/>
      <c r="W27" s="54"/>
      <c r="X27" s="54"/>
      <c r="Y27" s="54"/>
      <c r="Z27" s="54"/>
      <c r="AA27" s="54"/>
      <c r="AB27" s="54"/>
      <c r="AC27" s="373"/>
      <c r="AD27" s="373"/>
      <c r="AE27" s="373"/>
      <c r="AF27" s="373"/>
      <c r="AG27" s="373"/>
      <c r="AH27" s="373"/>
      <c r="AI27" s="373"/>
      <c r="AJ27" s="373"/>
      <c r="AK27" s="373"/>
      <c r="AL27" s="373"/>
      <c r="AM27" s="373"/>
      <c r="AN27" s="373"/>
      <c r="AO27" s="373"/>
      <c r="AQ27" s="54"/>
    </row>
    <row r="28" spans="1:43">
      <c r="A28" s="49" t="s">
        <v>901</v>
      </c>
      <c r="B28" s="20">
        <v>182.27599999999998</v>
      </c>
      <c r="C28" s="20">
        <v>178.874</v>
      </c>
      <c r="D28" s="20">
        <v>172.63800000000001</v>
      </c>
      <c r="E28" s="20">
        <v>165.47399999999999</v>
      </c>
      <c r="F28" s="20">
        <v>155.64500000000001</v>
      </c>
      <c r="G28" s="20">
        <v>147.09100000000001</v>
      </c>
      <c r="H28" s="20">
        <v>149.86000000000001</v>
      </c>
      <c r="I28" s="20">
        <v>140.95400000000001</v>
      </c>
      <c r="J28" s="20">
        <v>149.51400000000001</v>
      </c>
      <c r="K28" s="20">
        <v>160.768</v>
      </c>
      <c r="L28" s="428">
        <v>1.5624975786140329E-2</v>
      </c>
      <c r="M28" s="77"/>
      <c r="N28" s="54"/>
      <c r="O28" s="54"/>
      <c r="P28" s="54"/>
      <c r="Q28" s="54"/>
      <c r="R28" s="54"/>
      <c r="S28" s="54"/>
      <c r="T28" s="54"/>
      <c r="U28" s="54"/>
      <c r="V28" s="54"/>
      <c r="W28" s="54"/>
      <c r="X28" s="54"/>
      <c r="Y28" s="54"/>
      <c r="Z28" s="54"/>
      <c r="AA28" s="54"/>
      <c r="AB28" s="54"/>
      <c r="AC28" s="372"/>
      <c r="AD28" s="372"/>
      <c r="AE28" s="372"/>
      <c r="AF28" s="372"/>
      <c r="AG28" s="372"/>
      <c r="AH28" s="372"/>
      <c r="AI28" s="372"/>
      <c r="AJ28" s="372"/>
      <c r="AK28" s="372"/>
      <c r="AL28" s="372"/>
      <c r="AM28" s="372"/>
      <c r="AN28" s="372"/>
      <c r="AO28" s="372"/>
      <c r="AQ28" s="54"/>
    </row>
    <row r="29" spans="1:43">
      <c r="A29" s="49" t="s">
        <v>167</v>
      </c>
      <c r="B29" s="20">
        <v>245.65799999999999</v>
      </c>
      <c r="C29" s="20">
        <v>228.49099999999999</v>
      </c>
      <c r="D29" s="20">
        <v>218.35654199999999</v>
      </c>
      <c r="E29" s="20">
        <v>270.26974000000007</v>
      </c>
      <c r="F29" s="20">
        <v>259.25043399999998</v>
      </c>
      <c r="G29" s="20">
        <v>323.53727200000003</v>
      </c>
      <c r="H29" s="20">
        <v>324.60677846999994</v>
      </c>
      <c r="I29" s="20">
        <v>322.35399999999998</v>
      </c>
      <c r="J29" s="20">
        <v>345.91200000000003</v>
      </c>
      <c r="K29" s="20">
        <v>346.01600000000008</v>
      </c>
      <c r="L29" s="428">
        <v>3.3629152702136823E-2</v>
      </c>
      <c r="M29" s="77"/>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row>
    <row r="30" spans="1:43">
      <c r="A30" s="49" t="s">
        <v>900</v>
      </c>
      <c r="B30" s="20">
        <v>185.71100000000001</v>
      </c>
      <c r="C30" s="20">
        <v>324.68599999999998</v>
      </c>
      <c r="D30" s="20">
        <v>258.92500000000001</v>
      </c>
      <c r="E30" s="20">
        <v>214.357</v>
      </c>
      <c r="F30" s="20">
        <v>226.27099999999999</v>
      </c>
      <c r="G30" s="20">
        <v>464.14599999999996</v>
      </c>
      <c r="H30" s="20">
        <v>459.28899999999999</v>
      </c>
      <c r="I30" s="20">
        <v>260.82900000000001</v>
      </c>
      <c r="J30" s="20">
        <v>312.48499999999996</v>
      </c>
      <c r="K30" s="20">
        <v>342.49399999999997</v>
      </c>
      <c r="L30" s="428">
        <v>3.3286850970954081E-2</v>
      </c>
      <c r="M30" s="77"/>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row>
    <row r="31" spans="1:43">
      <c r="A31" s="49" t="s">
        <v>899</v>
      </c>
      <c r="B31" s="20">
        <v>271.34808800000008</v>
      </c>
      <c r="C31" s="20">
        <v>481.47243899999995</v>
      </c>
      <c r="D31" s="20">
        <v>683.19907200000011</v>
      </c>
      <c r="E31" s="20">
        <v>484.18210800000014</v>
      </c>
      <c r="F31" s="20">
        <v>479.616195</v>
      </c>
      <c r="G31" s="20">
        <v>271.59699999999992</v>
      </c>
      <c r="H31" s="20">
        <v>248.06</v>
      </c>
      <c r="I31" s="20">
        <v>301.32300000000004</v>
      </c>
      <c r="J31" s="20">
        <v>206.44</v>
      </c>
      <c r="K31" s="20">
        <v>186.51599999999996</v>
      </c>
      <c r="L31" s="428">
        <v>1.8127413314389364E-2</v>
      </c>
      <c r="M31" s="77"/>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row>
    <row r="32" spans="1:43">
      <c r="A32" s="241" t="s">
        <v>6433</v>
      </c>
      <c r="B32" s="242">
        <v>1700.7190879999998</v>
      </c>
      <c r="C32" s="242">
        <v>2012.4164389999999</v>
      </c>
      <c r="D32" s="242">
        <v>2244.772614</v>
      </c>
      <c r="E32" s="242">
        <v>2212.5438479999998</v>
      </c>
      <c r="F32" s="242">
        <v>1987.3586289999998</v>
      </c>
      <c r="G32" s="242">
        <v>1529.1443279577836</v>
      </c>
      <c r="H32" s="242">
        <v>1470.6286196474202</v>
      </c>
      <c r="I32" s="242">
        <v>1409.1359909400001</v>
      </c>
      <c r="J32" s="242">
        <v>1521.9579048400001</v>
      </c>
      <c r="K32" s="242">
        <v>1445.86635032</v>
      </c>
      <c r="L32" s="433">
        <v>0.1405231558130044</v>
      </c>
      <c r="M32" s="77"/>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row>
    <row r="33" spans="1:43">
      <c r="A33" s="90" t="s">
        <v>403</v>
      </c>
      <c r="B33" s="92">
        <v>0.47499999999999998</v>
      </c>
      <c r="C33" s="92">
        <v>2.71</v>
      </c>
      <c r="D33" s="92">
        <v>0.45400000000000001</v>
      </c>
      <c r="E33" s="92">
        <v>1.87</v>
      </c>
      <c r="F33" s="92">
        <v>4.1950000000000003</v>
      </c>
      <c r="G33" s="92">
        <v>0.99435999999999991</v>
      </c>
      <c r="H33" s="92">
        <v>1.0529999999999999</v>
      </c>
      <c r="I33" s="92">
        <v>1.5</v>
      </c>
      <c r="J33" s="92">
        <v>0</v>
      </c>
      <c r="K33" s="92">
        <v>5.556</v>
      </c>
      <c r="L33" s="432">
        <v>5.3998535447225611E-4</v>
      </c>
      <c r="M33" s="77"/>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row>
    <row r="34" spans="1:43">
      <c r="A34" s="241" t="s">
        <v>6436</v>
      </c>
      <c r="B34" s="242">
        <v>5879.4890879999994</v>
      </c>
      <c r="C34" s="242">
        <v>6605.8454389999997</v>
      </c>
      <c r="D34" s="242">
        <v>7145.3491780000004</v>
      </c>
      <c r="E34" s="242">
        <v>8319.8515980000011</v>
      </c>
      <c r="F34" s="242">
        <v>7730.2393510000002</v>
      </c>
      <c r="G34" s="242">
        <v>8146.65128</v>
      </c>
      <c r="H34" s="242">
        <v>8052.7456247800001</v>
      </c>
      <c r="I34" s="242">
        <v>8352.5662987799988</v>
      </c>
      <c r="J34" s="242">
        <v>8187.2135326900006</v>
      </c>
      <c r="K34" s="242">
        <v>8313.53294499</v>
      </c>
      <c r="L34" s="433">
        <v>0.80798884705133267</v>
      </c>
      <c r="M34" s="77"/>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row>
    <row r="35" spans="1:43">
      <c r="A35" s="87" t="s">
        <v>893</v>
      </c>
      <c r="B35" s="86">
        <v>7498.1245059999992</v>
      </c>
      <c r="C35" s="86">
        <v>8326.2082069999997</v>
      </c>
      <c r="D35" s="86">
        <v>8898.5432199999996</v>
      </c>
      <c r="E35" s="86">
        <v>10092.004598000001</v>
      </c>
      <c r="F35" s="86">
        <v>9568.5853509999997</v>
      </c>
      <c r="G35" s="86">
        <v>10021.14128</v>
      </c>
      <c r="H35" s="86">
        <v>9937.82562478</v>
      </c>
      <c r="I35" s="86">
        <v>10225.102798779999</v>
      </c>
      <c r="J35" s="86">
        <v>10107.368650690001</v>
      </c>
      <c r="K35" s="86">
        <v>10289.16794499</v>
      </c>
      <c r="L35" s="366">
        <v>100</v>
      </c>
      <c r="M35" s="77"/>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row>
    <row r="36" spans="1:43" ht="15.75">
      <c r="A36" s="1"/>
      <c r="B36" s="1"/>
      <c r="C36" s="1"/>
      <c r="D36" s="1"/>
      <c r="E36" s="1"/>
      <c r="F36" s="1"/>
      <c r="G36" s="1"/>
      <c r="H36" s="1"/>
      <c r="I36" s="1"/>
      <c r="J36" s="1"/>
      <c r="K36" s="1"/>
      <c r="L36" s="1"/>
      <c r="M36" s="1"/>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row>
    <row r="37" spans="1:43" ht="16.5" customHeight="1">
      <c r="A37" s="514" t="s">
        <v>6887</v>
      </c>
      <c r="B37" s="278"/>
      <c r="C37" s="278"/>
      <c r="D37" s="278"/>
      <c r="E37" s="278"/>
      <c r="F37" s="278"/>
      <c r="G37" s="278"/>
      <c r="H37" s="278"/>
      <c r="I37" s="278"/>
      <c r="J37" s="278"/>
      <c r="K37" s="278"/>
      <c r="L37" s="278"/>
      <c r="M37" s="279"/>
      <c r="N37" s="280"/>
      <c r="O37" s="280"/>
      <c r="P37" s="280"/>
      <c r="Q37" s="280"/>
      <c r="R37" s="280"/>
      <c r="S37" s="280"/>
      <c r="T37" s="280"/>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row>
    <row r="38" spans="1:43" ht="25.5">
      <c r="A38" s="515"/>
      <c r="AN38" s="304" t="s">
        <v>6517</v>
      </c>
      <c r="AO38" s="304" t="s">
        <v>6518</v>
      </c>
    </row>
    <row r="39" spans="1:43" ht="38.25">
      <c r="A39" s="3" t="s">
        <v>129</v>
      </c>
      <c r="B39" s="22" t="s">
        <v>66</v>
      </c>
      <c r="C39" s="22" t="s">
        <v>67</v>
      </c>
      <c r="D39" s="22" t="s">
        <v>68</v>
      </c>
      <c r="E39" s="22" t="s">
        <v>69</v>
      </c>
      <c r="F39" s="22" t="s">
        <v>70</v>
      </c>
      <c r="G39" s="22" t="s">
        <v>71</v>
      </c>
      <c r="H39" s="22" t="s">
        <v>72</v>
      </c>
      <c r="I39" s="22" t="s">
        <v>73</v>
      </c>
      <c r="J39" s="22" t="s">
        <v>74</v>
      </c>
      <c r="K39" s="22" t="s">
        <v>75</v>
      </c>
      <c r="L39" s="22" t="s">
        <v>1</v>
      </c>
      <c r="M39" s="22" t="s">
        <v>2</v>
      </c>
      <c r="N39" s="22" t="s">
        <v>3</v>
      </c>
      <c r="O39" s="22" t="s">
        <v>4</v>
      </c>
      <c r="P39" s="22" t="s">
        <v>5</v>
      </c>
      <c r="Q39" s="22" t="s">
        <v>6</v>
      </c>
      <c r="R39" s="22" t="s">
        <v>7</v>
      </c>
      <c r="S39" s="22" t="s">
        <v>8</v>
      </c>
      <c r="T39" s="22" t="s">
        <v>9</v>
      </c>
      <c r="U39" s="22" t="s">
        <v>10</v>
      </c>
      <c r="V39" s="22" t="s">
        <v>11</v>
      </c>
      <c r="W39" s="22" t="s">
        <v>12</v>
      </c>
      <c r="X39" s="22" t="s">
        <v>13</v>
      </c>
      <c r="Y39" s="22" t="s">
        <v>14</v>
      </c>
      <c r="Z39" s="22" t="s">
        <v>15</v>
      </c>
      <c r="AA39" s="22" t="s">
        <v>16</v>
      </c>
      <c r="AB39" s="22" t="s">
        <v>17</v>
      </c>
      <c r="AC39" s="22" t="s">
        <v>18</v>
      </c>
      <c r="AD39" s="22" t="s">
        <v>19</v>
      </c>
      <c r="AE39" s="22" t="s">
        <v>20</v>
      </c>
      <c r="AF39" s="22" t="s">
        <v>21</v>
      </c>
      <c r="AG39" s="22" t="s">
        <v>22</v>
      </c>
      <c r="AH39" s="22" t="s">
        <v>23</v>
      </c>
      <c r="AI39" s="22" t="s">
        <v>24</v>
      </c>
      <c r="AJ39" s="22" t="s">
        <v>25</v>
      </c>
      <c r="AK39" s="22" t="s">
        <v>26</v>
      </c>
      <c r="AL39" s="22" t="s">
        <v>27</v>
      </c>
      <c r="AM39" s="22" t="s">
        <v>62</v>
      </c>
      <c r="AN39" s="22" t="s">
        <v>63</v>
      </c>
      <c r="AO39" s="22" t="s">
        <v>1238</v>
      </c>
      <c r="AP39" s="22" t="s">
        <v>6946</v>
      </c>
      <c r="AQ39" s="448" t="s">
        <v>28</v>
      </c>
    </row>
    <row r="40" spans="1:43" ht="15" customHeight="1">
      <c r="A40" s="96" t="s">
        <v>6886</v>
      </c>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5"/>
      <c r="AH40" s="95"/>
      <c r="AI40" s="95"/>
      <c r="AJ40" s="95"/>
      <c r="AK40" s="95"/>
      <c r="AL40" s="95"/>
      <c r="AN40" s="19"/>
      <c r="AO40" s="19"/>
      <c r="AP40" s="19"/>
      <c r="AQ40" s="512" t="s">
        <v>6895</v>
      </c>
    </row>
    <row r="41" spans="1:43">
      <c r="A41" s="90" t="s">
        <v>898</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2"/>
      <c r="AE41" s="92"/>
      <c r="AF41" s="92"/>
      <c r="AG41" s="92"/>
      <c r="AH41" s="92"/>
      <c r="AI41" s="92"/>
      <c r="AJ41" s="92"/>
      <c r="AK41" s="92"/>
      <c r="AL41" s="92"/>
      <c r="AM41" s="92"/>
      <c r="AN41" s="92"/>
      <c r="AO41" s="92"/>
      <c r="AP41" s="92"/>
      <c r="AQ41" s="509"/>
    </row>
    <row r="42" spans="1:43">
      <c r="A42" s="49" t="s">
        <v>909</v>
      </c>
      <c r="B42" s="332">
        <v>184.5</v>
      </c>
      <c r="C42" s="332">
        <v>211.3</v>
      </c>
      <c r="D42" s="332">
        <v>247.1</v>
      </c>
      <c r="E42" s="332">
        <v>290.89999999999998</v>
      </c>
      <c r="F42" s="332">
        <v>328.2</v>
      </c>
      <c r="G42" s="332">
        <v>331.6</v>
      </c>
      <c r="H42" s="332">
        <v>324.89999999999998</v>
      </c>
      <c r="I42" s="332">
        <v>344.3</v>
      </c>
      <c r="J42" s="332">
        <v>367.8</v>
      </c>
      <c r="K42" s="332">
        <v>347.8</v>
      </c>
      <c r="L42" s="332">
        <v>348.1</v>
      </c>
      <c r="M42" s="332">
        <v>375.2</v>
      </c>
      <c r="N42" s="332">
        <v>414.4</v>
      </c>
      <c r="O42" s="332">
        <v>446.3</v>
      </c>
      <c r="P42" s="332">
        <v>456.2</v>
      </c>
      <c r="Q42" s="332">
        <v>460.4</v>
      </c>
      <c r="R42" s="332">
        <v>461.6</v>
      </c>
      <c r="S42" s="332">
        <v>417.6</v>
      </c>
      <c r="T42" s="332">
        <v>444.5</v>
      </c>
      <c r="U42" s="332">
        <v>466.8</v>
      </c>
      <c r="V42" s="332">
        <v>475.4</v>
      </c>
      <c r="W42" s="332">
        <v>499.99900000000002</v>
      </c>
      <c r="X42" s="332">
        <v>496.7</v>
      </c>
      <c r="Y42" s="332">
        <v>509.6</v>
      </c>
      <c r="Z42" s="332">
        <v>532.05600000000004</v>
      </c>
      <c r="AA42" s="332">
        <v>568.64599999999996</v>
      </c>
      <c r="AB42" s="332">
        <v>577.1</v>
      </c>
      <c r="AC42" s="332">
        <v>593.9</v>
      </c>
      <c r="AD42" s="332">
        <v>610.1</v>
      </c>
      <c r="AE42" s="332">
        <v>663.1</v>
      </c>
      <c r="AF42" s="332">
        <v>675.79</v>
      </c>
      <c r="AG42" s="332">
        <v>714.80399999999997</v>
      </c>
      <c r="AH42" s="332">
        <v>730.31499999999994</v>
      </c>
      <c r="AI42" s="332">
        <v>724.93899999999996</v>
      </c>
      <c r="AJ42" s="332">
        <v>733.81700000000001</v>
      </c>
      <c r="AK42" s="332">
        <v>778.17700000000002</v>
      </c>
      <c r="AL42" s="332">
        <v>745.3</v>
      </c>
      <c r="AM42" s="332">
        <v>750.21</v>
      </c>
      <c r="AN42" s="332">
        <v>787.26700000000005</v>
      </c>
      <c r="AO42" s="332">
        <v>793.54899999999998</v>
      </c>
      <c r="AP42" s="428">
        <v>7.7124700874028854E-2</v>
      </c>
      <c r="AQ42" s="509"/>
    </row>
    <row r="43" spans="1:43">
      <c r="A43" s="4" t="s">
        <v>908</v>
      </c>
      <c r="B43" s="332">
        <v>77.8</v>
      </c>
      <c r="C43" s="332">
        <v>85.9</v>
      </c>
      <c r="D43" s="332">
        <v>95.4</v>
      </c>
      <c r="E43" s="332">
        <v>126.1</v>
      </c>
      <c r="F43" s="332">
        <v>138.80000000000001</v>
      </c>
      <c r="G43" s="332">
        <v>146.6</v>
      </c>
      <c r="H43" s="332">
        <v>158.4</v>
      </c>
      <c r="I43" s="332">
        <v>165.9</v>
      </c>
      <c r="J43" s="332">
        <v>191.4</v>
      </c>
      <c r="K43" s="332">
        <v>195.1</v>
      </c>
      <c r="L43" s="332">
        <v>219</v>
      </c>
      <c r="M43" s="332">
        <v>235</v>
      </c>
      <c r="N43" s="332">
        <v>237.1</v>
      </c>
      <c r="O43" s="332">
        <v>242.4</v>
      </c>
      <c r="P43" s="332">
        <v>241.5</v>
      </c>
      <c r="Q43" s="332">
        <v>268.5</v>
      </c>
      <c r="R43" s="332">
        <v>247.4</v>
      </c>
      <c r="S43" s="332">
        <v>267.60000000000002</v>
      </c>
      <c r="T43" s="332">
        <v>254.9</v>
      </c>
      <c r="U43" s="332">
        <v>212.1</v>
      </c>
      <c r="V43" s="332">
        <v>221.3</v>
      </c>
      <c r="W43" s="332">
        <v>237.6</v>
      </c>
      <c r="X43" s="332">
        <v>261</v>
      </c>
      <c r="Y43" s="332">
        <v>275</v>
      </c>
      <c r="Z43" s="332">
        <v>283.39999999999998</v>
      </c>
      <c r="AA43" s="332">
        <v>293.89999999999998</v>
      </c>
      <c r="AB43" s="332">
        <v>315.39999999999998</v>
      </c>
      <c r="AC43" s="332">
        <v>351.13099999999997</v>
      </c>
      <c r="AD43" s="332">
        <v>408.1</v>
      </c>
      <c r="AE43" s="332">
        <v>406.04</v>
      </c>
      <c r="AF43" s="332">
        <v>379.54599999999999</v>
      </c>
      <c r="AG43" s="332">
        <v>407.60599999999999</v>
      </c>
      <c r="AH43" s="332">
        <v>421.71499999999997</v>
      </c>
      <c r="AI43" s="332">
        <v>450.91199999999998</v>
      </c>
      <c r="AJ43" s="332">
        <v>434.07</v>
      </c>
      <c r="AK43" s="332">
        <v>425.66399999999999</v>
      </c>
      <c r="AL43" s="332">
        <v>439.76600000000002</v>
      </c>
      <c r="AM43" s="332">
        <v>503.483</v>
      </c>
      <c r="AN43" s="332">
        <v>447.46800000000002</v>
      </c>
      <c r="AO43" s="332">
        <v>472.99700000000001</v>
      </c>
      <c r="AP43" s="428">
        <v>4.597038385696791E-2</v>
      </c>
      <c r="AQ43" s="509"/>
    </row>
    <row r="44" spans="1:43">
      <c r="A44" s="49" t="s">
        <v>1090</v>
      </c>
      <c r="B44" s="332">
        <v>58.800000000000004</v>
      </c>
      <c r="C44" s="332">
        <v>75.8</v>
      </c>
      <c r="D44" s="332">
        <v>88.4</v>
      </c>
      <c r="E44" s="332">
        <v>98.8</v>
      </c>
      <c r="F44" s="332">
        <v>115.19999999999999</v>
      </c>
      <c r="G44" s="332">
        <v>121.5</v>
      </c>
      <c r="H44" s="332">
        <v>142.4</v>
      </c>
      <c r="I44" s="332">
        <v>161.6</v>
      </c>
      <c r="J44" s="332">
        <v>174.00000000000003</v>
      </c>
      <c r="K44" s="332">
        <v>186.4</v>
      </c>
      <c r="L44" s="332">
        <v>191.29999999999998</v>
      </c>
      <c r="M44" s="332">
        <v>205.5</v>
      </c>
      <c r="N44" s="332">
        <v>218.20000000000002</v>
      </c>
      <c r="O44" s="332">
        <v>229.57499999999999</v>
      </c>
      <c r="P44" s="332">
        <v>242.37900000000002</v>
      </c>
      <c r="Q44" s="332">
        <v>242.92800000000003</v>
      </c>
      <c r="R44" s="332">
        <v>228.28100000000001</v>
      </c>
      <c r="S44" s="332">
        <v>237.1</v>
      </c>
      <c r="T44" s="332">
        <v>280.7</v>
      </c>
      <c r="U44" s="332">
        <v>257.29999999999995</v>
      </c>
      <c r="V44" s="332">
        <v>244.20000000000002</v>
      </c>
      <c r="W44" s="332">
        <v>276.22999999999996</v>
      </c>
      <c r="X44" s="332">
        <v>383.44499999999999</v>
      </c>
      <c r="Y44" s="332">
        <v>431.46900000000005</v>
      </c>
      <c r="Z44" s="332">
        <v>455.13</v>
      </c>
      <c r="AA44" s="332">
        <v>573.88438500000007</v>
      </c>
      <c r="AB44" s="332">
        <v>491.49554599999993</v>
      </c>
      <c r="AC44" s="332">
        <v>480.31793500000003</v>
      </c>
      <c r="AD44" s="332">
        <v>490.26197100000002</v>
      </c>
      <c r="AE44" s="332">
        <v>570.20872900000006</v>
      </c>
      <c r="AF44" s="332">
        <v>563.29941800000006</v>
      </c>
      <c r="AG44" s="332">
        <v>597.95276799999999</v>
      </c>
      <c r="AH44" s="332">
        <v>601.16404199999999</v>
      </c>
      <c r="AI44" s="332">
        <v>596.30199999999991</v>
      </c>
      <c r="AJ44" s="332">
        <v>670.45899999999995</v>
      </c>
      <c r="AK44" s="332">
        <v>670.649</v>
      </c>
      <c r="AL44" s="332">
        <v>700.01400000000012</v>
      </c>
      <c r="AM44" s="332">
        <v>618.84349999999984</v>
      </c>
      <c r="AN44" s="332">
        <v>685.42011800000012</v>
      </c>
      <c r="AO44" s="332">
        <v>709.08899999999994</v>
      </c>
      <c r="AP44" s="428">
        <v>6.8916068217670545E-2</v>
      </c>
      <c r="AQ44" s="509"/>
    </row>
    <row r="45" spans="1:43" ht="15">
      <c r="A45" s="94" t="s">
        <v>6885</v>
      </c>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4"/>
      <c r="AD45" s="335"/>
      <c r="AE45" s="335"/>
      <c r="AF45" s="336"/>
      <c r="AG45" s="336"/>
      <c r="AH45" s="336"/>
      <c r="AI45" s="336"/>
      <c r="AJ45" s="336"/>
      <c r="AK45" s="336"/>
      <c r="AL45" s="336"/>
      <c r="AM45" s="336"/>
      <c r="AN45" s="337"/>
      <c r="AO45" s="337"/>
      <c r="AP45" s="434"/>
      <c r="AQ45" s="509"/>
    </row>
    <row r="46" spans="1:43">
      <c r="A46" s="90" t="s">
        <v>897</v>
      </c>
      <c r="B46" s="338"/>
      <c r="C46" s="338"/>
      <c r="D46" s="338"/>
      <c r="E46" s="338"/>
      <c r="F46" s="338"/>
      <c r="G46" s="338"/>
      <c r="H46" s="338"/>
      <c r="I46" s="338"/>
      <c r="J46" s="338"/>
      <c r="K46" s="338"/>
      <c r="L46" s="338"/>
      <c r="M46" s="338"/>
      <c r="N46" s="338"/>
      <c r="O46" s="338"/>
      <c r="P46" s="338"/>
      <c r="Q46" s="338"/>
      <c r="R46" s="338"/>
      <c r="S46" s="338"/>
      <c r="T46" s="338"/>
      <c r="U46" s="338"/>
      <c r="V46" s="338"/>
      <c r="W46" s="338"/>
      <c r="X46" s="338"/>
      <c r="Y46" s="338"/>
      <c r="Z46" s="338"/>
      <c r="AA46" s="338"/>
      <c r="AB46" s="338"/>
      <c r="AC46" s="339"/>
      <c r="AD46" s="339"/>
      <c r="AE46" s="339"/>
      <c r="AF46" s="339"/>
      <c r="AG46" s="339"/>
      <c r="AH46" s="339"/>
      <c r="AI46" s="339"/>
      <c r="AJ46" s="339"/>
      <c r="AK46" s="339"/>
      <c r="AL46" s="339"/>
      <c r="AM46" s="339"/>
      <c r="AN46" s="339"/>
      <c r="AO46" s="339"/>
      <c r="AP46" s="435"/>
      <c r="AQ46" s="509"/>
    </row>
    <row r="47" spans="1:43">
      <c r="A47" s="49" t="s">
        <v>880</v>
      </c>
      <c r="B47" s="332">
        <v>0</v>
      </c>
      <c r="C47" s="332">
        <v>0</v>
      </c>
      <c r="D47" s="332">
        <v>0</v>
      </c>
      <c r="E47" s="332">
        <v>0</v>
      </c>
      <c r="F47" s="332">
        <v>0</v>
      </c>
      <c r="G47" s="332">
        <v>0</v>
      </c>
      <c r="H47" s="332">
        <v>20</v>
      </c>
      <c r="I47" s="332">
        <v>167</v>
      </c>
      <c r="J47" s="332">
        <v>206</v>
      </c>
      <c r="K47" s="332">
        <v>235</v>
      </c>
      <c r="L47" s="332">
        <v>208</v>
      </c>
      <c r="M47" s="332">
        <v>293</v>
      </c>
      <c r="N47" s="332">
        <v>360</v>
      </c>
      <c r="O47" s="332">
        <v>432</v>
      </c>
      <c r="P47" s="332">
        <v>505</v>
      </c>
      <c r="Q47" s="332">
        <v>685</v>
      </c>
      <c r="R47" s="332">
        <v>698</v>
      </c>
      <c r="S47" s="332">
        <v>825</v>
      </c>
      <c r="T47" s="332">
        <v>525</v>
      </c>
      <c r="U47" s="332">
        <v>420</v>
      </c>
      <c r="V47" s="332">
        <v>370</v>
      </c>
      <c r="W47" s="332">
        <v>460</v>
      </c>
      <c r="X47" s="332">
        <v>460</v>
      </c>
      <c r="Y47" s="332">
        <v>370</v>
      </c>
      <c r="Z47" s="332">
        <v>587</v>
      </c>
      <c r="AA47" s="332">
        <v>665</v>
      </c>
      <c r="AB47" s="332">
        <v>729</v>
      </c>
      <c r="AC47" s="332">
        <v>897</v>
      </c>
      <c r="AD47" s="332">
        <v>1005</v>
      </c>
      <c r="AE47" s="332">
        <v>1236</v>
      </c>
      <c r="AF47" s="332">
        <v>1749</v>
      </c>
      <c r="AG47" s="332">
        <v>1765</v>
      </c>
      <c r="AH47" s="332">
        <v>1895</v>
      </c>
      <c r="AI47" s="332">
        <v>2949</v>
      </c>
      <c r="AJ47" s="332">
        <v>2658</v>
      </c>
      <c r="AK47" s="332">
        <v>2841</v>
      </c>
      <c r="AL47" s="332">
        <v>2835</v>
      </c>
      <c r="AM47" s="332">
        <v>3260</v>
      </c>
      <c r="AN47" s="332">
        <v>3109</v>
      </c>
      <c r="AO47" s="332">
        <v>3138</v>
      </c>
      <c r="AP47" s="428">
        <v>0.30498092914577746</v>
      </c>
      <c r="AQ47" s="509"/>
    </row>
    <row r="48" spans="1:43">
      <c r="A48" s="49" t="s">
        <v>6816</v>
      </c>
      <c r="B48" s="332">
        <v>25.9</v>
      </c>
      <c r="C48" s="332">
        <v>37.700000000000003</v>
      </c>
      <c r="D48" s="332">
        <v>53.2</v>
      </c>
      <c r="E48" s="332">
        <v>27.499999999999996</v>
      </c>
      <c r="F48" s="332">
        <v>56.499999999999993</v>
      </c>
      <c r="G48" s="332">
        <v>71.500000000000014</v>
      </c>
      <c r="H48" s="332">
        <v>91.300000000000011</v>
      </c>
      <c r="I48" s="332">
        <v>104.39999999999999</v>
      </c>
      <c r="J48" s="332">
        <v>88.3</v>
      </c>
      <c r="K48" s="332">
        <v>77.500000000000014</v>
      </c>
      <c r="L48" s="332">
        <v>84.8</v>
      </c>
      <c r="M48" s="332">
        <v>91.9</v>
      </c>
      <c r="N48" s="332">
        <v>95.9</v>
      </c>
      <c r="O48" s="332">
        <v>120.2</v>
      </c>
      <c r="P48" s="332">
        <v>153.9</v>
      </c>
      <c r="Q48" s="332">
        <v>123.7</v>
      </c>
      <c r="R48" s="332">
        <v>133.30000000000001</v>
      </c>
      <c r="S48" s="332">
        <v>129.4</v>
      </c>
      <c r="T48" s="332">
        <v>127.80000000000001</v>
      </c>
      <c r="U48" s="332">
        <v>136.4</v>
      </c>
      <c r="V48" s="332">
        <v>205.7</v>
      </c>
      <c r="W48" s="332">
        <v>254.6</v>
      </c>
      <c r="X48" s="332">
        <v>280.3</v>
      </c>
      <c r="Y48" s="332">
        <v>498.82600000000002</v>
      </c>
      <c r="Z48" s="332">
        <v>375.52</v>
      </c>
      <c r="AA48" s="332">
        <v>421.68700000000007</v>
      </c>
      <c r="AB48" s="332">
        <v>356.61999999999995</v>
      </c>
      <c r="AC48" s="332">
        <v>387.42099999999994</v>
      </c>
      <c r="AD48" s="332">
        <v>425.33600000000001</v>
      </c>
      <c r="AE48" s="332">
        <v>456.54300000000001</v>
      </c>
      <c r="AF48" s="332">
        <v>426.178</v>
      </c>
      <c r="AG48" s="332">
        <v>466.49599999999998</v>
      </c>
      <c r="AH48" s="332">
        <v>406.30399999999997</v>
      </c>
      <c r="AI48" s="332">
        <v>405.04799999999994</v>
      </c>
      <c r="AJ48" s="332">
        <v>303.43</v>
      </c>
      <c r="AK48" s="332">
        <v>285.73099999999999</v>
      </c>
      <c r="AL48" s="332">
        <v>222.40899999999999</v>
      </c>
      <c r="AM48" s="332">
        <v>167.084</v>
      </c>
      <c r="AN48" s="332">
        <v>151.767</v>
      </c>
      <c r="AO48" s="332">
        <v>141.214</v>
      </c>
      <c r="AP48" s="428">
        <v>1.3724530569914538E-2</v>
      </c>
      <c r="AQ48" s="509"/>
    </row>
    <row r="49" spans="1:43">
      <c r="A49" s="90" t="s">
        <v>907</v>
      </c>
      <c r="B49" s="338"/>
      <c r="C49" s="338"/>
      <c r="D49" s="338"/>
      <c r="E49" s="338"/>
      <c r="F49" s="338"/>
      <c r="G49" s="338"/>
      <c r="H49" s="338"/>
      <c r="I49" s="338"/>
      <c r="J49" s="338"/>
      <c r="K49" s="338"/>
      <c r="L49" s="338"/>
      <c r="M49" s="338"/>
      <c r="N49" s="338"/>
      <c r="O49" s="338"/>
      <c r="P49" s="338"/>
      <c r="Q49" s="338"/>
      <c r="R49" s="338"/>
      <c r="S49" s="338"/>
      <c r="T49" s="338"/>
      <c r="U49" s="338"/>
      <c r="V49" s="338"/>
      <c r="W49" s="338"/>
      <c r="X49" s="338"/>
      <c r="Y49" s="338"/>
      <c r="Z49" s="338"/>
      <c r="AA49" s="338"/>
      <c r="AB49" s="338"/>
      <c r="AC49" s="339"/>
      <c r="AD49" s="339"/>
      <c r="AE49" s="339"/>
      <c r="AF49" s="339"/>
      <c r="AG49" s="339"/>
      <c r="AH49" s="339"/>
      <c r="AI49" s="339"/>
      <c r="AJ49" s="339"/>
      <c r="AK49" s="339"/>
      <c r="AL49" s="339"/>
      <c r="AM49" s="339"/>
      <c r="AN49" s="339"/>
      <c r="AO49" s="339"/>
      <c r="AP49" s="435"/>
      <c r="AQ49" s="509"/>
    </row>
    <row r="50" spans="1:43">
      <c r="A50" s="49" t="s">
        <v>888</v>
      </c>
      <c r="B50" s="332">
        <v>0</v>
      </c>
      <c r="C50" s="332">
        <v>0</v>
      </c>
      <c r="D50" s="332">
        <v>0</v>
      </c>
      <c r="E50" s="332">
        <v>0</v>
      </c>
      <c r="F50" s="332">
        <v>0</v>
      </c>
      <c r="G50" s="332">
        <v>0</v>
      </c>
      <c r="H50" s="332">
        <v>0</v>
      </c>
      <c r="I50" s="332">
        <v>0</v>
      </c>
      <c r="J50" s="332">
        <v>0</v>
      </c>
      <c r="K50" s="332">
        <v>0</v>
      </c>
      <c r="L50" s="332">
        <v>0</v>
      </c>
      <c r="M50" s="332">
        <v>0</v>
      </c>
      <c r="N50" s="332">
        <v>0</v>
      </c>
      <c r="O50" s="332">
        <v>0</v>
      </c>
      <c r="P50" s="332">
        <v>0</v>
      </c>
      <c r="Q50" s="332">
        <v>0</v>
      </c>
      <c r="R50" s="332">
        <v>0</v>
      </c>
      <c r="S50" s="332">
        <v>0</v>
      </c>
      <c r="T50" s="332">
        <v>0</v>
      </c>
      <c r="U50" s="332">
        <v>0</v>
      </c>
      <c r="V50" s="332">
        <v>0</v>
      </c>
      <c r="W50" s="332">
        <v>0</v>
      </c>
      <c r="X50" s="332">
        <v>237.19399999999999</v>
      </c>
      <c r="Y50" s="332">
        <v>261.74400000000003</v>
      </c>
      <c r="Z50" s="332">
        <v>298.94099999999997</v>
      </c>
      <c r="AA50" s="332">
        <v>399.6</v>
      </c>
      <c r="AB50" s="332">
        <v>457.79300000000001</v>
      </c>
      <c r="AC50" s="332">
        <v>566.43200000000002</v>
      </c>
      <c r="AD50" s="332">
        <v>571.476</v>
      </c>
      <c r="AE50" s="332">
        <v>573.08500000000004</v>
      </c>
      <c r="AF50" s="332">
        <v>583.81700000000001</v>
      </c>
      <c r="AG50" s="332">
        <v>647.57399999999996</v>
      </c>
      <c r="AH50" s="332">
        <v>703.47299999999996</v>
      </c>
      <c r="AI50" s="332">
        <v>797.87300000000005</v>
      </c>
      <c r="AJ50" s="332">
        <v>873.23099999999999</v>
      </c>
      <c r="AK50" s="332">
        <v>883.28399999999999</v>
      </c>
      <c r="AL50" s="332">
        <v>852.89800000000002</v>
      </c>
      <c r="AM50" s="332">
        <v>815.30399999999997</v>
      </c>
      <c r="AN50" s="332">
        <v>744.36300000000006</v>
      </c>
      <c r="AO50" s="332">
        <v>758.05499999999995</v>
      </c>
      <c r="AP50" s="428">
        <v>7.3675053614914693E-2</v>
      </c>
      <c r="AQ50" s="509"/>
    </row>
    <row r="51" spans="1:43">
      <c r="A51" s="49" t="s">
        <v>906</v>
      </c>
      <c r="B51" s="332">
        <v>0</v>
      </c>
      <c r="C51" s="332">
        <v>0</v>
      </c>
      <c r="D51" s="332">
        <v>0</v>
      </c>
      <c r="E51" s="332">
        <v>0</v>
      </c>
      <c r="F51" s="332">
        <v>0</v>
      </c>
      <c r="G51" s="332">
        <v>0</v>
      </c>
      <c r="H51" s="332">
        <v>0</v>
      </c>
      <c r="I51" s="332">
        <v>0</v>
      </c>
      <c r="J51" s="332">
        <v>0</v>
      </c>
      <c r="K51" s="332">
        <v>0</v>
      </c>
      <c r="L51" s="332">
        <v>0</v>
      </c>
      <c r="M51" s="332">
        <v>0</v>
      </c>
      <c r="N51" s="332">
        <v>0</v>
      </c>
      <c r="O51" s="332">
        <v>0</v>
      </c>
      <c r="P51" s="332">
        <v>0</v>
      </c>
      <c r="Q51" s="332">
        <v>0</v>
      </c>
      <c r="R51" s="332">
        <v>0</v>
      </c>
      <c r="S51" s="332">
        <v>0</v>
      </c>
      <c r="T51" s="332">
        <v>0</v>
      </c>
      <c r="U51" s="332">
        <v>0</v>
      </c>
      <c r="V51" s="332">
        <v>0</v>
      </c>
      <c r="W51" s="332">
        <v>0</v>
      </c>
      <c r="X51" s="332">
        <v>0</v>
      </c>
      <c r="Y51" s="332">
        <v>0</v>
      </c>
      <c r="Z51" s="332">
        <v>0</v>
      </c>
      <c r="AA51" s="332">
        <v>0</v>
      </c>
      <c r="AB51" s="332">
        <v>0</v>
      </c>
      <c r="AC51" s="332">
        <v>0</v>
      </c>
      <c r="AD51" s="332">
        <v>0</v>
      </c>
      <c r="AE51" s="332">
        <v>0</v>
      </c>
      <c r="AF51" s="332">
        <v>0</v>
      </c>
      <c r="AG51" s="332">
        <v>0</v>
      </c>
      <c r="AH51" s="332">
        <v>0</v>
      </c>
      <c r="AI51" s="332">
        <v>0</v>
      </c>
      <c r="AJ51" s="332">
        <v>0</v>
      </c>
      <c r="AK51" s="332">
        <v>640.31994404221632</v>
      </c>
      <c r="AL51" s="332">
        <v>677.7767612125798</v>
      </c>
      <c r="AM51" s="332">
        <v>614.98960905999991</v>
      </c>
      <c r="AN51" s="332">
        <v>627.92744514999993</v>
      </c>
      <c r="AO51" s="332">
        <v>626.90579466999998</v>
      </c>
      <c r="AP51" s="428">
        <v>6.0928716298702543E-2</v>
      </c>
      <c r="AQ51" s="509"/>
    </row>
    <row r="52" spans="1:43">
      <c r="A52" s="49" t="s">
        <v>905</v>
      </c>
      <c r="B52" s="332">
        <v>0</v>
      </c>
      <c r="C52" s="332">
        <v>0</v>
      </c>
      <c r="D52" s="332">
        <v>0</v>
      </c>
      <c r="E52" s="332">
        <v>71</v>
      </c>
      <c r="F52" s="332">
        <v>76</v>
      </c>
      <c r="G52" s="332">
        <v>81</v>
      </c>
      <c r="H52" s="332">
        <v>87</v>
      </c>
      <c r="I52" s="332">
        <v>93</v>
      </c>
      <c r="J52" s="332">
        <v>97</v>
      </c>
      <c r="K52" s="332">
        <v>100</v>
      </c>
      <c r="L52" s="332">
        <v>108</v>
      </c>
      <c r="M52" s="332">
        <v>122</v>
      </c>
      <c r="N52" s="332">
        <v>134</v>
      </c>
      <c r="O52" s="332">
        <v>141</v>
      </c>
      <c r="P52" s="332">
        <v>145</v>
      </c>
      <c r="Q52" s="332">
        <v>146</v>
      </c>
      <c r="R52" s="332">
        <v>147</v>
      </c>
      <c r="S52" s="332">
        <v>150</v>
      </c>
      <c r="T52" s="332">
        <v>152</v>
      </c>
      <c r="U52" s="332">
        <v>151</v>
      </c>
      <c r="V52" s="332">
        <v>151</v>
      </c>
      <c r="W52" s="332">
        <v>159.47499999999999</v>
      </c>
      <c r="X52" s="332">
        <v>1103.6975</v>
      </c>
      <c r="Y52" s="332">
        <v>1170.4319999999998</v>
      </c>
      <c r="Z52" s="332">
        <v>1237.242</v>
      </c>
      <c r="AA52" s="332">
        <v>1322.4780000000001</v>
      </c>
      <c r="AB52" s="332">
        <v>1332.9570000000001</v>
      </c>
      <c r="AC52" s="332">
        <v>1383.25</v>
      </c>
      <c r="AD52" s="332">
        <v>1400.3990000000001</v>
      </c>
      <c r="AE52" s="332">
        <v>1391.6780000000001</v>
      </c>
      <c r="AF52" s="332">
        <v>1408.4279999999999</v>
      </c>
      <c r="AG52" s="332">
        <v>1513.9619999999998</v>
      </c>
      <c r="AH52" s="332">
        <v>1661.433</v>
      </c>
      <c r="AI52" s="332">
        <v>1774.615</v>
      </c>
      <c r="AJ52" s="332">
        <v>1807.4639999999999</v>
      </c>
      <c r="AK52" s="332">
        <v>1874.4600000000003</v>
      </c>
      <c r="AL52" s="332">
        <v>1947.2684999999999</v>
      </c>
      <c r="AM52" s="332">
        <v>2039.5690000000002</v>
      </c>
      <c r="AN52" s="332">
        <v>1992.2380000000001</v>
      </c>
      <c r="AO52" s="332">
        <v>2162.1089999999999</v>
      </c>
      <c r="AP52" s="428">
        <v>0.21013448430033388</v>
      </c>
      <c r="AQ52" s="509"/>
    </row>
    <row r="53" spans="1:43">
      <c r="A53" s="4" t="s">
        <v>6817</v>
      </c>
      <c r="B53" s="332">
        <v>300</v>
      </c>
      <c r="C53" s="332">
        <v>312.39999999999998</v>
      </c>
      <c r="D53" s="332">
        <v>354.6</v>
      </c>
      <c r="E53" s="332">
        <v>329.8</v>
      </c>
      <c r="F53" s="332">
        <v>368.29999999999995</v>
      </c>
      <c r="G53" s="332">
        <v>399.3</v>
      </c>
      <c r="H53" s="332">
        <v>495.70000000000005</v>
      </c>
      <c r="I53" s="332">
        <v>558.29999999999995</v>
      </c>
      <c r="J53" s="332">
        <v>599.1</v>
      </c>
      <c r="K53" s="332">
        <v>656</v>
      </c>
      <c r="L53" s="332">
        <v>740.5</v>
      </c>
      <c r="M53" s="332">
        <v>753.19999999999993</v>
      </c>
      <c r="N53" s="332">
        <v>801.90000000000009</v>
      </c>
      <c r="O53" s="332">
        <v>913.3</v>
      </c>
      <c r="P53" s="332">
        <v>1054</v>
      </c>
      <c r="Q53" s="332">
        <v>1150</v>
      </c>
      <c r="R53" s="332">
        <v>1230.3</v>
      </c>
      <c r="S53" s="332">
        <v>1352.4</v>
      </c>
      <c r="T53" s="332">
        <v>1458.5</v>
      </c>
      <c r="U53" s="332">
        <v>1524.4</v>
      </c>
      <c r="V53" s="332">
        <v>1586.2</v>
      </c>
      <c r="W53" s="332">
        <v>1624.9</v>
      </c>
      <c r="X53" s="332">
        <v>429.80250000000001</v>
      </c>
      <c r="Y53" s="332">
        <v>431.06799999999998</v>
      </c>
      <c r="Z53" s="332">
        <v>434.25799999999998</v>
      </c>
      <c r="AA53" s="332">
        <v>434.72199999999998</v>
      </c>
      <c r="AB53" s="332">
        <v>0</v>
      </c>
      <c r="AC53" s="332">
        <v>0</v>
      </c>
      <c r="AD53" s="332">
        <v>0</v>
      </c>
      <c r="AE53" s="332">
        <v>0</v>
      </c>
      <c r="AF53" s="332">
        <v>0</v>
      </c>
      <c r="AG53" s="332">
        <v>0</v>
      </c>
      <c r="AH53" s="332">
        <v>0</v>
      </c>
      <c r="AI53" s="332">
        <v>0</v>
      </c>
      <c r="AJ53" s="332">
        <v>0</v>
      </c>
      <c r="AK53" s="332">
        <v>0</v>
      </c>
      <c r="AL53" s="332">
        <v>0</v>
      </c>
      <c r="AM53" s="332">
        <v>0</v>
      </c>
      <c r="AN53" s="332">
        <v>0</v>
      </c>
      <c r="AO53" s="332">
        <v>0</v>
      </c>
      <c r="AP53" s="332">
        <v>0</v>
      </c>
      <c r="AQ53" s="509"/>
    </row>
    <row r="54" spans="1:43">
      <c r="A54" s="49" t="s">
        <v>1089</v>
      </c>
      <c r="B54" s="332">
        <v>0</v>
      </c>
      <c r="C54" s="332">
        <v>0</v>
      </c>
      <c r="D54" s="332">
        <v>0</v>
      </c>
      <c r="E54" s="332">
        <v>0</v>
      </c>
      <c r="F54" s="332">
        <v>0</v>
      </c>
      <c r="G54" s="332">
        <v>0</v>
      </c>
      <c r="H54" s="332">
        <v>0</v>
      </c>
      <c r="I54" s="332">
        <v>0</v>
      </c>
      <c r="J54" s="332">
        <v>0</v>
      </c>
      <c r="K54" s="332">
        <v>0</v>
      </c>
      <c r="L54" s="332">
        <v>0</v>
      </c>
      <c r="M54" s="332">
        <v>0.2</v>
      </c>
      <c r="N54" s="332">
        <v>2.6</v>
      </c>
      <c r="O54" s="332">
        <v>4</v>
      </c>
      <c r="P54" s="332">
        <v>3.1</v>
      </c>
      <c r="Q54" s="332">
        <v>3.4</v>
      </c>
      <c r="R54" s="332">
        <v>3.5</v>
      </c>
      <c r="S54" s="332">
        <v>2.9000000000000004</v>
      </c>
      <c r="T54" s="332">
        <v>2.7</v>
      </c>
      <c r="U54" s="332">
        <v>2.5</v>
      </c>
      <c r="V54" s="332">
        <v>2.5</v>
      </c>
      <c r="W54" s="332">
        <v>15.7</v>
      </c>
      <c r="X54" s="332">
        <v>22.95</v>
      </c>
      <c r="Y54" s="332">
        <v>10</v>
      </c>
      <c r="Z54" s="332">
        <v>3.4020000000000001</v>
      </c>
      <c r="AA54" s="332">
        <v>10.337999999999999</v>
      </c>
      <c r="AB54" s="332">
        <v>4.085</v>
      </c>
      <c r="AC54" s="332">
        <v>135.19999999999999</v>
      </c>
      <c r="AD54" s="332">
        <v>4.976</v>
      </c>
      <c r="AE54" s="332">
        <v>7.4289999999999985</v>
      </c>
      <c r="AF54" s="332">
        <v>10.872</v>
      </c>
      <c r="AG54" s="332">
        <v>197.68700000000001</v>
      </c>
      <c r="AH54" s="332">
        <v>233.912564</v>
      </c>
      <c r="AI54" s="332">
        <v>178.90175000000002</v>
      </c>
      <c r="AJ54" s="332">
        <v>96.560722000000013</v>
      </c>
      <c r="AK54" s="332">
        <v>91.717647999999997</v>
      </c>
      <c r="AL54" s="332">
        <v>45.711743920000004</v>
      </c>
      <c r="AM54" s="332">
        <v>44.98369877999999</v>
      </c>
      <c r="AN54" s="332">
        <v>39.960182699999997</v>
      </c>
      <c r="AO54" s="332">
        <v>35.826799999999999</v>
      </c>
      <c r="AP54" s="428">
        <v>3.4819919542128553E-3</v>
      </c>
      <c r="AQ54" s="509"/>
    </row>
    <row r="55" spans="1:43">
      <c r="A55" s="90" t="s">
        <v>895</v>
      </c>
      <c r="B55" s="338"/>
      <c r="C55" s="338"/>
      <c r="D55" s="338"/>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39"/>
      <c r="AD55" s="339"/>
      <c r="AE55" s="339"/>
      <c r="AF55" s="339"/>
      <c r="AG55" s="339"/>
      <c r="AH55" s="339"/>
      <c r="AI55" s="339"/>
      <c r="AJ55" s="339"/>
      <c r="AK55" s="339"/>
      <c r="AL55" s="339"/>
      <c r="AM55" s="339"/>
      <c r="AN55" s="339"/>
      <c r="AO55" s="339"/>
      <c r="AP55" s="435"/>
      <c r="AQ55" s="449"/>
    </row>
    <row r="56" spans="1:43">
      <c r="A56" s="4" t="s">
        <v>77</v>
      </c>
      <c r="B56" s="332">
        <v>13.2</v>
      </c>
      <c r="C56" s="332">
        <v>14</v>
      </c>
      <c r="D56" s="332">
        <v>18.7</v>
      </c>
      <c r="E56" s="332">
        <v>25.6</v>
      </c>
      <c r="F56" s="332">
        <v>30</v>
      </c>
      <c r="G56" s="332">
        <v>38.5</v>
      </c>
      <c r="H56" s="332">
        <v>44.2</v>
      </c>
      <c r="I56" s="332">
        <v>51.2</v>
      </c>
      <c r="J56" s="332">
        <v>61.7</v>
      </c>
      <c r="K56" s="332">
        <v>66.7</v>
      </c>
      <c r="L56" s="332">
        <v>73.400000000000006</v>
      </c>
      <c r="M56" s="332">
        <v>84.9</v>
      </c>
      <c r="N56" s="332">
        <v>96.5</v>
      </c>
      <c r="O56" s="332">
        <v>105.1</v>
      </c>
      <c r="P56" s="332">
        <v>112.2</v>
      </c>
      <c r="Q56" s="332">
        <v>120.8</v>
      </c>
      <c r="R56" s="332">
        <v>126.7</v>
      </c>
      <c r="S56" s="332">
        <v>141.30000000000001</v>
      </c>
      <c r="T56" s="332">
        <v>152.4</v>
      </c>
      <c r="U56" s="332">
        <v>164.3</v>
      </c>
      <c r="V56" s="332">
        <v>177.1</v>
      </c>
      <c r="W56" s="332">
        <v>173.6</v>
      </c>
      <c r="X56" s="332">
        <v>183.3</v>
      </c>
      <c r="Y56" s="332">
        <v>243</v>
      </c>
      <c r="Z56" s="332">
        <v>290.510379</v>
      </c>
      <c r="AA56" s="332">
        <v>332.40829400000001</v>
      </c>
      <c r="AB56" s="332">
        <v>378.22399999999999</v>
      </c>
      <c r="AC56" s="332">
        <v>424.55500000000001</v>
      </c>
      <c r="AD56" s="332">
        <v>471.69299999999998</v>
      </c>
      <c r="AE56" s="332">
        <v>560.73099999999999</v>
      </c>
      <c r="AF56" s="332">
        <v>699.25699999999995</v>
      </c>
      <c r="AG56" s="332">
        <v>707.06799999999998</v>
      </c>
      <c r="AH56" s="332">
        <v>754.18399999999997</v>
      </c>
      <c r="AI56" s="332">
        <v>811.81100000000004</v>
      </c>
      <c r="AJ56" s="332">
        <v>763.02599999999995</v>
      </c>
      <c r="AK56" s="332">
        <v>0</v>
      </c>
      <c r="AL56" s="332">
        <v>0</v>
      </c>
      <c r="AM56" s="332">
        <v>0</v>
      </c>
      <c r="AN56" s="332">
        <v>0</v>
      </c>
      <c r="AO56" s="332">
        <v>0</v>
      </c>
      <c r="AP56" s="332">
        <v>0</v>
      </c>
      <c r="AQ56" s="509" t="s">
        <v>6894</v>
      </c>
    </row>
    <row r="57" spans="1:43">
      <c r="A57" s="4" t="s">
        <v>903</v>
      </c>
      <c r="B57" s="332">
        <v>0</v>
      </c>
      <c r="C57" s="332">
        <v>0</v>
      </c>
      <c r="D57" s="332">
        <v>0</v>
      </c>
      <c r="E57" s="332">
        <v>0</v>
      </c>
      <c r="F57" s="332">
        <v>0</v>
      </c>
      <c r="G57" s="332">
        <v>0</v>
      </c>
      <c r="H57" s="332">
        <v>0</v>
      </c>
      <c r="I57" s="332">
        <v>0</v>
      </c>
      <c r="J57" s="332">
        <v>0</v>
      </c>
      <c r="K57" s="332">
        <v>0</v>
      </c>
      <c r="L57" s="332">
        <v>0</v>
      </c>
      <c r="M57" s="332">
        <v>0</v>
      </c>
      <c r="N57" s="332">
        <v>0</v>
      </c>
      <c r="O57" s="332">
        <v>0</v>
      </c>
      <c r="P57" s="332">
        <v>0</v>
      </c>
      <c r="Q57" s="332">
        <v>0</v>
      </c>
      <c r="R57" s="332">
        <v>0</v>
      </c>
      <c r="S57" s="332">
        <v>0</v>
      </c>
      <c r="T57" s="332">
        <v>0</v>
      </c>
      <c r="U57" s="332">
        <v>0</v>
      </c>
      <c r="V57" s="332">
        <v>0</v>
      </c>
      <c r="W57" s="332">
        <v>0</v>
      </c>
      <c r="X57" s="332">
        <v>0</v>
      </c>
      <c r="Y57" s="332">
        <v>0</v>
      </c>
      <c r="Z57" s="332">
        <v>0</v>
      </c>
      <c r="AA57" s="332">
        <v>0</v>
      </c>
      <c r="AB57" s="332">
        <v>0</v>
      </c>
      <c r="AC57" s="332">
        <v>0</v>
      </c>
      <c r="AD57" s="332">
        <v>0</v>
      </c>
      <c r="AE57" s="332">
        <v>0</v>
      </c>
      <c r="AF57" s="332">
        <v>0</v>
      </c>
      <c r="AG57" s="332">
        <v>0</v>
      </c>
      <c r="AH57" s="332">
        <v>0</v>
      </c>
      <c r="AI57" s="332">
        <v>0</v>
      </c>
      <c r="AJ57" s="332">
        <v>0</v>
      </c>
      <c r="AK57" s="332">
        <v>223.09705595778371</v>
      </c>
      <c r="AL57" s="332">
        <v>226.73123878742035</v>
      </c>
      <c r="AM57" s="332">
        <v>210.50039093999999</v>
      </c>
      <c r="AN57" s="332">
        <v>212.57555484000011</v>
      </c>
      <c r="AO57" s="332">
        <v>214.48520531999998</v>
      </c>
      <c r="AP57" s="428">
        <v>2.084572887396955E-2</v>
      </c>
      <c r="AQ57" s="509"/>
    </row>
    <row r="58" spans="1:43">
      <c r="A58" s="49" t="s">
        <v>902</v>
      </c>
      <c r="B58" s="332">
        <v>1.2</v>
      </c>
      <c r="C58" s="332">
        <v>1.5</v>
      </c>
      <c r="D58" s="332">
        <v>1.8</v>
      </c>
      <c r="E58" s="332">
        <v>3</v>
      </c>
      <c r="F58" s="332">
        <v>4.7</v>
      </c>
      <c r="G58" s="332">
        <v>6.7</v>
      </c>
      <c r="H58" s="332">
        <v>7.9</v>
      </c>
      <c r="I58" s="332">
        <v>5.2</v>
      </c>
      <c r="J58" s="332">
        <v>3.1</v>
      </c>
      <c r="K58" s="332">
        <v>3</v>
      </c>
      <c r="L58" s="332">
        <v>3.5</v>
      </c>
      <c r="M58" s="332">
        <v>5</v>
      </c>
      <c r="N58" s="332">
        <v>12.1</v>
      </c>
      <c r="O58" s="332">
        <v>20.8</v>
      </c>
      <c r="P58" s="332">
        <v>20.5</v>
      </c>
      <c r="Q58" s="332">
        <v>21.6</v>
      </c>
      <c r="R58" s="332">
        <v>25.1</v>
      </c>
      <c r="S58" s="332">
        <v>22.613</v>
      </c>
      <c r="T58" s="332">
        <v>14.6</v>
      </c>
      <c r="U58" s="332">
        <v>15.600000000000001</v>
      </c>
      <c r="V58" s="332">
        <v>18.62</v>
      </c>
      <c r="W58" s="332">
        <v>0.82799999999999996</v>
      </c>
      <c r="X58" s="332">
        <v>0.82799999999999996</v>
      </c>
      <c r="Y58" s="332">
        <v>1.6280000000000001</v>
      </c>
      <c r="Z58" s="332">
        <v>1.905</v>
      </c>
      <c r="AA58" s="332">
        <v>34.214999999999996</v>
      </c>
      <c r="AB58" s="332">
        <v>2.9830000000000005</v>
      </c>
      <c r="AC58" s="332">
        <v>250.61099999999999</v>
      </c>
      <c r="AD58" s="332">
        <v>493.34899999999993</v>
      </c>
      <c r="AE58" s="332">
        <v>61.142000000000003</v>
      </c>
      <c r="AF58" s="332">
        <v>116.46899999999999</v>
      </c>
      <c r="AG58" s="332">
        <v>91.825000000000017</v>
      </c>
      <c r="AH58" s="332">
        <v>157.47000000000003</v>
      </c>
      <c r="AI58" s="332">
        <v>266.45</v>
      </c>
      <c r="AJ58" s="332">
        <v>103.55</v>
      </c>
      <c r="AK58" s="332">
        <v>99.675999999999988</v>
      </c>
      <c r="AL58" s="332">
        <v>62.08160239</v>
      </c>
      <c r="AM58" s="332">
        <v>173.17559999999992</v>
      </c>
      <c r="AN58" s="332">
        <v>295.03135000000003</v>
      </c>
      <c r="AO58" s="332">
        <v>195.58714499999999</v>
      </c>
      <c r="AP58" s="428">
        <v>1.9009034165414246E-2</v>
      </c>
      <c r="AQ58" s="509"/>
    </row>
    <row r="59" spans="1:43">
      <c r="A59" s="49" t="s">
        <v>901</v>
      </c>
      <c r="B59" s="332">
        <v>0</v>
      </c>
      <c r="C59" s="332">
        <v>0</v>
      </c>
      <c r="D59" s="332">
        <v>0</v>
      </c>
      <c r="E59" s="332">
        <v>0</v>
      </c>
      <c r="F59" s="332">
        <v>0</v>
      </c>
      <c r="G59" s="332">
        <v>0</v>
      </c>
      <c r="H59" s="332">
        <v>0</v>
      </c>
      <c r="I59" s="332">
        <v>0</v>
      </c>
      <c r="J59" s="332">
        <v>0</v>
      </c>
      <c r="K59" s="332">
        <v>0</v>
      </c>
      <c r="L59" s="332">
        <v>0</v>
      </c>
      <c r="M59" s="332">
        <v>0</v>
      </c>
      <c r="N59" s="332">
        <v>0</v>
      </c>
      <c r="O59" s="332">
        <v>18.2</v>
      </c>
      <c r="P59" s="332">
        <v>45.3</v>
      </c>
      <c r="Q59" s="332">
        <v>90.6</v>
      </c>
      <c r="R59" s="332">
        <v>103.7</v>
      </c>
      <c r="S59" s="332">
        <v>132.69999999999999</v>
      </c>
      <c r="T59" s="332">
        <v>142.30000000000001</v>
      </c>
      <c r="U59" s="332">
        <v>144.30000000000001</v>
      </c>
      <c r="V59" s="332">
        <v>142.30000000000001</v>
      </c>
      <c r="W59" s="332">
        <v>137.5</v>
      </c>
      <c r="X59" s="332">
        <v>139.73699999999999</v>
      </c>
      <c r="Y59" s="332">
        <v>145.28800000000001</v>
      </c>
      <c r="Z59" s="332">
        <v>148.63399999999999</v>
      </c>
      <c r="AA59" s="332">
        <v>201.77600000000001</v>
      </c>
      <c r="AB59" s="332">
        <v>194.51499999999999</v>
      </c>
      <c r="AC59" s="332">
        <v>208.10900000000001</v>
      </c>
      <c r="AD59" s="332">
        <v>189.34299999999999</v>
      </c>
      <c r="AE59" s="332">
        <v>211.93799999999999</v>
      </c>
      <c r="AF59" s="332">
        <v>182.27599999999998</v>
      </c>
      <c r="AG59" s="332">
        <v>178.874</v>
      </c>
      <c r="AH59" s="332">
        <v>172.63800000000001</v>
      </c>
      <c r="AI59" s="332">
        <v>165.47399999999999</v>
      </c>
      <c r="AJ59" s="332">
        <v>155.64500000000001</v>
      </c>
      <c r="AK59" s="332">
        <v>147.09100000000001</v>
      </c>
      <c r="AL59" s="332">
        <v>149.86000000000001</v>
      </c>
      <c r="AM59" s="332">
        <v>140.95400000000001</v>
      </c>
      <c r="AN59" s="332">
        <v>149.51400000000001</v>
      </c>
      <c r="AO59" s="332">
        <v>160.768</v>
      </c>
      <c r="AP59" s="428">
        <v>1.5624975786140329E-2</v>
      </c>
      <c r="AQ59" s="509"/>
    </row>
    <row r="60" spans="1:43">
      <c r="A60" s="49" t="s">
        <v>167</v>
      </c>
      <c r="B60" s="332">
        <v>16.900000000000002</v>
      </c>
      <c r="C60" s="332">
        <v>26.800000000000004</v>
      </c>
      <c r="D60" s="332">
        <v>21.2</v>
      </c>
      <c r="E60" s="332">
        <v>24.599999999999998</v>
      </c>
      <c r="F60" s="332">
        <v>27.5</v>
      </c>
      <c r="G60" s="332">
        <v>34.700000000000003</v>
      </c>
      <c r="H60" s="332">
        <v>41.3</v>
      </c>
      <c r="I60" s="332">
        <v>47.9</v>
      </c>
      <c r="J60" s="332">
        <v>63.9</v>
      </c>
      <c r="K60" s="332">
        <v>54.4</v>
      </c>
      <c r="L60" s="332">
        <v>73.099999999999994</v>
      </c>
      <c r="M60" s="332">
        <v>82.2</v>
      </c>
      <c r="N60" s="332">
        <v>82.2</v>
      </c>
      <c r="O60" s="332">
        <v>94.500000000000014</v>
      </c>
      <c r="P60" s="332">
        <v>110.6</v>
      </c>
      <c r="Q60" s="332">
        <v>117</v>
      </c>
      <c r="R60" s="332">
        <v>130.69999999999999</v>
      </c>
      <c r="S60" s="332">
        <v>126.5</v>
      </c>
      <c r="T60" s="332">
        <v>126.00000000000001</v>
      </c>
      <c r="U60" s="332">
        <v>140.5</v>
      </c>
      <c r="V60" s="332">
        <v>150.20000000000002</v>
      </c>
      <c r="W60" s="332">
        <v>138.19999999999999</v>
      </c>
      <c r="X60" s="332">
        <v>141.30000000000001</v>
      </c>
      <c r="Y60" s="332">
        <v>197.49999999999997</v>
      </c>
      <c r="Z60" s="332">
        <v>204.45703217999997</v>
      </c>
      <c r="AA60" s="332">
        <v>226.22262660000001</v>
      </c>
      <c r="AB60" s="332">
        <v>229.43297799999999</v>
      </c>
      <c r="AC60" s="332">
        <v>237.107</v>
      </c>
      <c r="AD60" s="332">
        <v>241.59</v>
      </c>
      <c r="AE60" s="332">
        <v>244.50600000000003</v>
      </c>
      <c r="AF60" s="332">
        <v>245.65799999999999</v>
      </c>
      <c r="AG60" s="332">
        <v>228.49099999999999</v>
      </c>
      <c r="AH60" s="332">
        <v>218.35654199999999</v>
      </c>
      <c r="AI60" s="332">
        <v>270.26974000000007</v>
      </c>
      <c r="AJ60" s="332">
        <v>259.25043399999998</v>
      </c>
      <c r="AK60" s="332">
        <v>323.53727200000003</v>
      </c>
      <c r="AL60" s="332">
        <v>324.60677846999994</v>
      </c>
      <c r="AM60" s="332">
        <v>322.35399999999998</v>
      </c>
      <c r="AN60" s="332">
        <v>345.91200000000003</v>
      </c>
      <c r="AO60" s="332">
        <v>346.01600000000008</v>
      </c>
      <c r="AP60" s="428">
        <v>3.3629152702136823E-2</v>
      </c>
      <c r="AQ60" s="509"/>
    </row>
    <row r="61" spans="1:43">
      <c r="A61" s="49" t="s">
        <v>900</v>
      </c>
      <c r="B61" s="332">
        <v>4.2</v>
      </c>
      <c r="C61" s="332">
        <v>5.5</v>
      </c>
      <c r="D61" s="332">
        <v>7.6</v>
      </c>
      <c r="E61" s="332">
        <v>11.5</v>
      </c>
      <c r="F61" s="332">
        <v>15</v>
      </c>
      <c r="G61" s="332">
        <v>17.5</v>
      </c>
      <c r="H61" s="332">
        <v>16.7</v>
      </c>
      <c r="I61" s="332">
        <v>14.399999999999999</v>
      </c>
      <c r="J61" s="332">
        <v>14.3</v>
      </c>
      <c r="K61" s="332">
        <v>11.299999999999999</v>
      </c>
      <c r="L61" s="332">
        <v>11.7</v>
      </c>
      <c r="M61" s="332">
        <v>18.5</v>
      </c>
      <c r="N61" s="332">
        <v>22.8</v>
      </c>
      <c r="O61" s="332">
        <v>19.899999999999999</v>
      </c>
      <c r="P61" s="332">
        <v>19.899999999999999</v>
      </c>
      <c r="Q61" s="332">
        <v>19.100000000000001</v>
      </c>
      <c r="R61" s="332">
        <v>19.100000000000001</v>
      </c>
      <c r="S61" s="332">
        <v>19.600000000000001</v>
      </c>
      <c r="T61" s="332">
        <v>11.399999999999999</v>
      </c>
      <c r="U61" s="332">
        <v>25.200000000000003</v>
      </c>
      <c r="V61" s="332">
        <v>8</v>
      </c>
      <c r="W61" s="332">
        <v>8.6999999999999993</v>
      </c>
      <c r="X61" s="332">
        <v>15.4</v>
      </c>
      <c r="Y61" s="332">
        <v>28.8</v>
      </c>
      <c r="Z61" s="332">
        <v>29.899999999999995</v>
      </c>
      <c r="AA61" s="332">
        <v>58.7</v>
      </c>
      <c r="AB61" s="332">
        <v>41.599999999999994</v>
      </c>
      <c r="AC61" s="332">
        <v>47.085000000000008</v>
      </c>
      <c r="AD61" s="332">
        <v>73.988000000000014</v>
      </c>
      <c r="AE61" s="332">
        <v>83.361500000000007</v>
      </c>
      <c r="AF61" s="332">
        <v>185.71100000000001</v>
      </c>
      <c r="AG61" s="332">
        <v>324.68599999999998</v>
      </c>
      <c r="AH61" s="332">
        <v>258.92500000000001</v>
      </c>
      <c r="AI61" s="332">
        <v>214.357</v>
      </c>
      <c r="AJ61" s="332">
        <v>226.27099999999999</v>
      </c>
      <c r="AK61" s="332">
        <v>464.14599999999996</v>
      </c>
      <c r="AL61" s="332">
        <v>459.28899999999999</v>
      </c>
      <c r="AM61" s="332">
        <v>260.82900000000001</v>
      </c>
      <c r="AN61" s="332">
        <v>312.48499999999996</v>
      </c>
      <c r="AO61" s="332">
        <v>342.49399999999997</v>
      </c>
      <c r="AP61" s="428">
        <v>3.3286850970954081E-2</v>
      </c>
      <c r="AQ61" s="509"/>
    </row>
    <row r="62" spans="1:43">
      <c r="A62" s="49" t="s">
        <v>899</v>
      </c>
      <c r="B62" s="332">
        <v>6.7</v>
      </c>
      <c r="C62" s="332">
        <v>7.2</v>
      </c>
      <c r="D62" s="332">
        <v>6.6</v>
      </c>
      <c r="E62" s="332">
        <v>2.7</v>
      </c>
      <c r="F62" s="332">
        <v>2.5</v>
      </c>
      <c r="G62" s="332">
        <v>3.4</v>
      </c>
      <c r="H62" s="332">
        <v>2.5</v>
      </c>
      <c r="I62" s="332">
        <v>2.9</v>
      </c>
      <c r="J62" s="332">
        <v>2.4</v>
      </c>
      <c r="K62" s="332">
        <v>2.8</v>
      </c>
      <c r="L62" s="332">
        <v>4.2</v>
      </c>
      <c r="M62" s="332">
        <v>6.8999999999999995</v>
      </c>
      <c r="N62" s="332">
        <v>9.5</v>
      </c>
      <c r="O62" s="332">
        <v>16.7</v>
      </c>
      <c r="P62" s="332">
        <v>7.5</v>
      </c>
      <c r="Q62" s="332">
        <v>7.6000000000000005</v>
      </c>
      <c r="R62" s="332">
        <v>7.7</v>
      </c>
      <c r="S62" s="332">
        <v>14.3</v>
      </c>
      <c r="T62" s="332">
        <v>24.700000000000003</v>
      </c>
      <c r="U62" s="332">
        <v>28.7</v>
      </c>
      <c r="V62" s="332">
        <v>12.1</v>
      </c>
      <c r="W62" s="332">
        <v>7</v>
      </c>
      <c r="X62" s="332">
        <v>6.7</v>
      </c>
      <c r="Y62" s="332">
        <v>10.4</v>
      </c>
      <c r="Z62" s="332">
        <v>44.774999999999991</v>
      </c>
      <c r="AA62" s="332">
        <v>59.414999999999999</v>
      </c>
      <c r="AB62" s="332">
        <v>71.066000000000003</v>
      </c>
      <c r="AC62" s="332">
        <v>115.70140000000001</v>
      </c>
      <c r="AD62" s="332">
        <v>196.90135999999998</v>
      </c>
      <c r="AE62" s="332">
        <v>222.19726899999998</v>
      </c>
      <c r="AF62" s="332">
        <v>271.34808800000008</v>
      </c>
      <c r="AG62" s="332">
        <v>481.47243899999995</v>
      </c>
      <c r="AH62" s="332">
        <v>683.19907200000011</v>
      </c>
      <c r="AI62" s="332">
        <v>484.18210800000014</v>
      </c>
      <c r="AJ62" s="332">
        <v>479.616195</v>
      </c>
      <c r="AK62" s="332">
        <v>271.59699999999992</v>
      </c>
      <c r="AL62" s="332">
        <v>248.06</v>
      </c>
      <c r="AM62" s="332">
        <v>301.32300000000004</v>
      </c>
      <c r="AN62" s="332">
        <v>206.44</v>
      </c>
      <c r="AO62" s="332">
        <v>186.51599999999996</v>
      </c>
      <c r="AP62" s="428">
        <v>1.8127413314389364E-2</v>
      </c>
      <c r="AQ62" s="509"/>
    </row>
    <row r="63" spans="1:43">
      <c r="A63" s="90" t="s">
        <v>403</v>
      </c>
      <c r="B63" s="89">
        <v>0</v>
      </c>
      <c r="C63" s="89">
        <v>0</v>
      </c>
      <c r="D63" s="89">
        <v>0</v>
      </c>
      <c r="E63" s="89">
        <v>0</v>
      </c>
      <c r="F63" s="89">
        <v>0</v>
      </c>
      <c r="G63" s="89">
        <v>0</v>
      </c>
      <c r="H63" s="89">
        <v>0</v>
      </c>
      <c r="I63" s="89">
        <v>0</v>
      </c>
      <c r="J63" s="89">
        <v>0</v>
      </c>
      <c r="K63" s="89">
        <v>0</v>
      </c>
      <c r="L63" s="89">
        <v>0</v>
      </c>
      <c r="M63" s="89">
        <v>0</v>
      </c>
      <c r="N63" s="89">
        <v>0</v>
      </c>
      <c r="O63" s="89">
        <v>0</v>
      </c>
      <c r="P63" s="89">
        <v>0</v>
      </c>
      <c r="Q63" s="89">
        <v>0</v>
      </c>
      <c r="R63" s="89">
        <v>0</v>
      </c>
      <c r="S63" s="89">
        <v>0</v>
      </c>
      <c r="T63" s="89">
        <v>0</v>
      </c>
      <c r="U63" s="89">
        <v>0</v>
      </c>
      <c r="V63" s="89">
        <v>1.2</v>
      </c>
      <c r="W63" s="89">
        <v>2.2000000000000002</v>
      </c>
      <c r="X63" s="89">
        <v>1.7</v>
      </c>
      <c r="Y63" s="89">
        <v>2.2999999999999998</v>
      </c>
      <c r="Z63" s="89">
        <v>1.7542199999999999</v>
      </c>
      <c r="AA63" s="89">
        <v>0.36654544</v>
      </c>
      <c r="AB63" s="89">
        <v>6.6000000000000003E-2</v>
      </c>
      <c r="AC63" s="89">
        <v>0</v>
      </c>
      <c r="AD63" s="89">
        <v>0</v>
      </c>
      <c r="AE63" s="89">
        <v>0</v>
      </c>
      <c r="AF63" s="89">
        <v>0.47499999999999998</v>
      </c>
      <c r="AG63" s="89">
        <v>2.71</v>
      </c>
      <c r="AH63" s="89">
        <v>0.45400000000000001</v>
      </c>
      <c r="AI63" s="89">
        <v>1.87</v>
      </c>
      <c r="AJ63" s="89">
        <v>4.1950000000000003</v>
      </c>
      <c r="AK63" s="89">
        <v>0.99435999999999991</v>
      </c>
      <c r="AL63" s="89">
        <v>1.0529999999999999</v>
      </c>
      <c r="AM63" s="89">
        <v>1.5</v>
      </c>
      <c r="AN63" s="89">
        <v>0</v>
      </c>
      <c r="AO63" s="89">
        <v>5.556</v>
      </c>
      <c r="AP63" s="436">
        <v>5.3998535447225611E-4</v>
      </c>
      <c r="AQ63" s="509"/>
    </row>
    <row r="64" spans="1:43">
      <c r="A64" s="87" t="s">
        <v>6892</v>
      </c>
      <c r="B64" s="86">
        <v>689.20000000000016</v>
      </c>
      <c r="C64" s="86">
        <v>778.1</v>
      </c>
      <c r="D64" s="86">
        <v>894.60000000000014</v>
      </c>
      <c r="E64" s="86">
        <v>1011.5</v>
      </c>
      <c r="F64" s="86">
        <v>1162.7</v>
      </c>
      <c r="G64" s="86">
        <v>1252.3000000000002</v>
      </c>
      <c r="H64" s="86">
        <v>1432.3000000000002</v>
      </c>
      <c r="I64" s="86">
        <v>1716.1000000000004</v>
      </c>
      <c r="J64" s="86">
        <v>1869</v>
      </c>
      <c r="K64" s="86">
        <v>1936</v>
      </c>
      <c r="L64" s="86">
        <v>2065.6</v>
      </c>
      <c r="M64" s="86">
        <v>2273.5</v>
      </c>
      <c r="N64" s="86">
        <v>2487.1999999999998</v>
      </c>
      <c r="O64" s="86">
        <v>2803.9749999999999</v>
      </c>
      <c r="P64" s="86">
        <v>3117.0790000000002</v>
      </c>
      <c r="Q64" s="86">
        <v>3456.6280000000002</v>
      </c>
      <c r="R64" s="86">
        <v>3562.3809999999989</v>
      </c>
      <c r="S64" s="86">
        <v>3839.0130000000004</v>
      </c>
      <c r="T64" s="86">
        <v>3717.4999999999995</v>
      </c>
      <c r="U64" s="86">
        <v>3689.1</v>
      </c>
      <c r="V64" s="86">
        <v>3765.8199999999997</v>
      </c>
      <c r="W64" s="86">
        <v>3996.5319999999992</v>
      </c>
      <c r="X64" s="86">
        <v>4164.0539999999992</v>
      </c>
      <c r="Y64" s="86">
        <v>4587.0550000000003</v>
      </c>
      <c r="Z64" s="86">
        <v>4928.8846311799989</v>
      </c>
      <c r="AA64" s="86">
        <v>5603.3588510399986</v>
      </c>
      <c r="AB64" s="86">
        <v>5182.3375240000005</v>
      </c>
      <c r="AC64" s="86">
        <v>6077.8203350000003</v>
      </c>
      <c r="AD64" s="86">
        <v>6582.5133310000001</v>
      </c>
      <c r="AE64" s="86">
        <v>6687.9594980000011</v>
      </c>
      <c r="AF64" s="86">
        <v>7498.1245060000001</v>
      </c>
      <c r="AG64" s="86">
        <v>8326.2082069999979</v>
      </c>
      <c r="AH64" s="86">
        <v>8898.5432199999996</v>
      </c>
      <c r="AI64" s="86">
        <v>10092.004598000003</v>
      </c>
      <c r="AJ64" s="86">
        <v>9568.5853509999997</v>
      </c>
      <c r="AK64" s="86">
        <v>10021.14128</v>
      </c>
      <c r="AL64" s="86">
        <v>9937.8256247800018</v>
      </c>
      <c r="AM64" s="86">
        <v>10225.102798780001</v>
      </c>
      <c r="AN64" s="86">
        <v>10107.368650689999</v>
      </c>
      <c r="AO64" s="86">
        <v>10289.16794499</v>
      </c>
      <c r="AP64" s="437">
        <v>1</v>
      </c>
      <c r="AQ64" s="450"/>
    </row>
    <row r="65" spans="1:43" s="345" customFormat="1">
      <c r="A65" s="323" t="s">
        <v>77</v>
      </c>
      <c r="B65" s="332">
        <v>13.2</v>
      </c>
      <c r="C65" s="332">
        <v>14</v>
      </c>
      <c r="D65" s="332">
        <v>18.7</v>
      </c>
      <c r="E65" s="332">
        <v>25.6</v>
      </c>
      <c r="F65" s="332">
        <v>30</v>
      </c>
      <c r="G65" s="332">
        <v>38.5</v>
      </c>
      <c r="H65" s="332">
        <v>44.2</v>
      </c>
      <c r="I65" s="332">
        <v>51.2</v>
      </c>
      <c r="J65" s="332">
        <v>61.7</v>
      </c>
      <c r="K65" s="332">
        <v>66.7</v>
      </c>
      <c r="L65" s="332">
        <v>73.400000000000006</v>
      </c>
      <c r="M65" s="332">
        <v>84.9</v>
      </c>
      <c r="N65" s="332">
        <v>96.5</v>
      </c>
      <c r="O65" s="332">
        <v>105.1</v>
      </c>
      <c r="P65" s="332">
        <v>112.2</v>
      </c>
      <c r="Q65" s="332">
        <v>120.8</v>
      </c>
      <c r="R65" s="332">
        <v>126.7</v>
      </c>
      <c r="S65" s="332">
        <v>141.30000000000001</v>
      </c>
      <c r="T65" s="332">
        <v>152.4</v>
      </c>
      <c r="U65" s="332">
        <v>164.3</v>
      </c>
      <c r="V65" s="332">
        <v>177.1</v>
      </c>
      <c r="W65" s="332">
        <v>173.6</v>
      </c>
      <c r="X65" s="332">
        <v>183.3</v>
      </c>
      <c r="Y65" s="332">
        <v>243</v>
      </c>
      <c r="Z65" s="332">
        <v>290.510379</v>
      </c>
      <c r="AA65" s="332">
        <v>332.40829400000001</v>
      </c>
      <c r="AB65" s="332">
        <v>378.22399999999999</v>
      </c>
      <c r="AC65" s="332">
        <v>424.55500000000001</v>
      </c>
      <c r="AD65" s="332">
        <v>471.69299999999998</v>
      </c>
      <c r="AE65" s="332">
        <v>560.73099999999999</v>
      </c>
      <c r="AF65" s="332">
        <v>699.25699999999995</v>
      </c>
      <c r="AG65" s="332">
        <v>707.06799999999998</v>
      </c>
      <c r="AH65" s="332">
        <v>754.18399999999997</v>
      </c>
      <c r="AI65" s="332">
        <v>811.81100000000004</v>
      </c>
      <c r="AJ65" s="332">
        <v>763.02599999999995</v>
      </c>
      <c r="AK65" s="332">
        <v>863.41700000000003</v>
      </c>
      <c r="AL65" s="332">
        <v>904.50800000000004</v>
      </c>
      <c r="AM65" s="332">
        <v>825.49</v>
      </c>
      <c r="AN65" s="332">
        <v>840.50300000000004</v>
      </c>
      <c r="AO65" s="332">
        <v>841.39099999999996</v>
      </c>
      <c r="AP65" s="428">
        <v>8.1774445173643989E-2</v>
      </c>
      <c r="AQ65" s="449"/>
    </row>
    <row r="66" spans="1:43" s="345" customFormat="1">
      <c r="A66" s="323"/>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310"/>
      <c r="AE66" s="310"/>
      <c r="AF66" s="310"/>
      <c r="AG66" s="310"/>
      <c r="AH66" s="310"/>
      <c r="AI66" s="310"/>
      <c r="AJ66" s="310"/>
      <c r="AK66" s="310"/>
      <c r="AL66" s="310"/>
      <c r="AM66" s="310"/>
      <c r="AN66" s="310"/>
      <c r="AO66" s="310"/>
      <c r="AQ66" s="91"/>
    </row>
    <row r="67" spans="1:43" ht="16.5" customHeight="1">
      <c r="A67" s="514" t="s">
        <v>6968</v>
      </c>
      <c r="B67" s="278"/>
      <c r="C67" s="278"/>
      <c r="D67" s="278"/>
      <c r="E67" s="278"/>
      <c r="F67" s="278"/>
      <c r="G67" s="278"/>
      <c r="H67" s="278"/>
      <c r="I67" s="278"/>
      <c r="J67" s="278"/>
      <c r="K67" s="278"/>
      <c r="L67" s="278"/>
      <c r="M67" s="279"/>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1"/>
    </row>
    <row r="68" spans="1:43" ht="25.5">
      <c r="A68" s="515"/>
      <c r="AN68" s="304" t="s">
        <v>6517</v>
      </c>
      <c r="AO68" s="304" t="s">
        <v>6518</v>
      </c>
    </row>
    <row r="69" spans="1:43" ht="30">
      <c r="A69" s="3" t="s">
        <v>129</v>
      </c>
      <c r="B69" s="22" t="s">
        <v>66</v>
      </c>
      <c r="C69" s="22" t="s">
        <v>67</v>
      </c>
      <c r="D69" s="22" t="s">
        <v>68</v>
      </c>
      <c r="E69" s="22" t="s">
        <v>69</v>
      </c>
      <c r="F69" s="22" t="s">
        <v>70</v>
      </c>
      <c r="G69" s="22" t="s">
        <v>71</v>
      </c>
      <c r="H69" s="22" t="s">
        <v>72</v>
      </c>
      <c r="I69" s="22" t="s">
        <v>73</v>
      </c>
      <c r="J69" s="22" t="s">
        <v>74</v>
      </c>
      <c r="K69" s="22" t="s">
        <v>75</v>
      </c>
      <c r="L69" s="22" t="s">
        <v>1</v>
      </c>
      <c r="M69" s="22" t="s">
        <v>2</v>
      </c>
      <c r="N69" s="22" t="s">
        <v>3</v>
      </c>
      <c r="O69" s="22" t="s">
        <v>4</v>
      </c>
      <c r="P69" s="22" t="s">
        <v>5</v>
      </c>
      <c r="Q69" s="22" t="s">
        <v>6</v>
      </c>
      <c r="R69" s="22" t="s">
        <v>7</v>
      </c>
      <c r="S69" s="22" t="s">
        <v>8</v>
      </c>
      <c r="T69" s="22" t="s">
        <v>9</v>
      </c>
      <c r="U69" s="22" t="s">
        <v>10</v>
      </c>
      <c r="V69" s="22" t="s">
        <v>11</v>
      </c>
      <c r="W69" s="22" t="s">
        <v>12</v>
      </c>
      <c r="X69" s="22" t="s">
        <v>13</v>
      </c>
      <c r="Y69" s="22" t="s">
        <v>14</v>
      </c>
      <c r="Z69" s="22" t="s">
        <v>15</v>
      </c>
      <c r="AA69" s="22" t="s">
        <v>16</v>
      </c>
      <c r="AB69" s="22" t="s">
        <v>17</v>
      </c>
      <c r="AC69" s="22" t="s">
        <v>18</v>
      </c>
      <c r="AD69" s="22" t="s">
        <v>19</v>
      </c>
      <c r="AE69" s="22" t="s">
        <v>20</v>
      </c>
      <c r="AF69" s="22" t="s">
        <v>21</v>
      </c>
      <c r="AG69" s="22" t="s">
        <v>22</v>
      </c>
      <c r="AH69" s="22" t="s">
        <v>23</v>
      </c>
      <c r="AI69" s="22" t="s">
        <v>24</v>
      </c>
      <c r="AJ69" s="22" t="s">
        <v>25</v>
      </c>
      <c r="AK69" s="22" t="s">
        <v>26</v>
      </c>
      <c r="AL69" s="22" t="s">
        <v>27</v>
      </c>
      <c r="AM69" s="22" t="s">
        <v>62</v>
      </c>
      <c r="AN69" s="22" t="s">
        <v>63</v>
      </c>
      <c r="AO69" s="22" t="s">
        <v>1238</v>
      </c>
      <c r="AP69" s="3" t="s">
        <v>6859</v>
      </c>
      <c r="AQ69" s="345"/>
    </row>
    <row r="70" spans="1:43">
      <c r="A70" s="49" t="s">
        <v>898</v>
      </c>
      <c r="B70" s="332">
        <v>321.10000000000002</v>
      </c>
      <c r="C70" s="332">
        <v>373.00000000000006</v>
      </c>
      <c r="D70" s="332">
        <v>430.9</v>
      </c>
      <c r="E70" s="332">
        <v>515.79999999999995</v>
      </c>
      <c r="F70" s="332">
        <v>582.20000000000005</v>
      </c>
      <c r="G70" s="332">
        <v>599.70000000000005</v>
      </c>
      <c r="H70" s="332">
        <v>625.69999999999993</v>
      </c>
      <c r="I70" s="332">
        <v>671.80000000000007</v>
      </c>
      <c r="J70" s="332">
        <v>733.2</v>
      </c>
      <c r="K70" s="332">
        <v>729.3</v>
      </c>
      <c r="L70" s="332">
        <v>758.4</v>
      </c>
      <c r="M70" s="332">
        <v>815.7</v>
      </c>
      <c r="N70" s="332">
        <v>869.7</v>
      </c>
      <c r="O70" s="332">
        <v>918.27500000000009</v>
      </c>
      <c r="P70" s="332">
        <v>940.07900000000006</v>
      </c>
      <c r="Q70" s="332">
        <v>971.82799999999997</v>
      </c>
      <c r="R70" s="332">
        <v>937.28099999999995</v>
      </c>
      <c r="S70" s="332">
        <v>922.30000000000007</v>
      </c>
      <c r="T70" s="332">
        <v>980.09999999999991</v>
      </c>
      <c r="U70" s="332">
        <v>936.19999999999993</v>
      </c>
      <c r="V70" s="332">
        <v>940.90000000000009</v>
      </c>
      <c r="W70" s="332">
        <v>1013.829</v>
      </c>
      <c r="X70" s="332">
        <v>1141.145</v>
      </c>
      <c r="Y70" s="332">
        <v>1216.069</v>
      </c>
      <c r="Z70" s="332">
        <v>1270.586</v>
      </c>
      <c r="AA70" s="332">
        <v>1436.4303850000001</v>
      </c>
      <c r="AB70" s="332">
        <v>1383.9955459999999</v>
      </c>
      <c r="AC70" s="332">
        <v>1425.348935</v>
      </c>
      <c r="AD70" s="332">
        <v>1508.4619710000002</v>
      </c>
      <c r="AE70" s="332">
        <v>1639.3487290000003</v>
      </c>
      <c r="AF70" s="332">
        <v>1618.6354180000001</v>
      </c>
      <c r="AG70" s="332">
        <v>1720.362768</v>
      </c>
      <c r="AH70" s="332">
        <v>1753.1940420000001</v>
      </c>
      <c r="AI70" s="332">
        <v>1772.1529999999998</v>
      </c>
      <c r="AJ70" s="332">
        <v>1838.346</v>
      </c>
      <c r="AK70" s="332">
        <v>1874.4899999999998</v>
      </c>
      <c r="AL70" s="332">
        <v>1885.0800000000002</v>
      </c>
      <c r="AM70" s="332">
        <v>1872.5364999999997</v>
      </c>
      <c r="AN70" s="332">
        <v>1920.1551180000001</v>
      </c>
      <c r="AO70" s="332">
        <v>1975.635</v>
      </c>
      <c r="AP70" s="18">
        <v>19.201115294866732</v>
      </c>
      <c r="AQ70" s="345"/>
    </row>
    <row r="71" spans="1:43">
      <c r="A71" s="49" t="s">
        <v>897</v>
      </c>
      <c r="B71" s="332">
        <v>25.9</v>
      </c>
      <c r="C71" s="332">
        <v>37.700000000000003</v>
      </c>
      <c r="D71" s="332">
        <v>53.2</v>
      </c>
      <c r="E71" s="332">
        <v>27.499999999999996</v>
      </c>
      <c r="F71" s="332">
        <v>56.499999999999993</v>
      </c>
      <c r="G71" s="332">
        <v>71.500000000000014</v>
      </c>
      <c r="H71" s="332">
        <v>111.30000000000001</v>
      </c>
      <c r="I71" s="332">
        <v>271.39999999999998</v>
      </c>
      <c r="J71" s="332">
        <v>294.3</v>
      </c>
      <c r="K71" s="332">
        <v>312.5</v>
      </c>
      <c r="L71" s="332">
        <v>292.8</v>
      </c>
      <c r="M71" s="332">
        <v>384.9</v>
      </c>
      <c r="N71" s="332">
        <v>455.9</v>
      </c>
      <c r="O71" s="332">
        <v>552.20000000000005</v>
      </c>
      <c r="P71" s="332">
        <v>658.9</v>
      </c>
      <c r="Q71" s="332">
        <v>808.7</v>
      </c>
      <c r="R71" s="332">
        <v>831.3</v>
      </c>
      <c r="S71" s="332">
        <v>954.4</v>
      </c>
      <c r="T71" s="332">
        <v>652.79999999999995</v>
      </c>
      <c r="U71" s="332">
        <v>556.4</v>
      </c>
      <c r="V71" s="332">
        <v>575.70000000000005</v>
      </c>
      <c r="W71" s="332">
        <v>714.6</v>
      </c>
      <c r="X71" s="332">
        <v>740.3</v>
      </c>
      <c r="Y71" s="332">
        <v>868.82600000000002</v>
      </c>
      <c r="Z71" s="332">
        <v>962.52</v>
      </c>
      <c r="AA71" s="332">
        <v>1086.6870000000001</v>
      </c>
      <c r="AB71" s="332">
        <v>1085.6199999999999</v>
      </c>
      <c r="AC71" s="332">
        <v>1284.4209999999998</v>
      </c>
      <c r="AD71" s="332">
        <v>1430.336</v>
      </c>
      <c r="AE71" s="332">
        <v>1692.5430000000001</v>
      </c>
      <c r="AF71" s="332">
        <v>2175.1779999999999</v>
      </c>
      <c r="AG71" s="332">
        <v>2231.4960000000001</v>
      </c>
      <c r="AH71" s="332">
        <v>2301.3040000000001</v>
      </c>
      <c r="AI71" s="332">
        <v>3354.0479999999998</v>
      </c>
      <c r="AJ71" s="332">
        <v>2961.43</v>
      </c>
      <c r="AK71" s="332">
        <v>3126.7309999999998</v>
      </c>
      <c r="AL71" s="332">
        <v>3057.4090000000001</v>
      </c>
      <c r="AM71" s="332">
        <v>3427.0839999999998</v>
      </c>
      <c r="AN71" s="332">
        <v>3260.7669999999998</v>
      </c>
      <c r="AO71" s="332">
        <v>3279.2139999999999</v>
      </c>
      <c r="AP71" s="18">
        <v>31.870545971569197</v>
      </c>
      <c r="AQ71" s="345"/>
    </row>
    <row r="72" spans="1:43">
      <c r="A72" s="49" t="s">
        <v>896</v>
      </c>
      <c r="B72" s="332">
        <v>300</v>
      </c>
      <c r="C72" s="332">
        <v>312.39999999999998</v>
      </c>
      <c r="D72" s="332">
        <v>354.6</v>
      </c>
      <c r="E72" s="332">
        <v>400.8</v>
      </c>
      <c r="F72" s="332">
        <v>444.29999999999995</v>
      </c>
      <c r="G72" s="332">
        <v>480.3</v>
      </c>
      <c r="H72" s="332">
        <v>582.70000000000005</v>
      </c>
      <c r="I72" s="332">
        <v>651.29999999999995</v>
      </c>
      <c r="J72" s="332">
        <v>696.1</v>
      </c>
      <c r="K72" s="332">
        <v>756</v>
      </c>
      <c r="L72" s="332">
        <v>848.5</v>
      </c>
      <c r="M72" s="332">
        <v>875.4</v>
      </c>
      <c r="N72" s="332">
        <v>938.50000000000011</v>
      </c>
      <c r="O72" s="332">
        <v>1058.3</v>
      </c>
      <c r="P72" s="332">
        <v>1202.0999999999999</v>
      </c>
      <c r="Q72" s="332">
        <v>1299.4000000000001</v>
      </c>
      <c r="R72" s="332">
        <v>1380.8</v>
      </c>
      <c r="S72" s="332">
        <v>1505.3000000000002</v>
      </c>
      <c r="T72" s="332">
        <v>1613.2</v>
      </c>
      <c r="U72" s="332">
        <v>1677.9</v>
      </c>
      <c r="V72" s="332">
        <v>1739.7</v>
      </c>
      <c r="W72" s="332">
        <v>1800.075</v>
      </c>
      <c r="X72" s="332">
        <v>1793.644</v>
      </c>
      <c r="Y72" s="332">
        <v>1873.2439999999999</v>
      </c>
      <c r="Z72" s="332">
        <v>1973.8430000000001</v>
      </c>
      <c r="AA72" s="332">
        <v>2167.1380000000004</v>
      </c>
      <c r="AB72" s="332">
        <v>1794.835</v>
      </c>
      <c r="AC72" s="332">
        <v>2084.8820000000001</v>
      </c>
      <c r="AD72" s="332">
        <v>1976.8510000000001</v>
      </c>
      <c r="AE72" s="332">
        <v>1972.1920000000002</v>
      </c>
      <c r="AF72" s="332">
        <v>2003.117</v>
      </c>
      <c r="AG72" s="332">
        <v>2359.2229999999995</v>
      </c>
      <c r="AH72" s="332">
        <v>2598.8185640000002</v>
      </c>
      <c r="AI72" s="332">
        <v>2751.3897500000003</v>
      </c>
      <c r="AJ72" s="332">
        <v>2777.2557219999999</v>
      </c>
      <c r="AK72" s="332">
        <v>3489.7815920422163</v>
      </c>
      <c r="AL72" s="332">
        <v>3523.6550051325798</v>
      </c>
      <c r="AM72" s="332">
        <v>3514.84630784</v>
      </c>
      <c r="AN72" s="332">
        <v>3404.4886278500003</v>
      </c>
      <c r="AO72" s="332">
        <v>3582.8965946699996</v>
      </c>
      <c r="AP72" s="18">
        <v>34.822024616816392</v>
      </c>
      <c r="AQ72" s="345"/>
    </row>
    <row r="73" spans="1:43">
      <c r="A73" s="49" t="s">
        <v>895</v>
      </c>
      <c r="B73" s="332">
        <v>42.2</v>
      </c>
      <c r="C73" s="332">
        <v>55.000000000000007</v>
      </c>
      <c r="D73" s="332">
        <v>55.900000000000006</v>
      </c>
      <c r="E73" s="332">
        <v>67.400000000000006</v>
      </c>
      <c r="F73" s="332">
        <v>79.7</v>
      </c>
      <c r="G73" s="332">
        <v>100.80000000000001</v>
      </c>
      <c r="H73" s="332">
        <v>112.60000000000001</v>
      </c>
      <c r="I73" s="332">
        <v>121.60000000000002</v>
      </c>
      <c r="J73" s="332">
        <v>145.4</v>
      </c>
      <c r="K73" s="332">
        <v>138.20000000000002</v>
      </c>
      <c r="L73" s="332">
        <v>165.89999999999998</v>
      </c>
      <c r="M73" s="332">
        <v>197.50000000000003</v>
      </c>
      <c r="N73" s="332">
        <v>223.10000000000002</v>
      </c>
      <c r="O73" s="332">
        <v>275.2</v>
      </c>
      <c r="P73" s="332">
        <v>316</v>
      </c>
      <c r="Q73" s="332">
        <v>376.70000000000005</v>
      </c>
      <c r="R73" s="332">
        <v>413</v>
      </c>
      <c r="S73" s="332">
        <v>457.01300000000003</v>
      </c>
      <c r="T73" s="332">
        <v>471.4</v>
      </c>
      <c r="U73" s="332">
        <v>518.6</v>
      </c>
      <c r="V73" s="332">
        <v>508.32000000000005</v>
      </c>
      <c r="W73" s="332">
        <v>465.82799999999997</v>
      </c>
      <c r="X73" s="332">
        <v>487.26499999999999</v>
      </c>
      <c r="Y73" s="332">
        <v>626.61599999999987</v>
      </c>
      <c r="Z73" s="332">
        <v>720.18141117999983</v>
      </c>
      <c r="AA73" s="332">
        <v>912.73692060000008</v>
      </c>
      <c r="AB73" s="332">
        <v>917.82097800000008</v>
      </c>
      <c r="AC73" s="332">
        <v>1283.1684</v>
      </c>
      <c r="AD73" s="332">
        <v>1666.86436</v>
      </c>
      <c r="AE73" s="332">
        <v>1383.875769</v>
      </c>
      <c r="AF73" s="332">
        <v>1700.7190879999998</v>
      </c>
      <c r="AG73" s="332">
        <v>2012.4164389999999</v>
      </c>
      <c r="AH73" s="332">
        <v>2244.772614</v>
      </c>
      <c r="AI73" s="332">
        <v>2212.5438479999998</v>
      </c>
      <c r="AJ73" s="332">
        <v>1987.3586289999998</v>
      </c>
      <c r="AK73" s="332">
        <v>1529.1443279577836</v>
      </c>
      <c r="AL73" s="332">
        <v>1470.6286196474202</v>
      </c>
      <c r="AM73" s="332">
        <v>1409.1359909400001</v>
      </c>
      <c r="AN73" s="332">
        <v>1521.9579048400001</v>
      </c>
      <c r="AO73" s="332">
        <v>1445.86635032</v>
      </c>
      <c r="AP73" s="18">
        <v>14.052315581300439</v>
      </c>
      <c r="AQ73" s="345"/>
    </row>
    <row r="74" spans="1:43">
      <c r="A74" s="49" t="s">
        <v>894</v>
      </c>
      <c r="B74" s="332">
        <v>0</v>
      </c>
      <c r="C74" s="332">
        <v>0</v>
      </c>
      <c r="D74" s="332">
        <v>0</v>
      </c>
      <c r="E74" s="332">
        <v>0</v>
      </c>
      <c r="F74" s="332">
        <v>0</v>
      </c>
      <c r="G74" s="332">
        <v>0</v>
      </c>
      <c r="H74" s="332">
        <v>0</v>
      </c>
      <c r="I74" s="332">
        <v>0</v>
      </c>
      <c r="J74" s="332">
        <v>0</v>
      </c>
      <c r="K74" s="332">
        <v>0</v>
      </c>
      <c r="L74" s="332">
        <v>0</v>
      </c>
      <c r="M74" s="332">
        <v>0</v>
      </c>
      <c r="N74" s="332">
        <v>0</v>
      </c>
      <c r="O74" s="332">
        <v>0</v>
      </c>
      <c r="P74" s="332">
        <v>0</v>
      </c>
      <c r="Q74" s="332">
        <v>0</v>
      </c>
      <c r="R74" s="332">
        <v>0</v>
      </c>
      <c r="S74" s="332">
        <v>0</v>
      </c>
      <c r="T74" s="332">
        <v>0</v>
      </c>
      <c r="U74" s="332">
        <v>0</v>
      </c>
      <c r="V74" s="332">
        <v>1.2</v>
      </c>
      <c r="W74" s="332">
        <v>2.2000000000000002</v>
      </c>
      <c r="X74" s="332">
        <v>1.7</v>
      </c>
      <c r="Y74" s="332">
        <v>2.2999999999999998</v>
      </c>
      <c r="Z74" s="332">
        <v>1.7542199999999999</v>
      </c>
      <c r="AA74" s="332">
        <v>0.36654544</v>
      </c>
      <c r="AB74" s="332">
        <v>6.6000000000000003E-2</v>
      </c>
      <c r="AC74" s="332">
        <v>0</v>
      </c>
      <c r="AD74" s="332">
        <v>0</v>
      </c>
      <c r="AE74" s="332">
        <v>0</v>
      </c>
      <c r="AF74" s="332">
        <v>0.47499999999999998</v>
      </c>
      <c r="AG74" s="332">
        <v>2.71</v>
      </c>
      <c r="AH74" s="332">
        <v>0.45400000000000001</v>
      </c>
      <c r="AI74" s="332">
        <v>1.87</v>
      </c>
      <c r="AJ74" s="332">
        <v>4.1950000000000003</v>
      </c>
      <c r="AK74" s="332">
        <v>0.99435999999999991</v>
      </c>
      <c r="AL74" s="332">
        <v>1.0529999999999999</v>
      </c>
      <c r="AM74" s="332">
        <v>1.5</v>
      </c>
      <c r="AN74" s="332">
        <v>0</v>
      </c>
      <c r="AO74" s="332">
        <v>5.556</v>
      </c>
      <c r="AP74" s="18">
        <v>5.3998535447225611E-2</v>
      </c>
      <c r="AQ74" s="345"/>
    </row>
    <row r="75" spans="1:43">
      <c r="A75" s="87" t="s">
        <v>893</v>
      </c>
      <c r="B75" s="86">
        <v>689.2</v>
      </c>
      <c r="C75" s="86">
        <v>778.1</v>
      </c>
      <c r="D75" s="86">
        <v>894.6</v>
      </c>
      <c r="E75" s="86">
        <v>1011.4999999999999</v>
      </c>
      <c r="F75" s="86">
        <v>1162.7</v>
      </c>
      <c r="G75" s="86">
        <v>1252.3</v>
      </c>
      <c r="H75" s="86">
        <v>1432.3</v>
      </c>
      <c r="I75" s="86">
        <v>1716.1</v>
      </c>
      <c r="J75" s="86">
        <v>1869</v>
      </c>
      <c r="K75" s="86">
        <v>1936</v>
      </c>
      <c r="L75" s="86">
        <v>2065.6</v>
      </c>
      <c r="M75" s="86">
        <v>2273.5</v>
      </c>
      <c r="N75" s="86">
        <v>2487.1999999999998</v>
      </c>
      <c r="O75" s="86">
        <v>2803.9749999999999</v>
      </c>
      <c r="P75" s="86">
        <v>3117.0789999999997</v>
      </c>
      <c r="Q75" s="86">
        <v>3456.6279999999997</v>
      </c>
      <c r="R75" s="86">
        <v>3562.3809999999999</v>
      </c>
      <c r="S75" s="86">
        <v>3839.0129999999999</v>
      </c>
      <c r="T75" s="86">
        <v>3717.5</v>
      </c>
      <c r="U75" s="86">
        <v>3689.1</v>
      </c>
      <c r="V75" s="86">
        <v>3765.82</v>
      </c>
      <c r="W75" s="86">
        <v>3996.5319999999997</v>
      </c>
      <c r="X75" s="86">
        <v>4164.0540000000001</v>
      </c>
      <c r="Y75" s="86">
        <v>4587.0550000000003</v>
      </c>
      <c r="Z75" s="86">
        <v>4928.8846311799989</v>
      </c>
      <c r="AA75" s="86">
        <v>5603.3588510400004</v>
      </c>
      <c r="AB75" s="86">
        <v>5182.3375239999996</v>
      </c>
      <c r="AC75" s="86">
        <v>6077.8203350000003</v>
      </c>
      <c r="AD75" s="86">
        <v>6582.5133310000001</v>
      </c>
      <c r="AE75" s="86">
        <v>6687.9594980000011</v>
      </c>
      <c r="AF75" s="86">
        <v>7498.1245060000001</v>
      </c>
      <c r="AG75" s="86">
        <v>8326.2082069999997</v>
      </c>
      <c r="AH75" s="86">
        <v>8898.5432199999996</v>
      </c>
      <c r="AI75" s="86">
        <v>10092.004598</v>
      </c>
      <c r="AJ75" s="86">
        <v>9568.5853509999997</v>
      </c>
      <c r="AK75" s="86">
        <v>10021.14128</v>
      </c>
      <c r="AL75" s="86">
        <v>9937.8256247800018</v>
      </c>
      <c r="AM75" s="86">
        <v>10225.102798779999</v>
      </c>
      <c r="AN75" s="86">
        <v>10107.368650690001</v>
      </c>
      <c r="AO75" s="86">
        <v>10289.16794499</v>
      </c>
      <c r="AP75" s="366">
        <v>99.999999999999972</v>
      </c>
      <c r="AQ75" s="345"/>
    </row>
    <row r="77" spans="1:43" ht="16.5" customHeight="1">
      <c r="A77" s="514" t="s">
        <v>6992</v>
      </c>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D77" s="41"/>
      <c r="AE77" s="41"/>
      <c r="AF77" s="41"/>
      <c r="AG77" s="41"/>
      <c r="AH77" s="41"/>
      <c r="AI77" s="41"/>
      <c r="AJ77" s="41"/>
      <c r="AK77" s="41"/>
      <c r="AL77" s="41"/>
      <c r="AM77" s="41"/>
      <c r="AN77" s="41"/>
      <c r="AO77" s="41"/>
      <c r="AP77" s="41"/>
      <c r="AQ77" s="367" t="s">
        <v>28</v>
      </c>
    </row>
    <row r="78" spans="1:43" s="345" customFormat="1" ht="16.5" customHeight="1">
      <c r="A78" s="514"/>
      <c r="AN78" s="237" t="s">
        <v>1357</v>
      </c>
      <c r="AO78" s="237" t="s">
        <v>1357</v>
      </c>
      <c r="AQ78" s="348" t="s">
        <v>6990</v>
      </c>
    </row>
    <row r="79" spans="1:43" ht="12.75" customHeight="1">
      <c r="A79" s="445" t="s">
        <v>6526</v>
      </c>
      <c r="B79" s="446">
        <v>29007</v>
      </c>
      <c r="C79" s="446">
        <v>29373</v>
      </c>
      <c r="D79" s="446">
        <v>29738</v>
      </c>
      <c r="E79" s="446">
        <v>30103</v>
      </c>
      <c r="F79" s="446">
        <v>30468</v>
      </c>
      <c r="G79" s="446">
        <v>30834</v>
      </c>
      <c r="H79" s="446">
        <v>31199</v>
      </c>
      <c r="I79" s="446">
        <v>31564</v>
      </c>
      <c r="J79" s="446">
        <v>31929</v>
      </c>
      <c r="K79" s="446">
        <v>32295</v>
      </c>
      <c r="L79" s="446">
        <v>32660</v>
      </c>
      <c r="M79" s="446">
        <v>33025</v>
      </c>
      <c r="N79" s="446">
        <v>33390</v>
      </c>
      <c r="O79" s="446">
        <v>33756</v>
      </c>
      <c r="P79" s="446">
        <v>34121</v>
      </c>
      <c r="Q79" s="446">
        <v>34486</v>
      </c>
      <c r="R79" s="446">
        <v>34851</v>
      </c>
      <c r="S79" s="446">
        <v>35217</v>
      </c>
      <c r="T79" s="446">
        <v>35582</v>
      </c>
      <c r="U79" s="446">
        <v>35947</v>
      </c>
      <c r="V79" s="446">
        <v>36312</v>
      </c>
      <c r="W79" s="446">
        <v>36678</v>
      </c>
      <c r="X79" s="446">
        <v>37043</v>
      </c>
      <c r="Y79" s="446">
        <v>37408</v>
      </c>
      <c r="Z79" s="446">
        <v>37773</v>
      </c>
      <c r="AA79" s="446">
        <v>38139</v>
      </c>
      <c r="AB79" s="446">
        <v>38504</v>
      </c>
      <c r="AC79" s="446">
        <v>38869</v>
      </c>
      <c r="AD79" s="446">
        <v>39234</v>
      </c>
      <c r="AE79" s="446">
        <v>39600</v>
      </c>
      <c r="AF79" s="446">
        <v>39965</v>
      </c>
      <c r="AG79" s="446">
        <v>40330</v>
      </c>
      <c r="AH79" s="446">
        <v>40695</v>
      </c>
      <c r="AI79" s="446">
        <v>41061</v>
      </c>
      <c r="AJ79" s="446">
        <v>41426</v>
      </c>
      <c r="AK79" s="446">
        <v>41791</v>
      </c>
      <c r="AL79" s="446">
        <v>42156</v>
      </c>
      <c r="AM79" s="446">
        <v>42522</v>
      </c>
      <c r="AN79" s="472">
        <v>42887</v>
      </c>
      <c r="AO79" s="472">
        <v>43252</v>
      </c>
      <c r="AQ79" s="452" t="s">
        <v>6717</v>
      </c>
    </row>
    <row r="80" spans="1:43">
      <c r="A80" s="49" t="s">
        <v>6987</v>
      </c>
      <c r="B80" s="369">
        <v>22.6</v>
      </c>
      <c r="C80" s="369">
        <v>24.8</v>
      </c>
      <c r="D80" s="369">
        <v>27.2</v>
      </c>
      <c r="E80" s="369">
        <v>30.4</v>
      </c>
      <c r="F80" s="369">
        <v>33.5</v>
      </c>
      <c r="G80" s="369">
        <v>36.1</v>
      </c>
      <c r="H80" s="369">
        <v>37.799999999999997</v>
      </c>
      <c r="I80" s="369">
        <v>40.200000000000003</v>
      </c>
      <c r="J80" s="369">
        <v>43</v>
      </c>
      <c r="K80" s="369">
        <v>46.1</v>
      </c>
      <c r="L80" s="369">
        <v>50.4</v>
      </c>
      <c r="M80" s="369">
        <v>53.5</v>
      </c>
      <c r="N80" s="369">
        <v>55.1</v>
      </c>
      <c r="O80" s="369">
        <v>56</v>
      </c>
      <c r="P80" s="369">
        <v>56.4</v>
      </c>
      <c r="Q80" s="369">
        <v>57</v>
      </c>
      <c r="R80" s="369">
        <v>58.3</v>
      </c>
      <c r="S80" s="369">
        <v>59.8</v>
      </c>
      <c r="T80" s="369">
        <v>60.6</v>
      </c>
      <c r="U80" s="369">
        <v>61.3</v>
      </c>
      <c r="V80" s="369">
        <v>61.6</v>
      </c>
      <c r="W80" s="369">
        <v>63.1</v>
      </c>
      <c r="X80" s="369">
        <v>66.099999999999994</v>
      </c>
      <c r="Y80" s="369">
        <v>68</v>
      </c>
      <c r="Z80" s="369">
        <v>70.099999999999994</v>
      </c>
      <c r="AA80" s="369">
        <v>72.400000000000006</v>
      </c>
      <c r="AB80" s="369">
        <v>75.099999999999994</v>
      </c>
      <c r="AC80" s="369">
        <v>78.900000000000006</v>
      </c>
      <c r="AD80" s="369">
        <v>82.8</v>
      </c>
      <c r="AE80" s="369">
        <v>86.6</v>
      </c>
      <c r="AF80" s="369">
        <v>90.8</v>
      </c>
      <c r="AG80" s="369">
        <v>91.8</v>
      </c>
      <c r="AH80" s="369">
        <v>97.4</v>
      </c>
      <c r="AI80" s="369">
        <v>99.4</v>
      </c>
      <c r="AJ80" s="369">
        <v>99.3</v>
      </c>
      <c r="AK80" s="369">
        <v>100.7</v>
      </c>
      <c r="AL80" s="369">
        <v>100</v>
      </c>
      <c r="AM80" s="369">
        <v>99.6</v>
      </c>
      <c r="AN80" s="473">
        <f>AM80*(1+(4/100))</f>
        <v>103.584</v>
      </c>
      <c r="AO80" s="473">
        <f>AN80*(1+(1/100))</f>
        <v>104.61984000000001</v>
      </c>
      <c r="AQ80" s="453" t="s">
        <v>6861</v>
      </c>
    </row>
    <row r="81" spans="1:44" s="345" customFormat="1">
      <c r="A81" s="324" t="s">
        <v>6993</v>
      </c>
      <c r="B81" s="420">
        <f t="shared" ref="B81:AK81" si="0">B80/$AL$80</f>
        <v>0.22600000000000001</v>
      </c>
      <c r="C81" s="420">
        <f t="shared" si="0"/>
        <v>0.248</v>
      </c>
      <c r="D81" s="420">
        <f t="shared" si="0"/>
        <v>0.27200000000000002</v>
      </c>
      <c r="E81" s="420">
        <f t="shared" si="0"/>
        <v>0.30399999999999999</v>
      </c>
      <c r="F81" s="420">
        <f t="shared" si="0"/>
        <v>0.33500000000000002</v>
      </c>
      <c r="G81" s="420">
        <f t="shared" si="0"/>
        <v>0.36099999999999999</v>
      </c>
      <c r="H81" s="420">
        <f t="shared" si="0"/>
        <v>0.37799999999999995</v>
      </c>
      <c r="I81" s="420">
        <f t="shared" si="0"/>
        <v>0.40200000000000002</v>
      </c>
      <c r="J81" s="420">
        <f t="shared" si="0"/>
        <v>0.43</v>
      </c>
      <c r="K81" s="420">
        <f t="shared" si="0"/>
        <v>0.46100000000000002</v>
      </c>
      <c r="L81" s="420">
        <f t="shared" si="0"/>
        <v>0.504</v>
      </c>
      <c r="M81" s="420">
        <f t="shared" si="0"/>
        <v>0.53500000000000003</v>
      </c>
      <c r="N81" s="420">
        <f t="shared" si="0"/>
        <v>0.55100000000000005</v>
      </c>
      <c r="O81" s="420">
        <f t="shared" si="0"/>
        <v>0.56000000000000005</v>
      </c>
      <c r="P81" s="420">
        <f t="shared" si="0"/>
        <v>0.56399999999999995</v>
      </c>
      <c r="Q81" s="420">
        <f t="shared" si="0"/>
        <v>0.56999999999999995</v>
      </c>
      <c r="R81" s="420">
        <f t="shared" si="0"/>
        <v>0.58299999999999996</v>
      </c>
      <c r="S81" s="420">
        <f t="shared" si="0"/>
        <v>0.59799999999999998</v>
      </c>
      <c r="T81" s="420">
        <f t="shared" si="0"/>
        <v>0.60599999999999998</v>
      </c>
      <c r="U81" s="420">
        <f t="shared" si="0"/>
        <v>0.61299999999999999</v>
      </c>
      <c r="V81" s="420">
        <f t="shared" si="0"/>
        <v>0.61599999999999999</v>
      </c>
      <c r="W81" s="420">
        <f t="shared" si="0"/>
        <v>0.63100000000000001</v>
      </c>
      <c r="X81" s="420">
        <f t="shared" si="0"/>
        <v>0.66099999999999992</v>
      </c>
      <c r="Y81" s="420">
        <f t="shared" si="0"/>
        <v>0.68</v>
      </c>
      <c r="Z81" s="420">
        <f t="shared" si="0"/>
        <v>0.70099999999999996</v>
      </c>
      <c r="AA81" s="420">
        <f t="shared" si="0"/>
        <v>0.72400000000000009</v>
      </c>
      <c r="AB81" s="420">
        <f t="shared" si="0"/>
        <v>0.75099999999999989</v>
      </c>
      <c r="AC81" s="420">
        <f t="shared" si="0"/>
        <v>0.78900000000000003</v>
      </c>
      <c r="AD81" s="420">
        <f t="shared" si="0"/>
        <v>0.82799999999999996</v>
      </c>
      <c r="AE81" s="420">
        <f t="shared" si="0"/>
        <v>0.86599999999999999</v>
      </c>
      <c r="AF81" s="420">
        <f t="shared" si="0"/>
        <v>0.90799999999999992</v>
      </c>
      <c r="AG81" s="420">
        <f t="shared" si="0"/>
        <v>0.91799999999999993</v>
      </c>
      <c r="AH81" s="420">
        <f t="shared" si="0"/>
        <v>0.97400000000000009</v>
      </c>
      <c r="AI81" s="420">
        <f t="shared" si="0"/>
        <v>0.99400000000000011</v>
      </c>
      <c r="AJ81" s="420">
        <f t="shared" si="0"/>
        <v>0.99299999999999999</v>
      </c>
      <c r="AK81" s="420">
        <f t="shared" si="0"/>
        <v>1.0070000000000001</v>
      </c>
      <c r="AL81" s="420">
        <f>AL80/$AL$80</f>
        <v>1</v>
      </c>
      <c r="AM81" s="420">
        <f t="shared" ref="AM81:AO81" si="1">AM80/$AL$80</f>
        <v>0.996</v>
      </c>
      <c r="AN81" s="474">
        <f t="shared" si="1"/>
        <v>1.0358400000000001</v>
      </c>
      <c r="AO81" s="474">
        <f t="shared" si="1"/>
        <v>1.0461984000000002</v>
      </c>
      <c r="AQ81" s="453" t="s">
        <v>6860</v>
      </c>
    </row>
    <row r="82" spans="1:44" s="345" customFormat="1">
      <c r="A82" s="324" t="s">
        <v>6866</v>
      </c>
      <c r="B82" s="173" t="s">
        <v>66</v>
      </c>
      <c r="C82" s="173" t="s">
        <v>67</v>
      </c>
      <c r="D82" s="173" t="s">
        <v>68</v>
      </c>
      <c r="E82" s="173" t="s">
        <v>69</v>
      </c>
      <c r="F82" s="173" t="s">
        <v>70</v>
      </c>
      <c r="G82" s="173" t="s">
        <v>71</v>
      </c>
      <c r="H82" s="173" t="s">
        <v>72</v>
      </c>
      <c r="I82" s="173" t="s">
        <v>73</v>
      </c>
      <c r="J82" s="173" t="s">
        <v>74</v>
      </c>
      <c r="K82" s="173" t="s">
        <v>75</v>
      </c>
      <c r="L82" s="173" t="s">
        <v>1</v>
      </c>
      <c r="M82" s="173" t="s">
        <v>2</v>
      </c>
      <c r="N82" s="173" t="s">
        <v>3</v>
      </c>
      <c r="O82" s="173" t="s">
        <v>4</v>
      </c>
      <c r="P82" s="173" t="s">
        <v>5</v>
      </c>
      <c r="Q82" s="173" t="s">
        <v>6</v>
      </c>
      <c r="R82" s="173" t="s">
        <v>7</v>
      </c>
      <c r="S82" s="173" t="s">
        <v>8</v>
      </c>
      <c r="T82" s="173" t="s">
        <v>9</v>
      </c>
      <c r="U82" s="173" t="s">
        <v>10</v>
      </c>
      <c r="V82" s="173" t="s">
        <v>11</v>
      </c>
      <c r="W82" s="173" t="s">
        <v>12</v>
      </c>
      <c r="X82" s="173" t="s">
        <v>13</v>
      </c>
      <c r="Y82" s="173" t="s">
        <v>14</v>
      </c>
      <c r="Z82" s="173" t="s">
        <v>15</v>
      </c>
      <c r="AA82" s="173" t="s">
        <v>16</v>
      </c>
      <c r="AB82" s="173" t="s">
        <v>17</v>
      </c>
      <c r="AC82" s="173" t="s">
        <v>18</v>
      </c>
      <c r="AD82" s="173" t="s">
        <v>19</v>
      </c>
      <c r="AE82" s="173" t="s">
        <v>20</v>
      </c>
      <c r="AF82" s="173" t="s">
        <v>21</v>
      </c>
      <c r="AG82" s="173" t="s">
        <v>22</v>
      </c>
      <c r="AH82" s="173" t="s">
        <v>23</v>
      </c>
      <c r="AI82" s="173" t="s">
        <v>24</v>
      </c>
      <c r="AJ82" s="173" t="s">
        <v>25</v>
      </c>
      <c r="AK82" s="173" t="s">
        <v>26</v>
      </c>
      <c r="AL82" s="173" t="s">
        <v>27</v>
      </c>
      <c r="AM82" s="173" t="s">
        <v>62</v>
      </c>
      <c r="AN82" s="473" t="s">
        <v>63</v>
      </c>
      <c r="AO82" s="473" t="s">
        <v>1238</v>
      </c>
      <c r="AQ82" s="453" t="s">
        <v>6970</v>
      </c>
    </row>
    <row r="83" spans="1:44">
      <c r="A83" s="87" t="s">
        <v>6991</v>
      </c>
      <c r="B83" s="86">
        <f>(B64/B81)</f>
        <v>3049.5575221238946</v>
      </c>
      <c r="C83" s="86">
        <f t="shared" ref="C83:AO83" si="2">(C64/C81)</f>
        <v>3137.5</v>
      </c>
      <c r="D83" s="86">
        <f t="shared" si="2"/>
        <v>3288.9705882352946</v>
      </c>
      <c r="E83" s="86">
        <f t="shared" si="2"/>
        <v>3327.3026315789475</v>
      </c>
      <c r="F83" s="86">
        <f t="shared" si="2"/>
        <v>3470.7462686567164</v>
      </c>
      <c r="G83" s="86">
        <f t="shared" si="2"/>
        <v>3468.9750692520784</v>
      </c>
      <c r="H83" s="86">
        <f t="shared" si="2"/>
        <v>3789.1534391534401</v>
      </c>
      <c r="I83" s="86">
        <f t="shared" si="2"/>
        <v>4268.9054726368167</v>
      </c>
      <c r="J83" s="86">
        <f t="shared" si="2"/>
        <v>4346.5116279069771</v>
      </c>
      <c r="K83" s="86">
        <f t="shared" si="2"/>
        <v>4199.5661605206069</v>
      </c>
      <c r="L83" s="86">
        <f t="shared" si="2"/>
        <v>4098.4126984126979</v>
      </c>
      <c r="M83" s="86">
        <f t="shared" si="2"/>
        <v>4249.532710280374</v>
      </c>
      <c r="N83" s="86">
        <f t="shared" si="2"/>
        <v>4513.9745916515421</v>
      </c>
      <c r="O83" s="86">
        <f t="shared" si="2"/>
        <v>5007.0982142857138</v>
      </c>
      <c r="P83" s="86">
        <f t="shared" si="2"/>
        <v>5526.7358156028376</v>
      </c>
      <c r="Q83" s="86">
        <f t="shared" si="2"/>
        <v>6064.2596491228078</v>
      </c>
      <c r="R83" s="86">
        <f t="shared" si="2"/>
        <v>6110.430531732417</v>
      </c>
      <c r="S83" s="86">
        <f t="shared" si="2"/>
        <v>6419.7541806020072</v>
      </c>
      <c r="T83" s="86">
        <f t="shared" si="2"/>
        <v>6134.4884488448843</v>
      </c>
      <c r="U83" s="86">
        <f t="shared" si="2"/>
        <v>6018.10766721044</v>
      </c>
      <c r="V83" s="86">
        <f t="shared" si="2"/>
        <v>6113.3441558441555</v>
      </c>
      <c r="W83" s="86">
        <f t="shared" si="2"/>
        <v>6333.6481774960366</v>
      </c>
      <c r="X83" s="86">
        <f t="shared" si="2"/>
        <v>6299.6278366111947</v>
      </c>
      <c r="Y83" s="86">
        <f t="shared" si="2"/>
        <v>6745.6691176470586</v>
      </c>
      <c r="Z83" s="86">
        <f t="shared" si="2"/>
        <v>7031.2191600285296</v>
      </c>
      <c r="AA83" s="86">
        <f t="shared" si="2"/>
        <v>7739.4459268508263</v>
      </c>
      <c r="AB83" s="86">
        <f t="shared" si="2"/>
        <v>6900.5825885486038</v>
      </c>
      <c r="AC83" s="86">
        <f t="shared" si="2"/>
        <v>7703.1943409378964</v>
      </c>
      <c r="AD83" s="86">
        <f t="shared" si="2"/>
        <v>7949.8953272946865</v>
      </c>
      <c r="AE83" s="86">
        <f t="shared" si="2"/>
        <v>7722.8169722863759</v>
      </c>
      <c r="AF83" s="86">
        <f t="shared" si="2"/>
        <v>8257.8463722466968</v>
      </c>
      <c r="AG83" s="86">
        <f t="shared" si="2"/>
        <v>9069.9435806100209</v>
      </c>
      <c r="AH83" s="86">
        <f t="shared" si="2"/>
        <v>9136.0813347022577</v>
      </c>
      <c r="AI83" s="86">
        <f t="shared" si="2"/>
        <v>10152.922130784711</v>
      </c>
      <c r="AJ83" s="86">
        <f t="shared" si="2"/>
        <v>9636.0376143001013</v>
      </c>
      <c r="AK83" s="86">
        <f t="shared" si="2"/>
        <v>9951.4809136047661</v>
      </c>
      <c r="AL83" s="86">
        <f t="shared" si="2"/>
        <v>9937.8256247800018</v>
      </c>
      <c r="AM83" s="86">
        <f t="shared" si="2"/>
        <v>10266.167468654619</v>
      </c>
      <c r="AN83" s="475">
        <f t="shared" si="2"/>
        <v>9757.6543198660002</v>
      </c>
      <c r="AO83" s="475">
        <f t="shared" si="2"/>
        <v>9834.8152176394051</v>
      </c>
      <c r="AQ83" s="454" t="s">
        <v>6865</v>
      </c>
    </row>
    <row r="84" spans="1:44" s="11" customFormat="1">
      <c r="A84" s="49"/>
      <c r="B84" s="470"/>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Q84" s="483" t="s">
        <v>6986</v>
      </c>
    </row>
    <row r="85" spans="1:44" s="348" customFormat="1" ht="13.5" thickBot="1">
      <c r="A85" s="324"/>
      <c r="B85" s="471"/>
      <c r="C85" s="471"/>
      <c r="D85" s="471"/>
      <c r="E85" s="471"/>
      <c r="F85" s="471"/>
      <c r="G85" s="471"/>
      <c r="H85" s="471"/>
      <c r="I85" s="471"/>
      <c r="J85" s="471"/>
      <c r="K85" s="471"/>
      <c r="L85" s="471"/>
      <c r="M85" s="471"/>
      <c r="N85" s="471"/>
      <c r="O85" s="471"/>
      <c r="P85" s="471"/>
      <c r="Q85" s="471"/>
      <c r="R85" s="471"/>
      <c r="S85" s="471"/>
      <c r="T85" s="471"/>
      <c r="U85" s="471"/>
      <c r="V85" s="471"/>
      <c r="W85" s="471"/>
      <c r="X85" s="471"/>
      <c r="Y85" s="471"/>
      <c r="Z85" s="471"/>
      <c r="AA85" s="471"/>
      <c r="AB85" s="471"/>
      <c r="AC85" s="471"/>
      <c r="AD85" s="471"/>
      <c r="AE85" s="471"/>
      <c r="AF85" s="471"/>
      <c r="AG85" s="471"/>
      <c r="AH85" s="471"/>
      <c r="AI85" s="471"/>
      <c r="AJ85" s="471"/>
      <c r="AK85" s="471"/>
      <c r="AL85" s="471"/>
      <c r="AM85" s="471"/>
      <c r="AQ85" s="484" t="s">
        <v>6979</v>
      </c>
      <c r="AR85" s="485"/>
    </row>
    <row r="86" spans="1:44" ht="16.5" customHeight="1" thickTop="1">
      <c r="A86" s="514" t="s">
        <v>6978</v>
      </c>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c r="AE86" s="41"/>
      <c r="AF86" s="41"/>
      <c r="AG86" s="41"/>
      <c r="AH86" s="41"/>
      <c r="AI86" s="41"/>
      <c r="AJ86" s="41"/>
      <c r="AK86" s="41"/>
      <c r="AL86" s="41"/>
      <c r="AM86" s="41"/>
      <c r="AN86" s="41"/>
      <c r="AO86" s="41"/>
      <c r="AP86" s="41"/>
      <c r="AQ86" s="367" t="s">
        <v>28</v>
      </c>
    </row>
    <row r="87" spans="1:44" s="345" customFormat="1" ht="16.5" customHeight="1">
      <c r="A87" s="514"/>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c r="AO87"/>
      <c r="AP87" s="348"/>
      <c r="AQ87" s="451"/>
    </row>
    <row r="88" spans="1:44">
      <c r="A88" s="447" t="s">
        <v>6526</v>
      </c>
      <c r="B88" s="446">
        <v>29007</v>
      </c>
      <c r="C88" s="446">
        <v>29373</v>
      </c>
      <c r="D88" s="446">
        <v>29738</v>
      </c>
      <c r="E88" s="446">
        <v>30103</v>
      </c>
      <c r="F88" s="446">
        <v>30468</v>
      </c>
      <c r="G88" s="446">
        <v>30834</v>
      </c>
      <c r="H88" s="446">
        <v>31199</v>
      </c>
      <c r="I88" s="446">
        <v>31564</v>
      </c>
      <c r="J88" s="446">
        <v>31929</v>
      </c>
      <c r="K88" s="446">
        <v>32295</v>
      </c>
      <c r="L88" s="446">
        <v>32660</v>
      </c>
      <c r="M88" s="446">
        <v>33025</v>
      </c>
      <c r="N88" s="446">
        <v>33390</v>
      </c>
      <c r="O88" s="446">
        <v>33756</v>
      </c>
      <c r="P88" s="446">
        <v>34121</v>
      </c>
      <c r="Q88" s="446">
        <v>34486</v>
      </c>
      <c r="R88" s="446">
        <v>34851</v>
      </c>
      <c r="S88" s="446">
        <v>35217</v>
      </c>
      <c r="T88" s="446">
        <v>35582</v>
      </c>
      <c r="U88" s="446">
        <v>35947</v>
      </c>
      <c r="V88" s="446">
        <v>36312</v>
      </c>
      <c r="W88" s="446">
        <v>36678</v>
      </c>
      <c r="X88" s="446">
        <v>37043</v>
      </c>
      <c r="Y88" s="446">
        <v>37408</v>
      </c>
      <c r="Z88" s="446">
        <v>37773</v>
      </c>
      <c r="AA88" s="446">
        <v>38139</v>
      </c>
      <c r="AB88" s="446">
        <v>38504</v>
      </c>
      <c r="AC88" s="446">
        <v>38869</v>
      </c>
      <c r="AD88" s="446">
        <v>39234</v>
      </c>
      <c r="AE88" s="446">
        <v>39600</v>
      </c>
      <c r="AF88" s="446">
        <v>39965</v>
      </c>
      <c r="AG88" s="446">
        <v>40330</v>
      </c>
      <c r="AH88" s="446">
        <v>40695</v>
      </c>
      <c r="AI88" s="446">
        <v>41061</v>
      </c>
      <c r="AJ88" s="446">
        <v>41426</v>
      </c>
      <c r="AK88" s="446">
        <v>41791</v>
      </c>
      <c r="AL88" s="446">
        <v>42156</v>
      </c>
      <c r="AM88" s="446">
        <v>42522</v>
      </c>
      <c r="AN88" s="472" t="s">
        <v>6972</v>
      </c>
      <c r="AQ88" s="453" t="s">
        <v>6971</v>
      </c>
    </row>
    <row r="89" spans="1:44">
      <c r="A89" s="324" t="s">
        <v>1258</v>
      </c>
      <c r="B89" s="370">
        <v>118659</v>
      </c>
      <c r="C89" s="370">
        <v>134524</v>
      </c>
      <c r="D89" s="370">
        <v>152282</v>
      </c>
      <c r="E89" s="370">
        <v>175781</v>
      </c>
      <c r="F89" s="370">
        <v>189313</v>
      </c>
      <c r="G89" s="370">
        <v>213667</v>
      </c>
      <c r="H89" s="370">
        <v>235280</v>
      </c>
      <c r="I89" s="370">
        <v>260590</v>
      </c>
      <c r="J89" s="370">
        <v>286185</v>
      </c>
      <c r="K89" s="370">
        <v>324545</v>
      </c>
      <c r="L89" s="370">
        <v>368358</v>
      </c>
      <c r="M89" s="370">
        <v>404698</v>
      </c>
      <c r="N89" s="370">
        <v>415444</v>
      </c>
      <c r="O89" s="370">
        <v>423498</v>
      </c>
      <c r="P89" s="370">
        <v>444569</v>
      </c>
      <c r="Q89" s="370">
        <v>467210</v>
      </c>
      <c r="R89" s="370">
        <v>496150</v>
      </c>
      <c r="S89" s="370">
        <v>529598</v>
      </c>
      <c r="T89" s="370">
        <v>557246</v>
      </c>
      <c r="U89" s="370">
        <v>589394</v>
      </c>
      <c r="V89" s="370">
        <v>621000</v>
      </c>
      <c r="W89" s="370">
        <v>661515</v>
      </c>
      <c r="X89" s="370">
        <v>706042</v>
      </c>
      <c r="Y89" s="370">
        <v>754228</v>
      </c>
      <c r="Z89" s="370">
        <v>801587</v>
      </c>
      <c r="AA89" s="370">
        <v>862219</v>
      </c>
      <c r="AB89" s="370">
        <v>922845</v>
      </c>
      <c r="AC89" s="370">
        <v>998458</v>
      </c>
      <c r="AD89" s="370">
        <v>1087440</v>
      </c>
      <c r="AE89" s="370">
        <v>1178809</v>
      </c>
      <c r="AF89" s="370">
        <v>1259280</v>
      </c>
      <c r="AG89" s="370">
        <v>1297508</v>
      </c>
      <c r="AH89" s="370">
        <v>1410442</v>
      </c>
      <c r="AI89" s="370">
        <v>1491741</v>
      </c>
      <c r="AJ89" s="370">
        <v>1527529</v>
      </c>
      <c r="AK89" s="370">
        <v>1589940</v>
      </c>
      <c r="AL89" s="370">
        <v>1617016</v>
      </c>
      <c r="AM89" s="370">
        <v>1654928</v>
      </c>
      <c r="AN89" s="486"/>
      <c r="AQ89" s="455" t="s">
        <v>6862</v>
      </c>
    </row>
    <row r="90" spans="1:44" s="345" customFormat="1" ht="25.5">
      <c r="A90" s="324" t="s">
        <v>6866</v>
      </c>
      <c r="B90" s="173" t="s">
        <v>66</v>
      </c>
      <c r="C90" s="173" t="s">
        <v>67</v>
      </c>
      <c r="D90" s="173" t="s">
        <v>68</v>
      </c>
      <c r="E90" s="173" t="s">
        <v>69</v>
      </c>
      <c r="F90" s="173" t="s">
        <v>70</v>
      </c>
      <c r="G90" s="173" t="s">
        <v>71</v>
      </c>
      <c r="H90" s="173" t="s">
        <v>72</v>
      </c>
      <c r="I90" s="173" t="s">
        <v>73</v>
      </c>
      <c r="J90" s="173" t="s">
        <v>74</v>
      </c>
      <c r="K90" s="173" t="s">
        <v>75</v>
      </c>
      <c r="L90" s="173" t="s">
        <v>1</v>
      </c>
      <c r="M90" s="173" t="s">
        <v>2</v>
      </c>
      <c r="N90" s="173" t="s">
        <v>3</v>
      </c>
      <c r="O90" s="173" t="s">
        <v>4</v>
      </c>
      <c r="P90" s="173" t="s">
        <v>5</v>
      </c>
      <c r="Q90" s="173" t="s">
        <v>6</v>
      </c>
      <c r="R90" s="173" t="s">
        <v>7</v>
      </c>
      <c r="S90" s="173" t="s">
        <v>8</v>
      </c>
      <c r="T90" s="173" t="s">
        <v>9</v>
      </c>
      <c r="U90" s="173" t="s">
        <v>10</v>
      </c>
      <c r="V90" s="173" t="s">
        <v>11</v>
      </c>
      <c r="W90" s="173" t="s">
        <v>12</v>
      </c>
      <c r="X90" s="173" t="s">
        <v>13</v>
      </c>
      <c r="Y90" s="173" t="s">
        <v>14</v>
      </c>
      <c r="Z90" s="173" t="s">
        <v>15</v>
      </c>
      <c r="AA90" s="173" t="s">
        <v>16</v>
      </c>
      <c r="AB90" s="173" t="s">
        <v>17</v>
      </c>
      <c r="AC90" s="173" t="s">
        <v>18</v>
      </c>
      <c r="AD90" s="173" t="s">
        <v>19</v>
      </c>
      <c r="AE90" s="173" t="s">
        <v>20</v>
      </c>
      <c r="AF90" s="173" t="s">
        <v>21</v>
      </c>
      <c r="AG90" s="173" t="s">
        <v>22</v>
      </c>
      <c r="AH90" s="173" t="s">
        <v>23</v>
      </c>
      <c r="AI90" s="173" t="s">
        <v>24</v>
      </c>
      <c r="AJ90" s="173" t="s">
        <v>25</v>
      </c>
      <c r="AK90" s="173" t="s">
        <v>26</v>
      </c>
      <c r="AL90" s="173" t="s">
        <v>27</v>
      </c>
      <c r="AM90" s="173" t="s">
        <v>62</v>
      </c>
      <c r="AN90" s="473"/>
      <c r="AO90"/>
      <c r="AQ90" s="456" t="s">
        <v>6863</v>
      </c>
    </row>
    <row r="91" spans="1:44">
      <c r="A91" s="419" t="s">
        <v>6891</v>
      </c>
      <c r="B91" s="402">
        <f>(B64/B89)*100</f>
        <v>0.58082404200271387</v>
      </c>
      <c r="C91" s="402">
        <f t="shared" ref="C91:AM91" si="3">(C64/C89)*100</f>
        <v>0.57840980048169843</v>
      </c>
      <c r="D91" s="402">
        <f t="shared" si="3"/>
        <v>0.58746273361263979</v>
      </c>
      <c r="E91" s="402">
        <f t="shared" si="3"/>
        <v>0.57543192950318856</v>
      </c>
      <c r="F91" s="402">
        <f t="shared" si="3"/>
        <v>0.61416807086676573</v>
      </c>
      <c r="G91" s="402">
        <f t="shared" si="3"/>
        <v>0.58609892964285559</v>
      </c>
      <c r="H91" s="402">
        <f t="shared" si="3"/>
        <v>0.60876402584155065</v>
      </c>
      <c r="I91" s="402">
        <f t="shared" si="3"/>
        <v>0.65854407306496809</v>
      </c>
      <c r="J91" s="402">
        <f t="shared" si="3"/>
        <v>0.65307406048535044</v>
      </c>
      <c r="K91" s="402">
        <f t="shared" si="3"/>
        <v>0.59652744611687125</v>
      </c>
      <c r="L91" s="402">
        <f t="shared" si="3"/>
        <v>0.56075882701067981</v>
      </c>
      <c r="M91" s="402">
        <f t="shared" si="3"/>
        <v>0.5617769299576475</v>
      </c>
      <c r="N91" s="402">
        <f t="shared" si="3"/>
        <v>0.5986847806202521</v>
      </c>
      <c r="O91" s="402">
        <f t="shared" si="3"/>
        <v>0.6620987584356951</v>
      </c>
      <c r="P91" s="402">
        <f t="shared" si="3"/>
        <v>0.70114627875537883</v>
      </c>
      <c r="Q91" s="402">
        <f t="shared" si="3"/>
        <v>0.73984460949037911</v>
      </c>
      <c r="R91" s="402">
        <f t="shared" si="3"/>
        <v>0.71800483724680009</v>
      </c>
      <c r="S91" s="402">
        <f t="shared" si="3"/>
        <v>0.72489189913859198</v>
      </c>
      <c r="T91" s="402">
        <f t="shared" si="3"/>
        <v>0.66712008699927849</v>
      </c>
      <c r="U91" s="402">
        <f t="shared" si="3"/>
        <v>0.62591407445613634</v>
      </c>
      <c r="V91" s="402">
        <f t="shared" si="3"/>
        <v>0.60641223832528179</v>
      </c>
      <c r="W91" s="402">
        <f t="shared" si="3"/>
        <v>0.60414835642426845</v>
      </c>
      <c r="X91" s="402">
        <f t="shared" si="3"/>
        <v>0.58977426272091449</v>
      </c>
      <c r="Y91" s="402">
        <f t="shared" si="3"/>
        <v>0.60817882656172939</v>
      </c>
      <c r="Z91" s="402">
        <f t="shared" si="3"/>
        <v>0.61489078929423735</v>
      </c>
      <c r="AA91" s="402">
        <f t="shared" si="3"/>
        <v>0.64987652221071424</v>
      </c>
      <c r="AB91" s="402">
        <f t="shared" si="3"/>
        <v>0.56156099063222975</v>
      </c>
      <c r="AC91" s="402">
        <f t="shared" si="3"/>
        <v>0.60872068078977781</v>
      </c>
      <c r="AD91" s="402">
        <f t="shared" si="3"/>
        <v>0.60532197923563591</v>
      </c>
      <c r="AE91" s="402">
        <f t="shared" si="3"/>
        <v>0.56734886635578807</v>
      </c>
      <c r="AF91" s="402">
        <f t="shared" si="3"/>
        <v>0.59542949193189754</v>
      </c>
      <c r="AG91" s="402">
        <f t="shared" si="3"/>
        <v>0.64170765860403156</v>
      </c>
      <c r="AH91" s="402">
        <f t="shared" si="3"/>
        <v>0.63090458310231823</v>
      </c>
      <c r="AI91" s="402">
        <f t="shared" si="3"/>
        <v>0.67652525458507906</v>
      </c>
      <c r="AJ91" s="402">
        <f t="shared" si="3"/>
        <v>0.62640940702271453</v>
      </c>
      <c r="AK91" s="402">
        <f t="shared" si="3"/>
        <v>0.63028424217266066</v>
      </c>
      <c r="AL91" s="402">
        <f t="shared" si="3"/>
        <v>0.61457806383981373</v>
      </c>
      <c r="AM91" s="402">
        <f t="shared" si="3"/>
        <v>0.61785786443760704</v>
      </c>
      <c r="AN91" s="487">
        <f>AVERAGE(B91:AM91)</f>
        <v>0.62235463873621433</v>
      </c>
      <c r="AQ91" s="456" t="s">
        <v>6864</v>
      </c>
    </row>
    <row r="92" spans="1:44">
      <c r="AQ92" s="483" t="s">
        <v>6986</v>
      </c>
    </row>
    <row r="93" spans="1:44" ht="13.5" thickBot="1">
      <c r="AQ93" s="484" t="s">
        <v>6979</v>
      </c>
    </row>
    <row r="94" spans="1:44" ht="16.5" customHeight="1" thickTop="1">
      <c r="A94" s="514" t="s">
        <v>7005</v>
      </c>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s="41"/>
      <c r="AF94" s="41"/>
      <c r="AG94" s="41"/>
      <c r="AH94" s="41"/>
      <c r="AI94" s="41"/>
      <c r="AJ94" s="41"/>
      <c r="AK94" s="41"/>
      <c r="AL94" s="41"/>
      <c r="AM94" s="41"/>
      <c r="AN94" s="41"/>
      <c r="AO94" s="41"/>
      <c r="AP94" s="41"/>
      <c r="AQ94" s="41"/>
    </row>
    <row r="95" spans="1:44" s="345" customFormat="1" ht="16.5" customHeight="1">
      <c r="A95" s="514"/>
      <c r="AP95" s="25"/>
      <c r="AQ95" s="25"/>
    </row>
    <row r="96" spans="1:44" s="345" customFormat="1" ht="16.5" customHeight="1">
      <c r="A96" s="514"/>
      <c r="AP96" s="25"/>
      <c r="AQ96" s="25"/>
    </row>
    <row r="97" spans="1:46" s="345" customFormat="1" ht="15" customHeight="1">
      <c r="A97" s="26" t="s">
        <v>299</v>
      </c>
      <c r="B97" s="22" t="s">
        <v>66</v>
      </c>
      <c r="C97" s="22" t="s">
        <v>67</v>
      </c>
      <c r="D97" s="22" t="s">
        <v>68</v>
      </c>
      <c r="E97" s="22" t="s">
        <v>69</v>
      </c>
      <c r="F97" s="22" t="s">
        <v>70</v>
      </c>
      <c r="G97" s="22" t="s">
        <v>71</v>
      </c>
      <c r="H97" s="22" t="s">
        <v>72</v>
      </c>
      <c r="I97" s="22" t="s">
        <v>73</v>
      </c>
      <c r="J97" s="22" t="s">
        <v>74</v>
      </c>
      <c r="K97" s="22" t="s">
        <v>75</v>
      </c>
      <c r="L97" s="22" t="s">
        <v>1</v>
      </c>
      <c r="M97" s="22" t="s">
        <v>2</v>
      </c>
      <c r="N97" s="22" t="s">
        <v>3</v>
      </c>
      <c r="O97" s="22" t="s">
        <v>4</v>
      </c>
      <c r="P97" s="22" t="s">
        <v>5</v>
      </c>
      <c r="Q97" s="22" t="s">
        <v>6</v>
      </c>
      <c r="R97" s="22" t="s">
        <v>7</v>
      </c>
      <c r="S97" s="22" t="s">
        <v>8</v>
      </c>
      <c r="T97" s="22" t="s">
        <v>9</v>
      </c>
      <c r="U97" s="22" t="s">
        <v>10</v>
      </c>
      <c r="V97" s="22" t="s">
        <v>11</v>
      </c>
      <c r="W97" s="22" t="s">
        <v>12</v>
      </c>
      <c r="X97" s="22" t="s">
        <v>13</v>
      </c>
      <c r="Y97" s="22" t="s">
        <v>14</v>
      </c>
      <c r="Z97" s="22" t="s">
        <v>15</v>
      </c>
      <c r="AA97" s="22" t="s">
        <v>16</v>
      </c>
      <c r="AB97" s="22" t="s">
        <v>17</v>
      </c>
      <c r="AC97" s="22" t="s">
        <v>18</v>
      </c>
      <c r="AD97" s="22" t="s">
        <v>19</v>
      </c>
      <c r="AE97" s="22" t="s">
        <v>20</v>
      </c>
      <c r="AF97" s="22" t="s">
        <v>21</v>
      </c>
      <c r="AG97" s="22" t="s">
        <v>22</v>
      </c>
      <c r="AH97" s="22" t="s">
        <v>23</v>
      </c>
      <c r="AI97" s="22" t="s">
        <v>24</v>
      </c>
      <c r="AJ97" s="22" t="s">
        <v>25</v>
      </c>
      <c r="AK97" s="22" t="s">
        <v>26</v>
      </c>
      <c r="AL97" s="22" t="s">
        <v>27</v>
      </c>
      <c r="AM97" s="22" t="s">
        <v>62</v>
      </c>
      <c r="AN97" s="22" t="s">
        <v>63</v>
      </c>
      <c r="AO97" s="22" t="s">
        <v>1226</v>
      </c>
      <c r="AQ97"/>
      <c r="AR97" s="48"/>
      <c r="AS97" s="48"/>
      <c r="AT97" s="48"/>
    </row>
    <row r="98" spans="1:46" s="48" customFormat="1" ht="15" customHeight="1">
      <c r="A98" s="424" t="s">
        <v>6896</v>
      </c>
      <c r="B98" s="511" t="s">
        <v>6877</v>
      </c>
      <c r="C98" s="511"/>
      <c r="D98" s="511"/>
      <c r="E98" s="511"/>
      <c r="F98" s="511"/>
      <c r="G98" s="511"/>
      <c r="H98" s="511"/>
      <c r="I98" s="511"/>
      <c r="J98" s="18">
        <v>1770</v>
      </c>
      <c r="K98" s="18">
        <v>1840</v>
      </c>
      <c r="L98" s="18">
        <v>2012.4</v>
      </c>
      <c r="M98" s="18">
        <v>2312.9</v>
      </c>
      <c r="N98" s="18">
        <v>2480.6</v>
      </c>
      <c r="O98" s="18">
        <v>2607.5</v>
      </c>
      <c r="P98" s="18">
        <v>2857</v>
      </c>
      <c r="Q98" s="18">
        <v>3120.7999999999997</v>
      </c>
      <c r="R98" s="18">
        <v>3253</v>
      </c>
      <c r="S98" s="18">
        <v>3591.8</v>
      </c>
      <c r="T98" s="18">
        <v>3752.1999999999994</v>
      </c>
      <c r="U98" s="18">
        <v>3550.5</v>
      </c>
      <c r="V98" s="18">
        <v>3733</v>
      </c>
      <c r="W98" s="18">
        <v>3952.6</v>
      </c>
      <c r="X98" s="18">
        <v>4537.7</v>
      </c>
      <c r="Y98" s="18">
        <v>4695.1000000000004</v>
      </c>
      <c r="Z98" s="18">
        <v>5111.5</v>
      </c>
      <c r="AA98" s="18">
        <v>5426.3</v>
      </c>
      <c r="AB98" s="18">
        <v>5342.0410000000002</v>
      </c>
      <c r="AC98" s="18">
        <v>5538.1</v>
      </c>
      <c r="AD98" s="18">
        <v>5973.9259999999995</v>
      </c>
      <c r="AE98" s="18">
        <v>6527.6080000000002</v>
      </c>
      <c r="AF98" s="18">
        <v>6350.4029999999993</v>
      </c>
      <c r="AG98" s="18">
        <v>8587.0740000000005</v>
      </c>
      <c r="AH98" s="18">
        <v>8923.4225100000003</v>
      </c>
      <c r="AI98" s="18">
        <v>9384.0096832700001</v>
      </c>
      <c r="AJ98" s="18">
        <v>8934.6980000000003</v>
      </c>
      <c r="AK98" s="18">
        <v>8644.4</v>
      </c>
      <c r="AL98" s="18">
        <v>9191.519142019999</v>
      </c>
      <c r="AM98" s="18">
        <v>9716.9965000000011</v>
      </c>
      <c r="AN98" s="18">
        <v>10061.823543</v>
      </c>
      <c r="AO98" s="18">
        <v>10289.16794499</v>
      </c>
      <c r="AP98" s="376"/>
    </row>
    <row r="99" spans="1:46" s="48" customFormat="1">
      <c r="A99" s="424" t="s">
        <v>7009</v>
      </c>
      <c r="B99" s="311">
        <f>B64</f>
        <v>689.20000000000016</v>
      </c>
      <c r="C99" s="311">
        <f t="shared" ref="C99:AO99" si="4">C64</f>
        <v>778.1</v>
      </c>
      <c r="D99" s="311">
        <f t="shared" si="4"/>
        <v>894.60000000000014</v>
      </c>
      <c r="E99" s="311">
        <f t="shared" si="4"/>
        <v>1011.5</v>
      </c>
      <c r="F99" s="311">
        <f t="shared" si="4"/>
        <v>1162.7</v>
      </c>
      <c r="G99" s="311">
        <f t="shared" si="4"/>
        <v>1252.3000000000002</v>
      </c>
      <c r="H99" s="311">
        <f t="shared" si="4"/>
        <v>1432.3000000000002</v>
      </c>
      <c r="I99" s="311">
        <f t="shared" si="4"/>
        <v>1716.1000000000004</v>
      </c>
      <c r="J99" s="311">
        <f t="shared" si="4"/>
        <v>1869</v>
      </c>
      <c r="K99" s="311">
        <f t="shared" si="4"/>
        <v>1936</v>
      </c>
      <c r="L99" s="311">
        <f t="shared" si="4"/>
        <v>2065.6</v>
      </c>
      <c r="M99" s="311">
        <f t="shared" si="4"/>
        <v>2273.5</v>
      </c>
      <c r="N99" s="311">
        <f t="shared" si="4"/>
        <v>2487.1999999999998</v>
      </c>
      <c r="O99" s="311">
        <f t="shared" si="4"/>
        <v>2803.9749999999999</v>
      </c>
      <c r="P99" s="311">
        <f t="shared" si="4"/>
        <v>3117.0790000000002</v>
      </c>
      <c r="Q99" s="311">
        <f t="shared" si="4"/>
        <v>3456.6280000000002</v>
      </c>
      <c r="R99" s="311">
        <f t="shared" si="4"/>
        <v>3562.3809999999989</v>
      </c>
      <c r="S99" s="311">
        <f t="shared" si="4"/>
        <v>3839.0130000000004</v>
      </c>
      <c r="T99" s="311">
        <f t="shared" si="4"/>
        <v>3717.4999999999995</v>
      </c>
      <c r="U99" s="311">
        <f t="shared" si="4"/>
        <v>3689.1</v>
      </c>
      <c r="V99" s="311">
        <f t="shared" si="4"/>
        <v>3765.8199999999997</v>
      </c>
      <c r="W99" s="311">
        <f t="shared" si="4"/>
        <v>3996.5319999999992</v>
      </c>
      <c r="X99" s="311">
        <f t="shared" si="4"/>
        <v>4164.0539999999992</v>
      </c>
      <c r="Y99" s="311">
        <f t="shared" si="4"/>
        <v>4587.0550000000003</v>
      </c>
      <c r="Z99" s="311">
        <f t="shared" si="4"/>
        <v>4928.8846311799989</v>
      </c>
      <c r="AA99" s="311">
        <f t="shared" si="4"/>
        <v>5603.3588510399986</v>
      </c>
      <c r="AB99" s="311">
        <f t="shared" si="4"/>
        <v>5182.3375240000005</v>
      </c>
      <c r="AC99" s="311">
        <f t="shared" si="4"/>
        <v>6077.8203350000003</v>
      </c>
      <c r="AD99" s="311">
        <f t="shared" si="4"/>
        <v>6582.5133310000001</v>
      </c>
      <c r="AE99" s="311">
        <f t="shared" si="4"/>
        <v>6687.9594980000011</v>
      </c>
      <c r="AF99" s="311">
        <f t="shared" si="4"/>
        <v>7498.1245060000001</v>
      </c>
      <c r="AG99" s="311">
        <f t="shared" si="4"/>
        <v>8326.2082069999979</v>
      </c>
      <c r="AH99" s="311">
        <f t="shared" si="4"/>
        <v>8898.5432199999996</v>
      </c>
      <c r="AI99" s="311">
        <f t="shared" si="4"/>
        <v>10092.004598000003</v>
      </c>
      <c r="AJ99" s="311">
        <f t="shared" si="4"/>
        <v>9568.5853509999997</v>
      </c>
      <c r="AK99" s="311">
        <f t="shared" si="4"/>
        <v>10021.14128</v>
      </c>
      <c r="AL99" s="311">
        <f t="shared" si="4"/>
        <v>9937.8256247800018</v>
      </c>
      <c r="AM99" s="311">
        <f t="shared" si="4"/>
        <v>10225.102798780001</v>
      </c>
      <c r="AN99" s="311">
        <f t="shared" si="4"/>
        <v>10107.368650689999</v>
      </c>
      <c r="AO99" s="311">
        <f t="shared" si="4"/>
        <v>10289.16794499</v>
      </c>
      <c r="AP99" s="375"/>
    </row>
    <row r="100" spans="1:46">
      <c r="A100" s="488" t="s">
        <v>7006</v>
      </c>
      <c r="B100" s="84"/>
      <c r="C100" s="84"/>
      <c r="D100" s="84"/>
      <c r="E100" s="84"/>
      <c r="F100" s="84"/>
      <c r="G100" s="84"/>
      <c r="H100" s="84"/>
      <c r="I100" s="84"/>
      <c r="J100" s="84">
        <f>J99-J98</f>
        <v>99</v>
      </c>
      <c r="K100" s="84">
        <f t="shared" ref="K100:AO100" si="5">K99-K98</f>
        <v>96</v>
      </c>
      <c r="L100" s="84">
        <f t="shared" si="5"/>
        <v>53.199999999999818</v>
      </c>
      <c r="M100" s="84">
        <f t="shared" si="5"/>
        <v>-39.400000000000091</v>
      </c>
      <c r="N100" s="84">
        <f t="shared" si="5"/>
        <v>6.5999999999999091</v>
      </c>
      <c r="O100" s="84">
        <f t="shared" si="5"/>
        <v>196.47499999999991</v>
      </c>
      <c r="P100" s="84">
        <f t="shared" si="5"/>
        <v>260.07900000000018</v>
      </c>
      <c r="Q100" s="84">
        <f t="shared" si="5"/>
        <v>335.82800000000043</v>
      </c>
      <c r="R100" s="84">
        <f t="shared" si="5"/>
        <v>309.38099999999895</v>
      </c>
      <c r="S100" s="84">
        <f t="shared" si="5"/>
        <v>247.21300000000019</v>
      </c>
      <c r="T100" s="84">
        <f t="shared" si="5"/>
        <v>-34.699999999999818</v>
      </c>
      <c r="U100" s="84">
        <f t="shared" si="5"/>
        <v>138.59999999999991</v>
      </c>
      <c r="V100" s="84">
        <f t="shared" si="5"/>
        <v>32.819999999999709</v>
      </c>
      <c r="W100" s="84">
        <f t="shared" si="5"/>
        <v>43.931999999999334</v>
      </c>
      <c r="X100" s="84">
        <f t="shared" si="5"/>
        <v>-373.64600000000064</v>
      </c>
      <c r="Y100" s="84">
        <f t="shared" si="5"/>
        <v>-108.04500000000007</v>
      </c>
      <c r="Z100" s="84">
        <f t="shared" si="5"/>
        <v>-182.61536882000109</v>
      </c>
      <c r="AA100" s="84">
        <f t="shared" si="5"/>
        <v>177.05885103999844</v>
      </c>
      <c r="AB100" s="84">
        <f t="shared" si="5"/>
        <v>-159.70347599999968</v>
      </c>
      <c r="AC100" s="84">
        <f t="shared" si="5"/>
        <v>539.72033499999998</v>
      </c>
      <c r="AD100" s="84">
        <f t="shared" si="5"/>
        <v>608.58733100000063</v>
      </c>
      <c r="AE100" s="84">
        <f t="shared" si="5"/>
        <v>160.3514980000009</v>
      </c>
      <c r="AF100" s="84">
        <f t="shared" si="5"/>
        <v>1147.7215060000008</v>
      </c>
      <c r="AG100" s="84">
        <f t="shared" si="5"/>
        <v>-260.86579300000267</v>
      </c>
      <c r="AH100" s="84">
        <f t="shared" si="5"/>
        <v>-24.879290000000765</v>
      </c>
      <c r="AI100" s="84">
        <f t="shared" si="5"/>
        <v>707.99491473000307</v>
      </c>
      <c r="AJ100" s="84">
        <f t="shared" si="5"/>
        <v>633.8873509999994</v>
      </c>
      <c r="AK100" s="84">
        <f t="shared" si="5"/>
        <v>1376.7412800000002</v>
      </c>
      <c r="AL100" s="84">
        <f t="shared" si="5"/>
        <v>746.30648276000284</v>
      </c>
      <c r="AM100" s="84">
        <f t="shared" si="5"/>
        <v>508.10629877999963</v>
      </c>
      <c r="AN100" s="84">
        <f t="shared" si="5"/>
        <v>45.545107689998986</v>
      </c>
      <c r="AO100" s="84">
        <f t="shared" si="5"/>
        <v>0</v>
      </c>
      <c r="AP100" s="310"/>
      <c r="AQ100" s="48"/>
    </row>
    <row r="101" spans="1:46" s="345" customFormat="1">
      <c r="A101" s="489" t="s">
        <v>7010</v>
      </c>
      <c r="B101" s="316"/>
      <c r="C101" s="316"/>
      <c r="D101" s="316"/>
      <c r="E101" s="316"/>
      <c r="F101" s="316"/>
      <c r="G101" s="316"/>
      <c r="H101" s="316"/>
      <c r="I101" s="316"/>
      <c r="J101" s="316"/>
      <c r="K101" s="490">
        <f>K100/K98</f>
        <v>5.2173913043478258E-2</v>
      </c>
      <c r="L101" s="490">
        <f t="shared" ref="L101:AO101" si="6">L100/L98</f>
        <v>2.6436096203537974E-2</v>
      </c>
      <c r="M101" s="490">
        <f t="shared" si="6"/>
        <v>-1.7034891262052008E-2</v>
      </c>
      <c r="N101" s="490">
        <f t="shared" si="6"/>
        <v>2.6606466177537327E-3</v>
      </c>
      <c r="O101" s="490">
        <f t="shared" si="6"/>
        <v>7.5349952061361428E-2</v>
      </c>
      <c r="P101" s="490">
        <f t="shared" si="6"/>
        <v>9.1032201610080563E-2</v>
      </c>
      <c r="Q101" s="490">
        <f t="shared" si="6"/>
        <v>0.1076095872853116</v>
      </c>
      <c r="R101" s="490">
        <f t="shared" si="6"/>
        <v>9.5106363356900994E-2</v>
      </c>
      <c r="S101" s="490">
        <f t="shared" si="6"/>
        <v>6.8827050503925652E-2</v>
      </c>
      <c r="T101" s="490">
        <f t="shared" si="6"/>
        <v>-9.247907894035453E-3</v>
      </c>
      <c r="U101" s="490">
        <f t="shared" si="6"/>
        <v>3.9036755386565244E-2</v>
      </c>
      <c r="V101" s="490">
        <f t="shared" si="6"/>
        <v>8.7918564157513281E-3</v>
      </c>
      <c r="W101" s="490">
        <f t="shared" si="6"/>
        <v>1.1114709305267251E-2</v>
      </c>
      <c r="X101" s="490">
        <f t="shared" si="6"/>
        <v>-8.2342596469577242E-2</v>
      </c>
      <c r="Y101" s="490">
        <f t="shared" si="6"/>
        <v>-2.3012289408106339E-2</v>
      </c>
      <c r="Z101" s="490">
        <f t="shared" si="6"/>
        <v>-3.5726375588379357E-2</v>
      </c>
      <c r="AA101" s="490">
        <f t="shared" si="6"/>
        <v>3.2629757116266783E-2</v>
      </c>
      <c r="AB101" s="490">
        <f t="shared" si="6"/>
        <v>-2.9895591591303713E-2</v>
      </c>
      <c r="AC101" s="490">
        <f t="shared" si="6"/>
        <v>9.7455866632960755E-2</v>
      </c>
      <c r="AD101" s="490">
        <f t="shared" si="6"/>
        <v>0.10187393198375753</v>
      </c>
      <c r="AE101" s="490">
        <f t="shared" si="6"/>
        <v>2.4565123702281279E-2</v>
      </c>
      <c r="AF101" s="490">
        <f t="shared" si="6"/>
        <v>0.1807320741691513</v>
      </c>
      <c r="AG101" s="490">
        <f t="shared" si="6"/>
        <v>-3.0378891925235844E-2</v>
      </c>
      <c r="AH101" s="490">
        <f t="shared" si="6"/>
        <v>-2.7880883116449861E-3</v>
      </c>
      <c r="AI101" s="490">
        <f t="shared" si="6"/>
        <v>7.5446950570845051E-2</v>
      </c>
      <c r="AJ101" s="490">
        <f t="shared" si="6"/>
        <v>7.0946701388228159E-2</v>
      </c>
      <c r="AK101" s="490">
        <f t="shared" si="6"/>
        <v>0.15926394891490447</v>
      </c>
      <c r="AL101" s="490">
        <f t="shared" si="6"/>
        <v>8.119511815497224E-2</v>
      </c>
      <c r="AM101" s="490">
        <f t="shared" si="6"/>
        <v>5.2290468436414439E-2</v>
      </c>
      <c r="AN101" s="490">
        <f t="shared" si="6"/>
        <v>4.5265261804044122E-3</v>
      </c>
      <c r="AO101" s="490">
        <f t="shared" si="6"/>
        <v>0</v>
      </c>
      <c r="AP101" s="310"/>
      <c r="AQ101" s="48"/>
    </row>
    <row r="102" spans="1:46" s="345" customFormat="1">
      <c r="A102" s="488" t="s">
        <v>7007</v>
      </c>
      <c r="B102" s="84"/>
      <c r="C102" s="84"/>
      <c r="D102" s="84"/>
      <c r="E102" s="84"/>
      <c r="F102" s="84"/>
      <c r="G102" s="84"/>
      <c r="H102" s="84"/>
      <c r="I102" s="84"/>
      <c r="J102" s="84"/>
      <c r="K102" s="84">
        <f>K98-J98</f>
        <v>70</v>
      </c>
      <c r="L102" s="84">
        <f t="shared" ref="L102:AO102" si="7">L98-K98</f>
        <v>172.40000000000009</v>
      </c>
      <c r="M102" s="84">
        <f t="shared" si="7"/>
        <v>300.5</v>
      </c>
      <c r="N102" s="84">
        <f t="shared" si="7"/>
        <v>167.69999999999982</v>
      </c>
      <c r="O102" s="84">
        <f t="shared" si="7"/>
        <v>126.90000000000009</v>
      </c>
      <c r="P102" s="84">
        <f t="shared" si="7"/>
        <v>249.5</v>
      </c>
      <c r="Q102" s="84">
        <f t="shared" si="7"/>
        <v>263.79999999999973</v>
      </c>
      <c r="R102" s="84">
        <f t="shared" si="7"/>
        <v>132.20000000000027</v>
      </c>
      <c r="S102" s="84">
        <f t="shared" si="7"/>
        <v>338.80000000000018</v>
      </c>
      <c r="T102" s="84">
        <f t="shared" si="7"/>
        <v>160.39999999999918</v>
      </c>
      <c r="U102" s="84">
        <f t="shared" si="7"/>
        <v>-201.69999999999936</v>
      </c>
      <c r="V102" s="84">
        <f t="shared" si="7"/>
        <v>182.5</v>
      </c>
      <c r="W102" s="84">
        <f t="shared" si="7"/>
        <v>219.59999999999991</v>
      </c>
      <c r="X102" s="84">
        <f t="shared" si="7"/>
        <v>585.09999999999991</v>
      </c>
      <c r="Y102" s="84">
        <f t="shared" si="7"/>
        <v>157.40000000000055</v>
      </c>
      <c r="Z102" s="84">
        <f t="shared" si="7"/>
        <v>416.39999999999964</v>
      </c>
      <c r="AA102" s="84">
        <f t="shared" si="7"/>
        <v>314.80000000000018</v>
      </c>
      <c r="AB102" s="84">
        <f t="shared" si="7"/>
        <v>-84.259000000000015</v>
      </c>
      <c r="AC102" s="84">
        <f t="shared" si="7"/>
        <v>196.0590000000002</v>
      </c>
      <c r="AD102" s="84">
        <f t="shared" si="7"/>
        <v>435.82599999999911</v>
      </c>
      <c r="AE102" s="84">
        <f t="shared" si="7"/>
        <v>553.6820000000007</v>
      </c>
      <c r="AF102" s="84">
        <f t="shared" si="7"/>
        <v>-177.20500000000084</v>
      </c>
      <c r="AG102" s="84">
        <f t="shared" si="7"/>
        <v>2236.6710000000012</v>
      </c>
      <c r="AH102" s="84">
        <f t="shared" si="7"/>
        <v>336.34850999999981</v>
      </c>
      <c r="AI102" s="84">
        <f t="shared" si="7"/>
        <v>460.58717326999977</v>
      </c>
      <c r="AJ102" s="84">
        <f t="shared" si="7"/>
        <v>-449.31168326999978</v>
      </c>
      <c r="AK102" s="84">
        <f t="shared" si="7"/>
        <v>-290.29800000000068</v>
      </c>
      <c r="AL102" s="84">
        <f t="shared" si="7"/>
        <v>547.11914201999934</v>
      </c>
      <c r="AM102" s="84">
        <f t="shared" si="7"/>
        <v>525.47735798000213</v>
      </c>
      <c r="AN102" s="84">
        <f t="shared" si="7"/>
        <v>344.82704299999932</v>
      </c>
      <c r="AO102" s="84">
        <f t="shared" si="7"/>
        <v>227.34440198999982</v>
      </c>
      <c r="AP102" s="310"/>
      <c r="AQ102" s="48"/>
    </row>
    <row r="103" spans="1:46" s="345" customFormat="1">
      <c r="A103" s="489" t="s">
        <v>7008</v>
      </c>
      <c r="B103" s="316"/>
      <c r="C103" s="316"/>
      <c r="D103" s="316"/>
      <c r="E103" s="316"/>
      <c r="F103" s="316"/>
      <c r="G103" s="316"/>
      <c r="H103" s="316"/>
      <c r="I103" s="316"/>
      <c r="J103" s="316"/>
      <c r="K103" s="490">
        <f>K102/J98</f>
        <v>3.954802259887006E-2</v>
      </c>
      <c r="L103" s="490">
        <f t="shared" ref="L103:AO103" si="8">L102/K98</f>
        <v>9.3695652173913097E-2</v>
      </c>
      <c r="M103" s="490">
        <f t="shared" si="8"/>
        <v>0.14932419002186442</v>
      </c>
      <c r="N103" s="490">
        <f t="shared" si="8"/>
        <v>7.250637727528203E-2</v>
      </c>
      <c r="O103" s="490">
        <f t="shared" si="8"/>
        <v>5.1156978150447514E-2</v>
      </c>
      <c r="P103" s="490">
        <f t="shared" si="8"/>
        <v>9.5685522531160111E-2</v>
      </c>
      <c r="Q103" s="490">
        <f t="shared" si="8"/>
        <v>9.2334616730836441E-2</v>
      </c>
      <c r="R103" s="490">
        <f t="shared" si="8"/>
        <v>4.2360933094078533E-2</v>
      </c>
      <c r="S103" s="490">
        <f t="shared" si="8"/>
        <v>0.10415001537042735</v>
      </c>
      <c r="T103" s="490">
        <f t="shared" si="8"/>
        <v>4.465727490394765E-2</v>
      </c>
      <c r="U103" s="490">
        <f t="shared" si="8"/>
        <v>-5.3755130323543364E-2</v>
      </c>
      <c r="V103" s="490">
        <f t="shared" si="8"/>
        <v>5.1401211097028589E-2</v>
      </c>
      <c r="W103" s="490">
        <f t="shared" si="8"/>
        <v>5.8826680953656549E-2</v>
      </c>
      <c r="X103" s="490">
        <f t="shared" si="8"/>
        <v>0.14802914537266607</v>
      </c>
      <c r="Y103" s="490">
        <f t="shared" si="8"/>
        <v>3.468717632280683E-2</v>
      </c>
      <c r="Z103" s="490">
        <f t="shared" si="8"/>
        <v>8.8688206853954038E-2</v>
      </c>
      <c r="AA103" s="490">
        <f t="shared" si="8"/>
        <v>6.1586618409468878E-2</v>
      </c>
      <c r="AB103" s="490">
        <f t="shared" si="8"/>
        <v>-1.5527891933730168E-2</v>
      </c>
      <c r="AC103" s="490">
        <f t="shared" si="8"/>
        <v>3.6701141005844054E-2</v>
      </c>
      <c r="AD103" s="490">
        <f t="shared" si="8"/>
        <v>7.8695942651811832E-2</v>
      </c>
      <c r="AE103" s="490">
        <f t="shared" si="8"/>
        <v>9.2683103205496817E-2</v>
      </c>
      <c r="AF103" s="490">
        <f t="shared" si="8"/>
        <v>-2.7147003925480948E-2</v>
      </c>
      <c r="AG103" s="490">
        <f t="shared" si="8"/>
        <v>0.3522093007325679</v>
      </c>
      <c r="AH103" s="490">
        <f t="shared" si="8"/>
        <v>3.9169164024905313E-2</v>
      </c>
      <c r="AI103" s="490">
        <f t="shared" si="8"/>
        <v>5.1615528991689509E-2</v>
      </c>
      <c r="AJ103" s="490">
        <f t="shared" si="8"/>
        <v>-4.7880564751658521E-2</v>
      </c>
      <c r="AK103" s="490">
        <f t="shared" si="8"/>
        <v>-3.2491081399729532E-2</v>
      </c>
      <c r="AL103" s="490">
        <f t="shared" si="8"/>
        <v>6.3291742864744732E-2</v>
      </c>
      <c r="AM103" s="490">
        <f t="shared" si="8"/>
        <v>5.7169805106288357E-2</v>
      </c>
      <c r="AN103" s="490">
        <f t="shared" si="8"/>
        <v>3.548699878609602E-2</v>
      </c>
      <c r="AO103" s="490">
        <f t="shared" si="8"/>
        <v>2.259475144027576E-2</v>
      </c>
      <c r="AP103" s="310"/>
      <c r="AQ103" s="48"/>
    </row>
    <row r="104" spans="1:46" s="48" customFormat="1" ht="15" customHeight="1">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310"/>
      <c r="AE104" s="310"/>
      <c r="AF104" s="310"/>
      <c r="AG104" s="310"/>
      <c r="AH104" s="310"/>
      <c r="AI104" s="310"/>
      <c r="AJ104" s="310"/>
      <c r="AK104" s="310"/>
      <c r="AL104" s="368"/>
      <c r="AM104" s="310"/>
    </row>
    <row r="105" spans="1:46" ht="16.5">
      <c r="A105" s="514" t="s">
        <v>7044</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s="277"/>
      <c r="AG105" s="277"/>
      <c r="AH105" s="277"/>
      <c r="AI105" s="277"/>
      <c r="AJ105" s="277"/>
      <c r="AK105" s="277"/>
      <c r="AL105" s="277"/>
      <c r="AM105" s="277"/>
      <c r="AN105" s="277"/>
      <c r="AO105" s="277"/>
      <c r="AP105" s="41"/>
      <c r="AQ105" s="467" t="s">
        <v>28</v>
      </c>
      <c r="AR105" s="48"/>
      <c r="AS105" s="48"/>
      <c r="AT105" s="48"/>
    </row>
    <row r="106" spans="1:46" ht="25.5">
      <c r="A106" s="515"/>
      <c r="N106" s="321"/>
      <c r="O106" s="321"/>
      <c r="P106" s="321"/>
      <c r="Q106" s="321"/>
      <c r="R106" s="321"/>
      <c r="S106" s="321"/>
      <c r="T106" s="321"/>
      <c r="U106" s="321"/>
      <c r="V106" s="321"/>
      <c r="W106" s="321"/>
      <c r="X106" s="321"/>
      <c r="Y106" s="321"/>
      <c r="Z106" s="345"/>
      <c r="AA106" s="345"/>
      <c r="AB106" s="345"/>
      <c r="AC106" s="345"/>
      <c r="AD106" s="345"/>
      <c r="AE106" s="345"/>
      <c r="AF106" s="345"/>
      <c r="AG106" s="345"/>
      <c r="AH106" s="345"/>
      <c r="AI106" s="345"/>
      <c r="AJ106" s="345"/>
      <c r="AK106" s="345"/>
      <c r="AL106" s="345"/>
      <c r="AM106" s="345"/>
      <c r="AN106" s="304" t="s">
        <v>6517</v>
      </c>
      <c r="AO106" s="304" t="s">
        <v>6518</v>
      </c>
      <c r="AP106" s="348"/>
      <c r="AQ106" s="348"/>
      <c r="AR106" s="48"/>
      <c r="AS106" s="48"/>
      <c r="AT106" s="48"/>
    </row>
    <row r="107" spans="1:46" ht="15" customHeight="1">
      <c r="A107" s="26" t="s">
        <v>129</v>
      </c>
      <c r="B107" s="22"/>
      <c r="C107" s="22"/>
      <c r="D107" s="22"/>
      <c r="E107" s="22"/>
      <c r="F107" s="22"/>
      <c r="G107" s="22"/>
      <c r="H107" s="22"/>
      <c r="I107" s="22"/>
      <c r="J107" s="22"/>
      <c r="K107" s="22"/>
      <c r="L107" s="22"/>
      <c r="M107" s="22"/>
      <c r="N107" s="22" t="s">
        <v>3</v>
      </c>
      <c r="O107" s="22" t="s">
        <v>4</v>
      </c>
      <c r="P107" s="22" t="s">
        <v>5</v>
      </c>
      <c r="Q107" s="22" t="s">
        <v>6</v>
      </c>
      <c r="R107" s="22" t="s">
        <v>7</v>
      </c>
      <c r="S107" s="22" t="s">
        <v>8</v>
      </c>
      <c r="T107" s="22" t="s">
        <v>9</v>
      </c>
      <c r="U107" s="22" t="s">
        <v>10</v>
      </c>
      <c r="V107" s="22" t="s">
        <v>11</v>
      </c>
      <c r="W107" s="22" t="s">
        <v>12</v>
      </c>
      <c r="X107" s="22" t="s">
        <v>13</v>
      </c>
      <c r="Y107" s="22" t="s">
        <v>14</v>
      </c>
      <c r="Z107" s="22" t="s">
        <v>15</v>
      </c>
      <c r="AA107" s="22" t="s">
        <v>16</v>
      </c>
      <c r="AB107" s="22" t="s">
        <v>17</v>
      </c>
      <c r="AC107" s="22" t="s">
        <v>18</v>
      </c>
      <c r="AD107" s="22" t="s">
        <v>19</v>
      </c>
      <c r="AE107" s="22" t="s">
        <v>20</v>
      </c>
      <c r="AF107" s="22" t="s">
        <v>21</v>
      </c>
      <c r="AG107" s="22" t="s">
        <v>22</v>
      </c>
      <c r="AH107" s="22" t="s">
        <v>23</v>
      </c>
      <c r="AI107" s="22" t="s">
        <v>24</v>
      </c>
      <c r="AJ107" s="22" t="s">
        <v>25</v>
      </c>
      <c r="AK107" s="340" t="s">
        <v>26</v>
      </c>
      <c r="AL107" s="22" t="s">
        <v>27</v>
      </c>
      <c r="AM107" s="22" t="s">
        <v>62</v>
      </c>
      <c r="AN107" s="22" t="s">
        <v>63</v>
      </c>
      <c r="AO107" s="22" t="s">
        <v>1238</v>
      </c>
      <c r="AQ107" s="513" t="s">
        <v>6893</v>
      </c>
      <c r="AR107" s="48"/>
      <c r="AS107" s="48"/>
      <c r="AT107" s="48"/>
    </row>
    <row r="108" spans="1:46" ht="12.75" customHeight="1">
      <c r="A108" s="80" t="s">
        <v>130</v>
      </c>
      <c r="B108" s="332"/>
      <c r="C108" s="332"/>
      <c r="D108" s="332"/>
      <c r="E108" s="332"/>
      <c r="F108" s="332"/>
      <c r="G108" s="332"/>
      <c r="H108" s="332"/>
      <c r="I108" s="332"/>
      <c r="J108" s="332"/>
      <c r="K108" s="332"/>
      <c r="L108" s="332"/>
      <c r="M108" s="332"/>
      <c r="N108" s="332">
        <v>1.7734847300000001</v>
      </c>
      <c r="O108" s="332">
        <v>2.2923027750000005</v>
      </c>
      <c r="P108" s="332">
        <v>2.591887415</v>
      </c>
      <c r="Q108" s="332">
        <v>2.6852526499999994</v>
      </c>
      <c r="R108" s="332">
        <v>2.9736379650000004</v>
      </c>
      <c r="S108" s="332">
        <v>3.3341201500000004</v>
      </c>
      <c r="T108" s="332">
        <v>3.5708897349999988</v>
      </c>
      <c r="U108" s="332">
        <v>3.4357361650000002</v>
      </c>
      <c r="V108" s="332">
        <v>3.0078527799999999</v>
      </c>
      <c r="W108" s="332">
        <v>2.2210925850000001</v>
      </c>
      <c r="X108" s="332">
        <v>1.5253829999999999</v>
      </c>
      <c r="Y108" s="332">
        <v>1.3371379999999999</v>
      </c>
      <c r="Z108" s="332">
        <v>1.5622579999999999</v>
      </c>
      <c r="AA108" s="332">
        <v>1.6038680000000001</v>
      </c>
      <c r="AB108" s="332">
        <v>1.529865</v>
      </c>
      <c r="AC108" s="332">
        <v>1.4669730000000001</v>
      </c>
      <c r="AD108" s="332">
        <v>1.21906</v>
      </c>
      <c r="AE108" s="332">
        <v>1.221625</v>
      </c>
      <c r="AF108" s="332">
        <v>1.0266580000000001</v>
      </c>
      <c r="AG108" s="332">
        <v>0.39347799999999999</v>
      </c>
      <c r="AH108" s="332">
        <v>5.2018000000000002E-2</v>
      </c>
      <c r="AI108" s="332">
        <v>0.16194900000000001</v>
      </c>
      <c r="AJ108" s="332">
        <v>0.428207</v>
      </c>
      <c r="AK108" s="341">
        <v>0.48065718815134612</v>
      </c>
      <c r="AL108" s="332">
        <v>0.38302237353938234</v>
      </c>
      <c r="AM108" s="332">
        <v>1.1828661399999993</v>
      </c>
      <c r="AN108" s="332">
        <v>1.25257018</v>
      </c>
      <c r="AO108" s="332">
        <v>1.20525803</v>
      </c>
      <c r="AP108" s="345"/>
      <c r="AQ108" s="513"/>
      <c r="AR108" s="48"/>
      <c r="AS108" s="48"/>
      <c r="AT108" s="48"/>
    </row>
    <row r="109" spans="1:46">
      <c r="A109" s="80" t="s">
        <v>131</v>
      </c>
      <c r="B109" s="332"/>
      <c r="C109" s="332"/>
      <c r="D109" s="332"/>
      <c r="E109" s="332"/>
      <c r="F109" s="332"/>
      <c r="G109" s="332"/>
      <c r="H109" s="332"/>
      <c r="I109" s="332"/>
      <c r="J109" s="332"/>
      <c r="K109" s="332"/>
      <c r="L109" s="332"/>
      <c r="M109" s="332"/>
      <c r="N109" s="332">
        <v>8.1427533799999949</v>
      </c>
      <c r="O109" s="332">
        <v>8.5772975799999909</v>
      </c>
      <c r="P109" s="332">
        <v>8.512948040000003</v>
      </c>
      <c r="Q109" s="332">
        <v>8.7723165299999977</v>
      </c>
      <c r="R109" s="332">
        <v>9.0269754399999993</v>
      </c>
      <c r="S109" s="332">
        <v>9.9064210499999952</v>
      </c>
      <c r="T109" s="332">
        <v>10.577303685</v>
      </c>
      <c r="U109" s="332">
        <v>10.223130974999998</v>
      </c>
      <c r="V109" s="332">
        <v>10.100465405</v>
      </c>
      <c r="W109" s="332">
        <v>8.1576241249999999</v>
      </c>
      <c r="X109" s="332">
        <v>5.4945149999999998</v>
      </c>
      <c r="Y109" s="332">
        <v>4.9823649999999997</v>
      </c>
      <c r="Z109" s="332">
        <v>5.3744579999999997</v>
      </c>
      <c r="AA109" s="332">
        <v>5.8787539999999998</v>
      </c>
      <c r="AB109" s="332">
        <v>5.7471969999999999</v>
      </c>
      <c r="AC109" s="332">
        <v>5.4651639999999997</v>
      </c>
      <c r="AD109" s="332">
        <v>5.0713229999999996</v>
      </c>
      <c r="AE109" s="332">
        <v>4.2740819999999999</v>
      </c>
      <c r="AF109" s="332">
        <v>3.5457329999999998</v>
      </c>
      <c r="AG109" s="332">
        <v>3.500238</v>
      </c>
      <c r="AH109" s="332">
        <v>4.3881930000000002</v>
      </c>
      <c r="AI109" s="332">
        <v>4.6354449999999998</v>
      </c>
      <c r="AJ109" s="332">
        <v>3.855003</v>
      </c>
      <c r="AK109" s="341">
        <v>2.3962181409292649</v>
      </c>
      <c r="AL109" s="332">
        <v>1.9929505343263698</v>
      </c>
      <c r="AM109" s="332">
        <v>1.5614775100000009</v>
      </c>
      <c r="AN109" s="332">
        <v>1.5413582299999999</v>
      </c>
      <c r="AO109" s="332">
        <v>1.5910365900000001</v>
      </c>
      <c r="AP109" s="345"/>
      <c r="AQ109" s="513"/>
      <c r="AR109" s="48"/>
      <c r="AS109" s="48"/>
      <c r="AT109" s="48"/>
    </row>
    <row r="110" spans="1:46">
      <c r="A110" s="80" t="s">
        <v>6552</v>
      </c>
      <c r="B110" s="332"/>
      <c r="C110" s="332"/>
      <c r="D110" s="332"/>
      <c r="E110" s="332"/>
      <c r="F110" s="332"/>
      <c r="G110" s="332"/>
      <c r="H110" s="332"/>
      <c r="I110" s="332"/>
      <c r="J110" s="332"/>
      <c r="K110" s="332"/>
      <c r="L110" s="332"/>
      <c r="M110" s="332"/>
      <c r="N110" s="332">
        <v>26.106929415000007</v>
      </c>
      <c r="O110" s="332">
        <v>31.202930734999988</v>
      </c>
      <c r="P110" s="332">
        <v>34.062037404999984</v>
      </c>
      <c r="Q110" s="332">
        <v>35.533685694999988</v>
      </c>
      <c r="R110" s="332">
        <v>38.24452041499994</v>
      </c>
      <c r="S110" s="332">
        <v>39.460027434999972</v>
      </c>
      <c r="T110" s="332">
        <v>39.549774859999985</v>
      </c>
      <c r="U110" s="332">
        <v>41.102462385000003</v>
      </c>
      <c r="V110" s="332">
        <v>39.69114528499999</v>
      </c>
      <c r="W110" s="332">
        <v>32.126556069999999</v>
      </c>
      <c r="X110" s="332">
        <v>45.975290999999999</v>
      </c>
      <c r="Y110" s="332">
        <v>57.505034000000002</v>
      </c>
      <c r="Z110" s="332">
        <v>72.424690999999996</v>
      </c>
      <c r="AA110" s="332">
        <v>82.983281000000005</v>
      </c>
      <c r="AB110" s="332">
        <v>99.191430999999994</v>
      </c>
      <c r="AC110" s="332">
        <v>118.258137</v>
      </c>
      <c r="AD110" s="332">
        <v>129.56808599999999</v>
      </c>
      <c r="AE110" s="332">
        <v>150.44277099999999</v>
      </c>
      <c r="AF110" s="332">
        <v>174.686485</v>
      </c>
      <c r="AG110" s="332">
        <v>189.26152400000001</v>
      </c>
      <c r="AH110" s="332">
        <v>199.35354100000001</v>
      </c>
      <c r="AI110" s="332">
        <v>211.80311</v>
      </c>
      <c r="AJ110" s="332">
        <v>217.66650899999999</v>
      </c>
      <c r="AK110" s="341">
        <v>215.13695428686384</v>
      </c>
      <c r="AL110" s="332">
        <v>218.92184537568662</v>
      </c>
      <c r="AM110" s="332">
        <v>201.11238087000001</v>
      </c>
      <c r="AN110" s="332">
        <v>204.16104299</v>
      </c>
      <c r="AO110" s="332">
        <v>204.91947834999999</v>
      </c>
      <c r="AP110" s="345"/>
      <c r="AQ110" s="513"/>
      <c r="AR110" s="48"/>
      <c r="AS110" s="48"/>
      <c r="AT110" s="48"/>
    </row>
    <row r="111" spans="1:46">
      <c r="A111" s="80" t="s">
        <v>132</v>
      </c>
      <c r="B111" s="332"/>
      <c r="C111" s="332"/>
      <c r="D111" s="332"/>
      <c r="E111" s="332"/>
      <c r="F111" s="332"/>
      <c r="G111" s="332"/>
      <c r="H111" s="332"/>
      <c r="I111" s="332"/>
      <c r="J111" s="332"/>
      <c r="K111" s="332"/>
      <c r="L111" s="332"/>
      <c r="M111" s="332"/>
      <c r="N111" s="332">
        <v>52.12616043999995</v>
      </c>
      <c r="O111" s="332">
        <v>60.421368565000037</v>
      </c>
      <c r="P111" s="332">
        <v>64.224837335000032</v>
      </c>
      <c r="Q111" s="332">
        <v>66.133453994999925</v>
      </c>
      <c r="R111" s="332">
        <v>73.426992349999949</v>
      </c>
      <c r="S111" s="332">
        <v>83.299396089999973</v>
      </c>
      <c r="T111" s="332">
        <v>93.867247209999846</v>
      </c>
      <c r="U111" s="332">
        <v>105.08566727500005</v>
      </c>
      <c r="V111" s="332">
        <v>121.62049149499994</v>
      </c>
      <c r="W111" s="332">
        <v>106.36365841500002</v>
      </c>
      <c r="X111" s="332">
        <v>135.24601899999999</v>
      </c>
      <c r="Y111" s="332">
        <v>170.93245300000001</v>
      </c>
      <c r="Z111" s="332">
        <v>206.45747299999999</v>
      </c>
      <c r="AA111" s="332">
        <v>233.32600299999999</v>
      </c>
      <c r="AB111" s="332">
        <v>263.165616</v>
      </c>
      <c r="AC111" s="332">
        <v>294.74239299999999</v>
      </c>
      <c r="AD111" s="332">
        <v>338.74041</v>
      </c>
      <c r="AE111" s="332">
        <v>397.35491000000002</v>
      </c>
      <c r="AF111" s="332">
        <v>464.32348500000001</v>
      </c>
      <c r="AG111" s="332">
        <v>508.91072400000002</v>
      </c>
      <c r="AH111" s="332">
        <v>550.82673599999998</v>
      </c>
      <c r="AI111" s="332">
        <v>581.43846399999995</v>
      </c>
      <c r="AJ111" s="332">
        <v>604.66869999999994</v>
      </c>
      <c r="AK111" s="341">
        <v>640.31994404221632</v>
      </c>
      <c r="AL111" s="332">
        <v>677.7767612125798</v>
      </c>
      <c r="AM111" s="332">
        <v>614.98960905999991</v>
      </c>
      <c r="AN111" s="332">
        <v>627.92744514999993</v>
      </c>
      <c r="AO111" s="332">
        <v>626.90579466999998</v>
      </c>
      <c r="AP111" s="345"/>
      <c r="AQ111" s="513"/>
      <c r="AR111" s="48"/>
      <c r="AS111" s="48"/>
      <c r="AT111" s="48"/>
    </row>
    <row r="112" spans="1:46">
      <c r="A112" s="256" t="s">
        <v>133</v>
      </c>
      <c r="B112" s="332"/>
      <c r="C112" s="332"/>
      <c r="D112" s="332"/>
      <c r="E112" s="332"/>
      <c r="F112" s="332"/>
      <c r="G112" s="332"/>
      <c r="H112" s="332"/>
      <c r="I112" s="332"/>
      <c r="J112" s="332"/>
      <c r="K112" s="332"/>
      <c r="L112" s="332"/>
      <c r="M112" s="332"/>
      <c r="N112" s="332">
        <v>0.20696757999999998</v>
      </c>
      <c r="O112" s="332">
        <v>0.23457961499999999</v>
      </c>
      <c r="P112" s="332">
        <v>0.22106984500000004</v>
      </c>
      <c r="Q112" s="332">
        <v>7.3926130000000007E-2</v>
      </c>
      <c r="R112" s="332">
        <v>2.931137E-2</v>
      </c>
      <c r="S112" s="332">
        <v>0.26284841500000006</v>
      </c>
      <c r="T112" s="332">
        <v>0.55803317999999991</v>
      </c>
      <c r="U112" s="332">
        <v>0.61709843500000006</v>
      </c>
      <c r="V112" s="332">
        <v>1.1359128000000001</v>
      </c>
      <c r="W112" s="332">
        <v>1.6550935</v>
      </c>
      <c r="X112" s="332">
        <v>0.88876200000000005</v>
      </c>
      <c r="Y112" s="332">
        <v>0.87796200000000002</v>
      </c>
      <c r="Z112" s="332">
        <v>1.1683410000000001</v>
      </c>
      <c r="AA112" s="332">
        <v>2.0509200000000001</v>
      </c>
      <c r="AB112" s="332">
        <v>2.941735</v>
      </c>
      <c r="AC112" s="332">
        <v>3.2011409999999998</v>
      </c>
      <c r="AD112" s="332">
        <v>3.2643460000000002</v>
      </c>
      <c r="AE112" s="332">
        <v>3.9241250000000001</v>
      </c>
      <c r="AF112" s="332">
        <v>4.8769080000000002</v>
      </c>
      <c r="AG112" s="332">
        <v>4.9090809999999996</v>
      </c>
      <c r="AH112" s="332">
        <v>4.8601070000000002</v>
      </c>
      <c r="AI112" s="332">
        <v>5.4828929999999998</v>
      </c>
      <c r="AJ112" s="332">
        <v>5.6926040000000002</v>
      </c>
      <c r="AK112" s="341">
        <v>5.0832263418392634</v>
      </c>
      <c r="AL112" s="332">
        <v>5.4334205038678673</v>
      </c>
      <c r="AM112" s="332">
        <v>6.6436664199999989</v>
      </c>
      <c r="AN112" s="332">
        <v>5.6205834400000008</v>
      </c>
      <c r="AO112" s="332">
        <v>6.7694323499999998</v>
      </c>
      <c r="AP112" s="345"/>
      <c r="AQ112" s="513"/>
      <c r="AR112" s="48"/>
      <c r="AS112" s="48"/>
      <c r="AT112" s="48"/>
    </row>
    <row r="113" spans="1:46">
      <c r="A113" s="79" t="s">
        <v>893</v>
      </c>
      <c r="B113" s="86"/>
      <c r="C113" s="86"/>
      <c r="D113" s="86"/>
      <c r="E113" s="86"/>
      <c r="F113" s="86"/>
      <c r="G113" s="86"/>
      <c r="H113" s="86"/>
      <c r="I113" s="86"/>
      <c r="J113" s="86"/>
      <c r="K113" s="86"/>
      <c r="L113" s="86"/>
      <c r="M113" s="86"/>
      <c r="N113" s="86">
        <f>SUM(N108:N112)</f>
        <v>88.356295544999952</v>
      </c>
      <c r="O113" s="86">
        <f t="shared" ref="O113:W113" si="9">SUM(O108:O112)</f>
        <v>102.72847927000002</v>
      </c>
      <c r="P113" s="86">
        <f t="shared" si="9"/>
        <v>109.61278004000002</v>
      </c>
      <c r="Q113" s="86">
        <f t="shared" si="9"/>
        <v>113.19863499999991</v>
      </c>
      <c r="R113" s="86">
        <f t="shared" si="9"/>
        <v>123.70143753999989</v>
      </c>
      <c r="S113" s="86">
        <f t="shared" si="9"/>
        <v>136.26281313999993</v>
      </c>
      <c r="T113" s="86">
        <f t="shared" si="9"/>
        <v>148.12324866999984</v>
      </c>
      <c r="U113" s="86">
        <f t="shared" si="9"/>
        <v>160.46409523500006</v>
      </c>
      <c r="V113" s="86">
        <f t="shared" si="9"/>
        <v>175.55586776499993</v>
      </c>
      <c r="W113" s="86">
        <f t="shared" si="9"/>
        <v>150.52402469500001</v>
      </c>
      <c r="X113" s="86">
        <f t="shared" ref="X113" si="10">SUM(X108:X112)</f>
        <v>189.12996999999999</v>
      </c>
      <c r="Y113" s="86">
        <f t="shared" ref="Y113" si="11">SUM(Y108:Y112)</f>
        <v>235.634952</v>
      </c>
      <c r="Z113" s="86">
        <f t="shared" ref="Z113" si="12">SUM(Z108:Z112)</f>
        <v>286.98722099999998</v>
      </c>
      <c r="AA113" s="86">
        <f t="shared" ref="AA113" si="13">SUM(AA108:AA112)</f>
        <v>325.842826</v>
      </c>
      <c r="AB113" s="86">
        <f t="shared" ref="AB113" si="14">SUM(AB108:AB112)</f>
        <v>372.57584399999996</v>
      </c>
      <c r="AC113" s="86">
        <f t="shared" ref="AC113" si="15">SUM(AC108:AC112)</f>
        <v>423.13380799999999</v>
      </c>
      <c r="AD113" s="86">
        <f t="shared" ref="AD113" si="16">SUM(AD108:AD112)</f>
        <v>477.863225</v>
      </c>
      <c r="AE113" s="86">
        <f t="shared" ref="AE113:AF113" si="17">SUM(AE108:AE112)</f>
        <v>557.21751300000005</v>
      </c>
      <c r="AF113" s="86">
        <f t="shared" si="17"/>
        <v>648.45926899999995</v>
      </c>
      <c r="AG113" s="86">
        <f t="shared" ref="AG113" si="18">SUM(AG108:AG112)</f>
        <v>706.97504500000002</v>
      </c>
      <c r="AH113" s="86">
        <f t="shared" ref="AH113" si="19">SUM(AH108:AH112)</f>
        <v>759.48059499999999</v>
      </c>
      <c r="AI113" s="86">
        <f t="shared" ref="AI113" si="20">SUM(AI108:AI112)</f>
        <v>803.52186099999994</v>
      </c>
      <c r="AJ113" s="86">
        <f t="shared" ref="AJ113" si="21">SUM(AJ108:AJ112)</f>
        <v>832.31102299999986</v>
      </c>
      <c r="AK113" s="342">
        <f t="shared" ref="AK113" si="22">SUM(AK108:AK112)</f>
        <v>863.41700000000003</v>
      </c>
      <c r="AL113" s="86">
        <f t="shared" ref="AL113" si="23">SUM(AL108:AL112)</f>
        <v>904.50800000000004</v>
      </c>
      <c r="AM113" s="86">
        <f t="shared" ref="AM113" si="24">SUM(AM108:AM112)</f>
        <v>825.49</v>
      </c>
      <c r="AN113" s="86">
        <f t="shared" ref="AN113:AO113" si="25">SUM(AN108:AN112)</f>
        <v>840.50299998999992</v>
      </c>
      <c r="AO113" s="86">
        <f t="shared" si="25"/>
        <v>841.39099998999995</v>
      </c>
      <c r="AP113" s="345"/>
      <c r="AQ113" s="513"/>
      <c r="AR113" s="48"/>
      <c r="AS113" s="48"/>
      <c r="AT113" s="48"/>
    </row>
    <row r="114" spans="1:46" s="321" customFormat="1">
      <c r="C114" s="310"/>
      <c r="D114" s="310"/>
      <c r="E114" s="310"/>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E114" s="345"/>
      <c r="AF114" s="345"/>
      <c r="AG114" s="345"/>
      <c r="AH114" s="345"/>
      <c r="AP114" s="345"/>
      <c r="AQ114" s="80" t="s">
        <v>6509</v>
      </c>
      <c r="AS114" s="48"/>
      <c r="AT114" s="48"/>
    </row>
    <row r="115" spans="1:46">
      <c r="C115" s="33"/>
      <c r="D115" s="33"/>
      <c r="E115" s="33"/>
      <c r="F115" s="33"/>
      <c r="G115" s="33"/>
      <c r="H115" s="33"/>
      <c r="I115" s="33"/>
      <c r="J115" s="33"/>
      <c r="K115" s="33"/>
      <c r="L115" s="33"/>
      <c r="M115" s="33"/>
      <c r="N115" s="33"/>
      <c r="O115" s="33"/>
      <c r="P115" s="33"/>
      <c r="Q115" s="33"/>
      <c r="R115" s="33"/>
      <c r="S115" s="33"/>
      <c r="T115" s="33"/>
      <c r="U115" s="33"/>
      <c r="V115" s="33"/>
      <c r="W115" s="33"/>
      <c r="X115" s="33"/>
      <c r="Y115" s="331"/>
      <c r="Z115" s="331"/>
      <c r="AA115" s="331"/>
      <c r="AB115" s="331"/>
      <c r="AC115" s="331"/>
      <c r="AE115" s="345"/>
      <c r="AF115" s="345"/>
      <c r="AG115" s="345"/>
      <c r="AH115" s="345"/>
      <c r="AI115" s="345"/>
      <c r="AQ115" s="271" t="s">
        <v>6510</v>
      </c>
      <c r="AS115" s="48"/>
      <c r="AT115" s="48"/>
    </row>
    <row r="116" spans="1:46">
      <c r="B116" s="321"/>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31"/>
      <c r="Z116" s="331"/>
      <c r="AA116" s="331"/>
      <c r="AB116" s="331"/>
      <c r="AC116" s="331"/>
      <c r="AD116" s="321"/>
      <c r="AQ116" s="80" t="s">
        <v>6512</v>
      </c>
      <c r="AR116" s="48"/>
      <c r="AS116" s="48"/>
      <c r="AT116" s="48"/>
    </row>
    <row r="117" spans="1:46">
      <c r="B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31"/>
      <c r="Z117" s="331"/>
      <c r="AA117" s="331"/>
      <c r="AB117" s="331"/>
      <c r="AC117" s="331"/>
      <c r="AQ117" s="104" t="s">
        <v>6511</v>
      </c>
      <c r="AR117" s="48"/>
      <c r="AS117" s="48"/>
      <c r="AT117" s="48"/>
    </row>
  </sheetData>
  <mergeCells count="12">
    <mergeCell ref="A1:A2"/>
    <mergeCell ref="A4:A5"/>
    <mergeCell ref="A37:A38"/>
    <mergeCell ref="A67:A68"/>
    <mergeCell ref="A77:A78"/>
    <mergeCell ref="B98:I98"/>
    <mergeCell ref="AQ40:AQ54"/>
    <mergeCell ref="AQ56:AQ63"/>
    <mergeCell ref="AQ107:AQ113"/>
    <mergeCell ref="A86:A87"/>
    <mergeCell ref="A94:A96"/>
    <mergeCell ref="A105:A106"/>
  </mergeCells>
  <conditionalFormatting sqref="AD41:AL41 B52:AO52 B58:AO60 B62:AO62 B61:AL61 AO61 B71:AO71">
    <cfRule type="cellIs" dxfId="142" priority="77" operator="equal">
      <formula>0</formula>
    </cfRule>
  </conditionalFormatting>
  <conditionalFormatting sqref="AC46:AL46">
    <cfRule type="cellIs" dxfId="141" priority="76" operator="equal">
      <formula>0</formula>
    </cfRule>
  </conditionalFormatting>
  <conditionalFormatting sqref="AC49:AL49">
    <cfRule type="cellIs" dxfId="140" priority="75" operator="equal">
      <formula>0</formula>
    </cfRule>
  </conditionalFormatting>
  <conditionalFormatting sqref="AC55:AL55">
    <cfRule type="cellIs" dxfId="139" priority="74" operator="equal">
      <formula>0</formula>
    </cfRule>
  </conditionalFormatting>
  <conditionalFormatting sqref="B43:AK43 B42:L42 R42:AK42 B44:L44 R44:AK44">
    <cfRule type="cellIs" dxfId="138" priority="72" operator="equal">
      <formula>0</formula>
    </cfRule>
  </conditionalFormatting>
  <conditionalFormatting sqref="B47:AO48">
    <cfRule type="cellIs" dxfId="137" priority="71" operator="equal">
      <formula>0</formula>
    </cfRule>
  </conditionalFormatting>
  <conditionalFormatting sqref="B50:AO50 B53:AO54 AP53">
    <cfRule type="cellIs" dxfId="136" priority="73" operator="equal">
      <formula>0</formula>
    </cfRule>
  </conditionalFormatting>
  <conditionalFormatting sqref="AM46">
    <cfRule type="cellIs" dxfId="135" priority="63" operator="equal">
      <formula>0</formula>
    </cfRule>
  </conditionalFormatting>
  <conditionalFormatting sqref="AM41:AP41">
    <cfRule type="cellIs" dxfId="134" priority="64" operator="equal">
      <formula>0</formula>
    </cfRule>
  </conditionalFormatting>
  <conditionalFormatting sqref="AM49">
    <cfRule type="cellIs" dxfId="133" priority="62" operator="equal">
      <formula>0</formula>
    </cfRule>
  </conditionalFormatting>
  <conditionalFormatting sqref="B56:AJ56">
    <cfRule type="cellIs" dxfId="132" priority="67" operator="equal">
      <formula>0</formula>
    </cfRule>
  </conditionalFormatting>
  <conditionalFormatting sqref="B63:AO63">
    <cfRule type="cellIs" dxfId="131" priority="59" operator="equal">
      <formula>0</formula>
    </cfRule>
  </conditionalFormatting>
  <conditionalFormatting sqref="AM55">
    <cfRule type="cellIs" dxfId="130" priority="61" operator="equal">
      <formula>0</formula>
    </cfRule>
  </conditionalFormatting>
  <conditionalFormatting sqref="B57:AJ57">
    <cfRule type="cellIs" dxfId="129" priority="54" operator="equal">
      <formula>0</formula>
    </cfRule>
  </conditionalFormatting>
  <conditionalFormatting sqref="AN46:AP46">
    <cfRule type="cellIs" dxfId="128" priority="58" operator="equal">
      <formula>0</formula>
    </cfRule>
  </conditionalFormatting>
  <conditionalFormatting sqref="AN49:AP49">
    <cfRule type="cellIs" dxfId="127" priority="57" operator="equal">
      <formula>0</formula>
    </cfRule>
  </conditionalFormatting>
  <conditionalFormatting sqref="AN55:AP55">
    <cfRule type="cellIs" dxfId="126" priority="56" operator="equal">
      <formula>0</formula>
    </cfRule>
  </conditionalFormatting>
  <conditionalFormatting sqref="B51:AJ51">
    <cfRule type="cellIs" dxfId="125" priority="55" operator="equal">
      <formula>0</formula>
    </cfRule>
  </conditionalFormatting>
  <conditionalFormatting sqref="AK56:AP56">
    <cfRule type="cellIs" dxfId="124" priority="53" operator="equal">
      <formula>0</formula>
    </cfRule>
  </conditionalFormatting>
  <conditionalFormatting sqref="B72:AO72">
    <cfRule type="cellIs" dxfId="123" priority="52" operator="equal">
      <formula>0</formula>
    </cfRule>
  </conditionalFormatting>
  <conditionalFormatting sqref="B70:AO70">
    <cfRule type="cellIs" dxfId="122" priority="51" operator="equal">
      <formula>0</formula>
    </cfRule>
  </conditionalFormatting>
  <conditionalFormatting sqref="B73:AO73">
    <cfRule type="cellIs" dxfId="121" priority="49" operator="equal">
      <formula>0</formula>
    </cfRule>
  </conditionalFormatting>
  <conditionalFormatting sqref="B74:AO74">
    <cfRule type="cellIs" dxfId="120" priority="48" operator="equal">
      <formula>0</formula>
    </cfRule>
  </conditionalFormatting>
  <conditionalFormatting sqref="AK57:AO57">
    <cfRule type="cellIs" dxfId="119" priority="47" operator="equal">
      <formula>0</formula>
    </cfRule>
  </conditionalFormatting>
  <conditionalFormatting sqref="AK51:AO51">
    <cfRule type="cellIs" dxfId="118" priority="46" operator="equal">
      <formula>0</formula>
    </cfRule>
  </conditionalFormatting>
  <conditionalFormatting sqref="B14:J14 B18:J18 B24:J24 B33:K33">
    <cfRule type="cellIs" dxfId="117" priority="39" operator="equal">
      <formula>0</formula>
    </cfRule>
  </conditionalFormatting>
  <conditionalFormatting sqref="B8:J8">
    <cfRule type="cellIs" dxfId="116" priority="41" operator="equal">
      <formula>0</formula>
    </cfRule>
  </conditionalFormatting>
  <conditionalFormatting sqref="K8">
    <cfRule type="cellIs" dxfId="115" priority="38" operator="equal">
      <formula>0</formula>
    </cfRule>
  </conditionalFormatting>
  <conditionalFormatting sqref="K14">
    <cfRule type="cellIs" dxfId="114" priority="37" operator="equal">
      <formula>0</formula>
    </cfRule>
  </conditionalFormatting>
  <conditionalFormatting sqref="K18">
    <cfRule type="cellIs" dxfId="113" priority="36" operator="equal">
      <formula>0</formula>
    </cfRule>
  </conditionalFormatting>
  <conditionalFormatting sqref="K24">
    <cfRule type="cellIs" dxfId="112" priority="35" operator="equal">
      <formula>0</formula>
    </cfRule>
  </conditionalFormatting>
  <conditionalFormatting sqref="L8">
    <cfRule type="cellIs" dxfId="111" priority="32" operator="equal">
      <formula>0</formula>
    </cfRule>
  </conditionalFormatting>
  <conditionalFormatting sqref="L14">
    <cfRule type="cellIs" dxfId="110" priority="31" operator="equal">
      <formula>0</formula>
    </cfRule>
  </conditionalFormatting>
  <conditionalFormatting sqref="L18">
    <cfRule type="cellIs" dxfId="109" priority="30" operator="equal">
      <formula>0</formula>
    </cfRule>
  </conditionalFormatting>
  <conditionalFormatting sqref="L24">
    <cfRule type="cellIs" dxfId="108" priority="29" operator="equal">
      <formula>0</formula>
    </cfRule>
  </conditionalFormatting>
  <conditionalFormatting sqref="A98">
    <cfRule type="cellIs" dxfId="107" priority="25" operator="equal">
      <formula>0</formula>
    </cfRule>
  </conditionalFormatting>
  <conditionalFormatting sqref="M44:Q44">
    <cfRule type="cellIs" dxfId="106" priority="19" operator="equal">
      <formula>0</formula>
    </cfRule>
  </conditionalFormatting>
  <conditionalFormatting sqref="M42:Q42">
    <cfRule type="cellIs" dxfId="105" priority="22" operator="equal">
      <formula>0</formula>
    </cfRule>
  </conditionalFormatting>
  <conditionalFormatting sqref="N108:AO112">
    <cfRule type="cellIs" dxfId="104" priority="17" operator="equal">
      <formula>0</formula>
    </cfRule>
  </conditionalFormatting>
  <conditionalFormatting sqref="AM61:AN61">
    <cfRule type="cellIs" dxfId="103" priority="14" operator="equal">
      <formula>0</formula>
    </cfRule>
  </conditionalFormatting>
  <conditionalFormatting sqref="AL42:AO44">
    <cfRule type="cellIs" dxfId="102" priority="10" operator="equal">
      <formula>0</formula>
    </cfRule>
  </conditionalFormatting>
  <conditionalFormatting sqref="B65:AO65">
    <cfRule type="cellIs" dxfId="101" priority="8" operator="equal">
      <formula>0</formula>
    </cfRule>
  </conditionalFormatting>
  <conditionalFormatting sqref="B25:L25 B26:K26">
    <cfRule type="cellIs" dxfId="100" priority="7" operator="equal">
      <formula>0</formula>
    </cfRule>
  </conditionalFormatting>
  <conditionalFormatting sqref="B20:F20">
    <cfRule type="cellIs" dxfId="99" priority="6" operator="equal">
      <formula>0</formula>
    </cfRule>
  </conditionalFormatting>
  <conditionalFormatting sqref="B108:M112">
    <cfRule type="cellIs" dxfId="98" priority="5" operator="equal">
      <formula>0</formula>
    </cfRule>
  </conditionalFormatting>
  <conditionalFormatting sqref="A99:AO99">
    <cfRule type="cellIs" dxfId="97" priority="2" operator="equal">
      <formula>0</formula>
    </cfRule>
  </conditionalFormatting>
  <hyperlinks>
    <hyperlink ref="AQ115" r:id="rId1"/>
    <hyperlink ref="AQ117" r:id="rId2"/>
    <hyperlink ref="AQ79" r:id="rId3" display="· 6401.0 - Consumer Price Index, Australia"/>
    <hyperlink ref="AQ89" r:id="rId4" display="·         5206.0 Australian National Accounts: National Income, Expenditure and Product"/>
    <hyperlink ref="AQ83" r:id="rId5"/>
    <hyperlink ref="AQ85:AR85" location="Notes!A180" display="NOTES"/>
    <hyperlink ref="AQ93" location="Notes!A180" display="NOTES"/>
  </hyperlinks>
  <pageMargins left="0.7" right="0.7" top="0.75" bottom="0.75" header="0.3" footer="0.3"/>
  <pageSetup paperSize="9" orientation="portrait" horizontalDpi="300" verticalDpi="300" r:id="rId6"/>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Q495"/>
  <sheetViews>
    <sheetView workbookViewId="0">
      <pane xSplit="1" topLeftCell="T1" activePane="topRight" state="frozen"/>
      <selection pane="topRight"/>
    </sheetView>
  </sheetViews>
  <sheetFormatPr defaultColWidth="5.7109375" defaultRowHeight="12.75"/>
  <cols>
    <col min="1" max="1" width="85" customWidth="1"/>
    <col min="2" max="28" width="9.140625" customWidth="1"/>
    <col min="29" max="29" width="9.85546875" customWidth="1"/>
    <col min="30" max="30" width="10.140625" customWidth="1"/>
    <col min="31" max="31" width="9.140625" customWidth="1"/>
    <col min="32" max="32" width="17" customWidth="1"/>
    <col min="33" max="33" width="18.42578125" customWidth="1"/>
    <col min="34" max="34" width="15.28515625" customWidth="1"/>
    <col min="35" max="35" width="20.140625" customWidth="1"/>
    <col min="43" max="43" width="7.5703125" bestFit="1" customWidth="1"/>
  </cols>
  <sheetData>
    <row r="1" spans="1:35" ht="57.75" customHeight="1">
      <c r="A1" s="441" t="s">
        <v>6888</v>
      </c>
      <c r="B1" s="2"/>
      <c r="C1" s="2"/>
      <c r="D1" s="2"/>
      <c r="E1" s="2"/>
      <c r="F1" s="2"/>
      <c r="G1" s="2"/>
      <c r="H1" s="2"/>
      <c r="I1" s="2"/>
      <c r="J1" s="104"/>
      <c r="K1" s="2"/>
      <c r="L1" s="2"/>
      <c r="M1" s="2"/>
      <c r="N1" s="2"/>
      <c r="O1" s="2"/>
      <c r="P1" s="2"/>
      <c r="Q1" s="2"/>
      <c r="R1" s="2"/>
      <c r="S1" s="2"/>
      <c r="T1" s="2"/>
      <c r="U1" s="2"/>
      <c r="V1" s="2"/>
      <c r="W1" s="2"/>
      <c r="X1" s="2"/>
      <c r="Y1" s="2"/>
      <c r="Z1" s="2"/>
      <c r="AA1" s="2"/>
      <c r="AB1" s="2"/>
      <c r="AC1" s="2"/>
      <c r="AD1" s="2"/>
      <c r="AE1" s="2"/>
      <c r="AF1" s="2"/>
      <c r="AG1" s="2"/>
      <c r="AH1" s="2"/>
    </row>
    <row r="2" spans="1:35" ht="18" customHeight="1">
      <c r="A2" s="514" t="s">
        <v>6889</v>
      </c>
      <c r="B2" s="282"/>
      <c r="C2" s="282"/>
      <c r="D2" s="282"/>
      <c r="E2" s="282"/>
      <c r="F2" s="282"/>
      <c r="G2" s="282"/>
      <c r="H2" s="282"/>
      <c r="I2" s="282"/>
      <c r="J2" s="283"/>
      <c r="K2" s="282"/>
      <c r="L2" s="282"/>
      <c r="M2" s="282"/>
      <c r="N2" s="282"/>
      <c r="O2" s="282"/>
      <c r="P2" s="282"/>
      <c r="Q2" s="282"/>
      <c r="R2" s="282"/>
      <c r="S2" s="282"/>
      <c r="T2" s="282"/>
      <c r="U2" s="282"/>
      <c r="V2" s="282"/>
      <c r="W2" s="282"/>
      <c r="X2" s="282"/>
      <c r="Y2" s="282"/>
      <c r="Z2" s="282"/>
      <c r="AA2" s="282"/>
      <c r="AB2" s="282"/>
      <c r="AC2" s="282"/>
      <c r="AD2" s="282"/>
      <c r="AE2" s="282"/>
      <c r="AF2" s="282"/>
      <c r="AG2" s="282"/>
      <c r="AH2" s="282"/>
    </row>
    <row r="3" spans="1:35" ht="22.5" customHeight="1">
      <c r="A3" s="515"/>
      <c r="AD3" s="304" t="s">
        <v>6517</v>
      </c>
      <c r="AE3" s="304" t="s">
        <v>6518</v>
      </c>
    </row>
    <row r="4" spans="1:35" ht="25.5">
      <c r="A4" s="22" t="s">
        <v>0</v>
      </c>
      <c r="B4" s="22" t="s">
        <v>1</v>
      </c>
      <c r="C4" s="22" t="s">
        <v>2</v>
      </c>
      <c r="D4" s="22" t="s">
        <v>3</v>
      </c>
      <c r="E4" s="22" t="s">
        <v>4</v>
      </c>
      <c r="F4" s="22" t="s">
        <v>5</v>
      </c>
      <c r="G4" s="22" t="s">
        <v>6</v>
      </c>
      <c r="H4" s="22" t="s">
        <v>7</v>
      </c>
      <c r="I4" s="22" t="s">
        <v>8</v>
      </c>
      <c r="J4" s="22" t="s">
        <v>9</v>
      </c>
      <c r="K4" s="22" t="s">
        <v>10</v>
      </c>
      <c r="L4" s="22" t="s">
        <v>11</v>
      </c>
      <c r="M4" s="22" t="s">
        <v>12</v>
      </c>
      <c r="N4" s="22" t="s">
        <v>13</v>
      </c>
      <c r="O4" s="22" t="s">
        <v>14</v>
      </c>
      <c r="P4" s="22" t="s">
        <v>15</v>
      </c>
      <c r="Q4" s="340" t="s">
        <v>16</v>
      </c>
      <c r="R4" s="22" t="s">
        <v>17</v>
      </c>
      <c r="S4" s="22" t="s">
        <v>18</v>
      </c>
      <c r="T4" s="22" t="s">
        <v>19</v>
      </c>
      <c r="U4" s="22" t="s">
        <v>20</v>
      </c>
      <c r="V4" s="22" t="s">
        <v>21</v>
      </c>
      <c r="W4" s="22" t="s">
        <v>22</v>
      </c>
      <c r="X4" s="22" t="s">
        <v>23</v>
      </c>
      <c r="Y4" s="22" t="s">
        <v>24</v>
      </c>
      <c r="Z4" s="22" t="s">
        <v>25</v>
      </c>
      <c r="AA4" s="22" t="s">
        <v>26</v>
      </c>
      <c r="AB4" s="22" t="s">
        <v>27</v>
      </c>
      <c r="AC4" s="22" t="s">
        <v>62</v>
      </c>
      <c r="AD4" s="22" t="s">
        <v>63</v>
      </c>
      <c r="AE4" s="22" t="s">
        <v>1238</v>
      </c>
      <c r="AF4" s="22" t="s">
        <v>6946</v>
      </c>
      <c r="AG4" s="22" t="s">
        <v>28</v>
      </c>
      <c r="AH4" s="22" t="s">
        <v>29</v>
      </c>
      <c r="AI4" s="22" t="s">
        <v>30</v>
      </c>
    </row>
    <row r="5" spans="1:35">
      <c r="A5" s="4" t="s">
        <v>31</v>
      </c>
      <c r="B5" s="5">
        <v>92.7</v>
      </c>
      <c r="C5" s="5">
        <v>100.2</v>
      </c>
      <c r="D5" s="5">
        <v>100.1</v>
      </c>
      <c r="E5" s="5">
        <v>100.1</v>
      </c>
      <c r="F5" s="5">
        <v>117.9</v>
      </c>
      <c r="G5" s="5">
        <v>118.9</v>
      </c>
      <c r="H5" s="5">
        <v>129.9</v>
      </c>
      <c r="I5" s="5">
        <v>129.6</v>
      </c>
      <c r="J5" s="5">
        <v>189.3</v>
      </c>
      <c r="K5" s="5">
        <v>205.74509999999995</v>
      </c>
      <c r="L5" s="5">
        <v>217.26288027930443</v>
      </c>
      <c r="M5" s="5">
        <v>247.03265985221128</v>
      </c>
      <c r="N5" s="5">
        <v>270.33513201837019</v>
      </c>
      <c r="O5" s="5">
        <v>296.04802973605103</v>
      </c>
      <c r="P5" s="5">
        <v>299.62439510630884</v>
      </c>
      <c r="Q5" s="438">
        <v>317.61419405700474</v>
      </c>
      <c r="R5" s="5">
        <v>330.45482733770007</v>
      </c>
      <c r="S5" s="5">
        <f t="shared" ref="S5:AE5" si="0">S27+S43+S59+S75+S91+S107+S123+S139+S155+S171</f>
        <v>354.1811506583619</v>
      </c>
      <c r="T5" s="315">
        <f t="shared" si="0"/>
        <v>379.60768932964334</v>
      </c>
      <c r="U5" s="315">
        <f t="shared" si="0"/>
        <v>417.64801406342076</v>
      </c>
      <c r="V5" s="315">
        <f t="shared" si="0"/>
        <v>447.99973853618451</v>
      </c>
      <c r="W5" s="315">
        <f t="shared" si="0"/>
        <v>558.4768495443077</v>
      </c>
      <c r="X5" s="315">
        <f t="shared" si="0"/>
        <v>518.11126857237559</v>
      </c>
      <c r="Y5" s="315">
        <f t="shared" si="0"/>
        <v>572.03742509463018</v>
      </c>
      <c r="Z5" s="315">
        <f t="shared" si="0"/>
        <v>606.35087027875227</v>
      </c>
      <c r="AA5" s="315">
        <f t="shared" si="0"/>
        <v>507.8799419819274</v>
      </c>
      <c r="AB5" s="315">
        <f t="shared" si="0"/>
        <v>485.61529947764592</v>
      </c>
      <c r="AC5" s="315">
        <f t="shared" si="0"/>
        <v>410.51765844325274</v>
      </c>
      <c r="AD5" s="315">
        <f t="shared" si="0"/>
        <v>407.77172295165087</v>
      </c>
      <c r="AE5" s="315">
        <f t="shared" si="0"/>
        <v>415.10944019314206</v>
      </c>
      <c r="AF5" s="458">
        <f>AE5/$AE$20</f>
        <v>4.0344117536798757E-2</v>
      </c>
      <c r="AG5" s="7" t="s">
        <v>32</v>
      </c>
      <c r="AH5" s="8" t="s">
        <v>33</v>
      </c>
      <c r="AI5" s="8" t="s">
        <v>31</v>
      </c>
    </row>
    <row r="6" spans="1:35">
      <c r="A6" s="4" t="s">
        <v>34</v>
      </c>
      <c r="B6" s="5">
        <v>61.599999999999994</v>
      </c>
      <c r="C6" s="5">
        <v>72.2</v>
      </c>
      <c r="D6" s="5">
        <v>88.1</v>
      </c>
      <c r="E6" s="5">
        <v>88.1</v>
      </c>
      <c r="F6" s="5">
        <v>88.1</v>
      </c>
      <c r="G6" s="5">
        <v>94.5</v>
      </c>
      <c r="H6" s="5">
        <v>105.10000000000001</v>
      </c>
      <c r="I6" s="5">
        <v>94.8</v>
      </c>
      <c r="J6" s="5">
        <v>85.5</v>
      </c>
      <c r="K6" s="5">
        <v>40.15740000000001</v>
      </c>
      <c r="L6" s="5">
        <v>87.697853488266773</v>
      </c>
      <c r="M6" s="5">
        <v>135.7329373189859</v>
      </c>
      <c r="N6" s="5">
        <v>120.6825247876904</v>
      </c>
      <c r="O6" s="5">
        <v>133.21942332746218</v>
      </c>
      <c r="P6" s="5">
        <v>141.01954171766329</v>
      </c>
      <c r="Q6" s="438">
        <v>188.10534142203133</v>
      </c>
      <c r="R6" s="5">
        <v>172.77357220467999</v>
      </c>
      <c r="S6" s="315">
        <f t="shared" ref="S6:AE6" si="1">S28+S44+S60+S76+S92+S108+S124+S140+S156+S172</f>
        <v>126.72396478674298</v>
      </c>
      <c r="T6" s="315">
        <f t="shared" si="1"/>
        <v>164.36847997281492</v>
      </c>
      <c r="U6" s="315">
        <f t="shared" si="1"/>
        <v>194.81911505215811</v>
      </c>
      <c r="V6" s="315">
        <f t="shared" si="1"/>
        <v>210.77275682327058</v>
      </c>
      <c r="W6" s="315">
        <f t="shared" si="1"/>
        <v>321.04334424961888</v>
      </c>
      <c r="X6" s="315">
        <f t="shared" si="1"/>
        <v>322.66535153212448</v>
      </c>
      <c r="Y6" s="315">
        <f t="shared" si="1"/>
        <v>338.903097240367</v>
      </c>
      <c r="Z6" s="315">
        <f t="shared" si="1"/>
        <v>381.15956976356438</v>
      </c>
      <c r="AA6" s="315">
        <f t="shared" si="1"/>
        <v>380.90934894251529</v>
      </c>
      <c r="AB6" s="315">
        <f t="shared" si="1"/>
        <v>376.41197424298667</v>
      </c>
      <c r="AC6" s="315">
        <f t="shared" si="1"/>
        <v>302.75784908515112</v>
      </c>
      <c r="AD6" s="315">
        <f t="shared" si="1"/>
        <v>301.50711717494227</v>
      </c>
      <c r="AE6" s="315">
        <f t="shared" si="1"/>
        <v>309.65564924007481</v>
      </c>
      <c r="AF6" s="458">
        <f t="shared" ref="AF6:AF18" si="2">AE6/$AE$20</f>
        <v>3.0095157323000568E-2</v>
      </c>
      <c r="AG6" s="7" t="s">
        <v>35</v>
      </c>
      <c r="AH6" s="9" t="s">
        <v>36</v>
      </c>
      <c r="AI6" s="9"/>
    </row>
    <row r="7" spans="1:35">
      <c r="A7" s="4" t="s">
        <v>37</v>
      </c>
      <c r="B7" s="5"/>
      <c r="C7" s="5"/>
      <c r="D7" s="5"/>
      <c r="E7" s="5"/>
      <c r="F7" s="5"/>
      <c r="G7" s="5"/>
      <c r="H7" s="5"/>
      <c r="I7" s="5"/>
      <c r="J7" s="5"/>
      <c r="K7" s="5"/>
      <c r="L7" s="5">
        <v>0.24064806241189404</v>
      </c>
      <c r="M7" s="5">
        <v>3.93</v>
      </c>
      <c r="N7" s="5">
        <v>7.1690000000000005</v>
      </c>
      <c r="O7" s="5">
        <v>7.1180000000000003</v>
      </c>
      <c r="P7" s="5">
        <v>4.6689999999999996</v>
      </c>
      <c r="Q7" s="438">
        <v>5.7359999999999998</v>
      </c>
      <c r="R7" s="5">
        <v>5.0720000000000001</v>
      </c>
      <c r="S7" s="315">
        <f t="shared" ref="S7:AE7" si="3">S29+S45+S61+S77+S93+S109+S125+S141+S157+S173</f>
        <v>4.5940000000000003</v>
      </c>
      <c r="T7" s="315">
        <f t="shared" si="3"/>
        <v>4.6989999999999998</v>
      </c>
      <c r="U7" s="315">
        <f t="shared" si="3"/>
        <v>4.7930000000000001</v>
      </c>
      <c r="V7" s="315">
        <f t="shared" si="3"/>
        <v>6.2160000000000002</v>
      </c>
      <c r="W7" s="315">
        <f t="shared" si="3"/>
        <v>73.762</v>
      </c>
      <c r="X7" s="315">
        <f t="shared" si="3"/>
        <v>69.322000000000003</v>
      </c>
      <c r="Y7" s="315">
        <f t="shared" si="3"/>
        <v>48.248999999999995</v>
      </c>
      <c r="Z7" s="315">
        <f t="shared" si="3"/>
        <v>84.865000000000009</v>
      </c>
      <c r="AA7" s="315">
        <f t="shared" si="3"/>
        <v>31.015000000000001</v>
      </c>
      <c r="AB7" s="315">
        <f t="shared" si="3"/>
        <v>50.8</v>
      </c>
      <c r="AC7" s="315">
        <f t="shared" si="3"/>
        <v>28.247999999999998</v>
      </c>
      <c r="AD7" s="315">
        <f t="shared" si="3"/>
        <v>24.437999999999999</v>
      </c>
      <c r="AE7" s="315">
        <f t="shared" si="3"/>
        <v>24.956424999999999</v>
      </c>
      <c r="AF7" s="458">
        <f t="shared" si="2"/>
        <v>2.4254927641005663E-3</v>
      </c>
      <c r="AG7" s="7" t="s">
        <v>1098</v>
      </c>
      <c r="AH7" s="9" t="s">
        <v>38</v>
      </c>
      <c r="AI7" s="9" t="s">
        <v>34</v>
      </c>
    </row>
    <row r="8" spans="1:35">
      <c r="A8" s="4" t="s">
        <v>39</v>
      </c>
      <c r="B8" s="5">
        <v>34.9</v>
      </c>
      <c r="C8" s="5">
        <v>39.1</v>
      </c>
      <c r="D8" s="5">
        <v>42.9</v>
      </c>
      <c r="E8" s="5">
        <v>42.9</v>
      </c>
      <c r="F8" s="5">
        <v>39.5</v>
      </c>
      <c r="G8" s="5">
        <v>35.299999999999997</v>
      </c>
      <c r="H8" s="5">
        <v>35.699999999999996</v>
      </c>
      <c r="I8" s="5">
        <v>50.9</v>
      </c>
      <c r="J8" s="5">
        <v>36.5</v>
      </c>
      <c r="K8" s="5">
        <v>43.421599999999998</v>
      </c>
      <c r="L8" s="5">
        <v>24.133967802593951</v>
      </c>
      <c r="M8" s="5">
        <v>32.310882672106416</v>
      </c>
      <c r="N8" s="5">
        <v>48.958118659393129</v>
      </c>
      <c r="O8" s="5">
        <v>53.63995226973141</v>
      </c>
      <c r="P8" s="5">
        <v>71.635789226159375</v>
      </c>
      <c r="Q8" s="438">
        <v>89.839573687308842</v>
      </c>
      <c r="R8" s="5">
        <v>101.24012390057999</v>
      </c>
      <c r="S8" s="315">
        <f t="shared" ref="S8:AE8" si="4">S30+S46+S62+S78+S94+S110+S126+S142+S158+S174</f>
        <v>138.71285780151379</v>
      </c>
      <c r="T8" s="315">
        <f t="shared" si="4"/>
        <v>133.63555504676015</v>
      </c>
      <c r="U8" s="315">
        <f t="shared" si="4"/>
        <v>134.37232336053165</v>
      </c>
      <c r="V8" s="315">
        <f t="shared" si="4"/>
        <v>153.23631296009765</v>
      </c>
      <c r="W8" s="315">
        <f t="shared" si="4"/>
        <v>192.75710752122538</v>
      </c>
      <c r="X8" s="315">
        <f t="shared" si="4"/>
        <v>324.51748282856619</v>
      </c>
      <c r="Y8" s="315">
        <f t="shared" si="4"/>
        <v>499.87219954473477</v>
      </c>
      <c r="Z8" s="315">
        <f t="shared" si="4"/>
        <v>420.13758755784562</v>
      </c>
      <c r="AA8" s="315">
        <f t="shared" si="4"/>
        <v>479.15193824652476</v>
      </c>
      <c r="AB8" s="315">
        <f t="shared" si="4"/>
        <v>473.51249159615912</v>
      </c>
      <c r="AC8" s="315">
        <f t="shared" si="4"/>
        <v>382.22777993077079</v>
      </c>
      <c r="AD8" s="315">
        <f t="shared" si="4"/>
        <v>339.42253939822137</v>
      </c>
      <c r="AE8" s="315">
        <f t="shared" si="4"/>
        <v>349.6598909047309</v>
      </c>
      <c r="AF8" s="458">
        <f t="shared" si="2"/>
        <v>3.3983134014011152E-2</v>
      </c>
      <c r="AG8" s="7" t="s">
        <v>1100</v>
      </c>
      <c r="AH8" s="8" t="s">
        <v>40</v>
      </c>
      <c r="AI8" s="8"/>
    </row>
    <row r="9" spans="1:35">
      <c r="A9" s="4" t="s">
        <v>41</v>
      </c>
      <c r="B9" s="5">
        <v>61.7</v>
      </c>
      <c r="C9" s="5">
        <v>73.3</v>
      </c>
      <c r="D9" s="5">
        <v>77.7</v>
      </c>
      <c r="E9" s="5">
        <v>11.7</v>
      </c>
      <c r="F9" s="5">
        <v>87.3</v>
      </c>
      <c r="G9" s="5">
        <v>109</v>
      </c>
      <c r="H9" s="5">
        <v>109.4</v>
      </c>
      <c r="I9" s="5">
        <v>122.5</v>
      </c>
      <c r="J9" s="5">
        <v>90.9</v>
      </c>
      <c r="K9" s="5">
        <v>101.69410000000001</v>
      </c>
      <c r="L9" s="5">
        <v>61.462984028994036</v>
      </c>
      <c r="M9" s="5">
        <v>89.188054607508533</v>
      </c>
      <c r="N9" s="5">
        <v>81.812175202539251</v>
      </c>
      <c r="O9" s="5">
        <v>83.998483789570784</v>
      </c>
      <c r="P9" s="5">
        <v>120.4047156701764</v>
      </c>
      <c r="Q9" s="438">
        <v>132.99745007293478</v>
      </c>
      <c r="R9" s="5">
        <v>149.37422904037999</v>
      </c>
      <c r="S9" s="315">
        <f t="shared" ref="S9:AE9" si="5">S31+S47+S63+S79+S95+S111+S127+S143+S159+S175</f>
        <v>205.28218261989642</v>
      </c>
      <c r="T9" s="315">
        <f t="shared" si="5"/>
        <v>230.43151479899421</v>
      </c>
      <c r="U9" s="315">
        <f t="shared" si="5"/>
        <v>284.04245690115425</v>
      </c>
      <c r="V9" s="315">
        <f t="shared" si="5"/>
        <v>453.59044629864206</v>
      </c>
      <c r="W9" s="315">
        <f t="shared" si="5"/>
        <v>598.94797010445893</v>
      </c>
      <c r="X9" s="315">
        <f t="shared" si="5"/>
        <v>573.23069434561262</v>
      </c>
      <c r="Y9" s="315">
        <f t="shared" si="5"/>
        <v>687.87376500685764</v>
      </c>
      <c r="Z9" s="315">
        <f t="shared" si="5"/>
        <v>652.41550692940484</v>
      </c>
      <c r="AA9" s="315">
        <f t="shared" si="5"/>
        <v>897.1807535952795</v>
      </c>
      <c r="AB9" s="315">
        <f t="shared" si="5"/>
        <v>872.46756492864461</v>
      </c>
      <c r="AC9" s="315">
        <f t="shared" si="5"/>
        <v>745.01060417083477</v>
      </c>
      <c r="AD9" s="315">
        <f t="shared" si="5"/>
        <v>765.03617236997411</v>
      </c>
      <c r="AE9" s="315">
        <f t="shared" si="5"/>
        <v>811.93571315114184</v>
      </c>
      <c r="AF9" s="458">
        <f t="shared" si="2"/>
        <v>7.8911310300370643E-2</v>
      </c>
      <c r="AG9" s="10"/>
      <c r="AH9" s="8" t="s">
        <v>42</v>
      </c>
      <c r="AI9" s="8"/>
    </row>
    <row r="10" spans="1:35">
      <c r="A10" s="4" t="s">
        <v>43</v>
      </c>
      <c r="B10" s="5">
        <v>480.7</v>
      </c>
      <c r="C10" s="5">
        <v>547.4</v>
      </c>
      <c r="D10" s="5">
        <v>653.9</v>
      </c>
      <c r="E10" s="5">
        <v>653.9</v>
      </c>
      <c r="F10" s="5">
        <v>756.2</v>
      </c>
      <c r="G10" s="5">
        <v>882.2</v>
      </c>
      <c r="H10" s="5">
        <v>876.8</v>
      </c>
      <c r="I10" s="5">
        <v>1002.4</v>
      </c>
      <c r="J10" s="5">
        <v>773.3</v>
      </c>
      <c r="K10" s="5">
        <v>817.79250000000002</v>
      </c>
      <c r="L10" s="5">
        <v>779.16121543206941</v>
      </c>
      <c r="M10" s="5">
        <v>825.07062769598747</v>
      </c>
      <c r="N10" s="5">
        <v>906.76786788472896</v>
      </c>
      <c r="O10" s="5">
        <v>1058.6346547125122</v>
      </c>
      <c r="P10" s="5">
        <v>1089.9833725117044</v>
      </c>
      <c r="Q10" s="438">
        <v>1260.0561031892851</v>
      </c>
      <c r="R10" s="5">
        <v>1240.0010155596001</v>
      </c>
      <c r="S10" s="315">
        <f t="shared" ref="S10:AE10" si="6">S32+S48+S64+S80+S96+S112+S128+S144+S160+S176</f>
        <v>1454.1067108974958</v>
      </c>
      <c r="T10" s="315">
        <f t="shared" si="6"/>
        <v>1545.2549206029032</v>
      </c>
      <c r="U10" s="315">
        <f t="shared" si="6"/>
        <v>1745.4153319988804</v>
      </c>
      <c r="V10" s="315">
        <f t="shared" si="6"/>
        <v>1953.8925780921363</v>
      </c>
      <c r="W10" s="315">
        <f t="shared" si="6"/>
        <v>2066.0011948236688</v>
      </c>
      <c r="X10" s="315">
        <f t="shared" si="6"/>
        <v>2064.4801039665003</v>
      </c>
      <c r="Y10" s="315">
        <f t="shared" si="6"/>
        <v>2402.8886752942994</v>
      </c>
      <c r="Z10" s="315">
        <f t="shared" si="6"/>
        <v>2025.3369328737078</v>
      </c>
      <c r="AA10" s="315">
        <f t="shared" si="6"/>
        <v>1984.7790089609757</v>
      </c>
      <c r="AB10" s="315">
        <f t="shared" si="6"/>
        <v>1862.448017625793</v>
      </c>
      <c r="AC10" s="315">
        <f t="shared" si="6"/>
        <v>2226.9755411734996</v>
      </c>
      <c r="AD10" s="315">
        <f t="shared" si="6"/>
        <v>2181.2742433229901</v>
      </c>
      <c r="AE10" s="315">
        <f t="shared" si="6"/>
        <v>2197.8516680082685</v>
      </c>
      <c r="AF10" s="458">
        <f t="shared" si="2"/>
        <v>0.21360725012979284</v>
      </c>
      <c r="AG10" s="10"/>
      <c r="AH10" s="8" t="s">
        <v>44</v>
      </c>
      <c r="AI10" s="8" t="s">
        <v>39</v>
      </c>
    </row>
    <row r="11" spans="1:35">
      <c r="A11" s="4" t="s">
        <v>45</v>
      </c>
      <c r="B11" s="5">
        <v>122</v>
      </c>
      <c r="C11" s="5">
        <v>136.6</v>
      </c>
      <c r="D11" s="5">
        <v>159.9</v>
      </c>
      <c r="E11" s="5">
        <v>159.9</v>
      </c>
      <c r="F11" s="5">
        <v>181.2</v>
      </c>
      <c r="G11" s="5">
        <v>212.6</v>
      </c>
      <c r="H11" s="5">
        <v>209.2</v>
      </c>
      <c r="I11" s="5">
        <v>225.9</v>
      </c>
      <c r="J11" s="5">
        <v>223.2</v>
      </c>
      <c r="K11" s="5">
        <v>228.05160000000001</v>
      </c>
      <c r="L11" s="5">
        <v>267.57097890841681</v>
      </c>
      <c r="M11" s="5">
        <v>240.05889551687906</v>
      </c>
      <c r="N11" s="5">
        <v>299.0780051310993</v>
      </c>
      <c r="O11" s="5">
        <v>357.92303163918922</v>
      </c>
      <c r="P11" s="5">
        <v>408.72077197328963</v>
      </c>
      <c r="Q11" s="438">
        <v>511.17468248860467</v>
      </c>
      <c r="R11" s="5">
        <v>521.75481459942</v>
      </c>
      <c r="S11" s="315">
        <f t="shared" ref="S11:AE11" si="7">S33+S49+S65+S81+S97+S113+S129+S145+S161+S177</f>
        <v>840.77690198358096</v>
      </c>
      <c r="T11" s="315">
        <f t="shared" si="7"/>
        <v>1145.891302410857</v>
      </c>
      <c r="U11" s="315">
        <f t="shared" si="7"/>
        <v>859.27172601769848</v>
      </c>
      <c r="V11" s="315">
        <f t="shared" si="7"/>
        <v>1057.7895649564614</v>
      </c>
      <c r="W11" s="315">
        <f t="shared" si="7"/>
        <v>1041.7130048700083</v>
      </c>
      <c r="X11" s="315">
        <f t="shared" si="7"/>
        <v>1246.4040254094828</v>
      </c>
      <c r="Y11" s="315">
        <f t="shared" si="7"/>
        <v>1365.6526962364326</v>
      </c>
      <c r="Z11" s="315">
        <f t="shared" si="7"/>
        <v>1191.3888127499938</v>
      </c>
      <c r="AA11" s="315">
        <f t="shared" si="7"/>
        <v>1297.1435897178667</v>
      </c>
      <c r="AB11" s="315">
        <f t="shared" si="7"/>
        <v>1301.417212638311</v>
      </c>
      <c r="AC11" s="315">
        <f t="shared" si="7"/>
        <v>1288.9484459359051</v>
      </c>
      <c r="AD11" s="315">
        <f t="shared" si="7"/>
        <v>1436.5502308961145</v>
      </c>
      <c r="AE11" s="315">
        <f t="shared" si="7"/>
        <v>1320.1559811781162</v>
      </c>
      <c r="AF11" s="458">
        <f t="shared" si="2"/>
        <v>0.12830478643602217</v>
      </c>
      <c r="AG11" s="10"/>
      <c r="AH11" s="9" t="s">
        <v>46</v>
      </c>
      <c r="AI11" s="9" t="s">
        <v>41</v>
      </c>
    </row>
    <row r="12" spans="1:35">
      <c r="A12" s="4" t="s">
        <v>47</v>
      </c>
      <c r="B12" s="5">
        <v>191.5</v>
      </c>
      <c r="C12" s="5">
        <v>207.9</v>
      </c>
      <c r="D12" s="5">
        <v>232.1</v>
      </c>
      <c r="E12" s="5">
        <v>232.1</v>
      </c>
      <c r="F12" s="5">
        <v>254.3</v>
      </c>
      <c r="G12" s="5">
        <v>277.7</v>
      </c>
      <c r="H12" s="5">
        <v>286.3</v>
      </c>
      <c r="I12" s="5">
        <v>280</v>
      </c>
      <c r="J12" s="5">
        <v>279.39999999999998</v>
      </c>
      <c r="K12" s="5">
        <v>275.0949</v>
      </c>
      <c r="L12" s="5">
        <v>264.09764215808735</v>
      </c>
      <c r="M12" s="5">
        <v>293.93637285274525</v>
      </c>
      <c r="N12" s="5">
        <v>297.73725770939342</v>
      </c>
      <c r="O12" s="5">
        <v>355.88193487113278</v>
      </c>
      <c r="P12" s="5">
        <v>377.45827940982241</v>
      </c>
      <c r="Q12" s="438">
        <v>436.62225092346779</v>
      </c>
      <c r="R12" s="5">
        <v>441.16528531306005</v>
      </c>
      <c r="S12" s="315">
        <f t="shared" ref="S12:AE12" si="8">S34+S50+S66+S82+S98+S114+S130+S146+S162+S178</f>
        <v>436.83801424680996</v>
      </c>
      <c r="T12" s="315">
        <f t="shared" si="8"/>
        <v>446.0968443922161</v>
      </c>
      <c r="U12" s="315">
        <f t="shared" si="8"/>
        <v>462.76896948409933</v>
      </c>
      <c r="V12" s="315">
        <f t="shared" si="8"/>
        <v>475.68779563802968</v>
      </c>
      <c r="W12" s="315">
        <f t="shared" si="8"/>
        <v>487.37958097370745</v>
      </c>
      <c r="X12" s="315">
        <f t="shared" si="8"/>
        <v>493.60170655023603</v>
      </c>
      <c r="Y12" s="315">
        <f t="shared" si="8"/>
        <v>553.86852422012782</v>
      </c>
      <c r="Z12" s="315">
        <f t="shared" si="8"/>
        <v>553.3130754928959</v>
      </c>
      <c r="AA12" s="315">
        <f t="shared" si="8"/>
        <v>662.13660805234395</v>
      </c>
      <c r="AB12" s="315">
        <f t="shared" si="8"/>
        <v>697.56981685701351</v>
      </c>
      <c r="AC12" s="315">
        <f t="shared" si="8"/>
        <v>702.72604924090342</v>
      </c>
      <c r="AD12" s="315">
        <f t="shared" si="8"/>
        <v>762.91099191622732</v>
      </c>
      <c r="AE12" s="315">
        <f t="shared" si="8"/>
        <v>771.22797333862104</v>
      </c>
      <c r="AF12" s="458">
        <f t="shared" si="2"/>
        <v>7.4954961249648927E-2</v>
      </c>
      <c r="AG12" s="10"/>
      <c r="AH12" s="8" t="s">
        <v>48</v>
      </c>
      <c r="AI12" s="8" t="s">
        <v>43</v>
      </c>
    </row>
    <row r="13" spans="1:35">
      <c r="A13" s="4" t="s">
        <v>49</v>
      </c>
      <c r="B13" s="5"/>
      <c r="C13" s="5"/>
      <c r="D13" s="5"/>
      <c r="E13" s="5"/>
      <c r="F13" s="5"/>
      <c r="G13" s="5"/>
      <c r="H13" s="5"/>
      <c r="I13" s="5"/>
      <c r="J13" s="5"/>
      <c r="K13" s="5"/>
      <c r="L13" s="5"/>
      <c r="M13" s="5"/>
      <c r="N13" s="5">
        <v>9.1127383138540488</v>
      </c>
      <c r="O13" s="5">
        <v>9.4388209667567722</v>
      </c>
      <c r="P13" s="5">
        <v>10.571307815964721</v>
      </c>
      <c r="Q13" s="438">
        <v>13.8575431468759</v>
      </c>
      <c r="R13" s="5">
        <v>15.831729046820001</v>
      </c>
      <c r="S13" s="315">
        <f t="shared" ref="S13:AE13" si="9">S35+S51+S67+S83+S99+S115+S131+S147+S163+S179</f>
        <v>17.205234571325875</v>
      </c>
      <c r="T13" s="315">
        <f t="shared" si="9"/>
        <v>17.648103831704958</v>
      </c>
      <c r="U13" s="315">
        <f t="shared" si="9"/>
        <v>19.513791605316541</v>
      </c>
      <c r="V13" s="315">
        <f t="shared" si="9"/>
        <v>23.440148080740222</v>
      </c>
      <c r="W13" s="315">
        <f t="shared" si="9"/>
        <v>21.385534598691692</v>
      </c>
      <c r="X13" s="315">
        <f t="shared" si="9"/>
        <v>23.389999990611699</v>
      </c>
      <c r="Y13" s="315">
        <f t="shared" si="9"/>
        <v>23.73469503055496</v>
      </c>
      <c r="Z13" s="315">
        <f t="shared" si="9"/>
        <v>25.944569026232084</v>
      </c>
      <c r="AA13" s="315">
        <f t="shared" si="9"/>
        <v>26.429176214527136</v>
      </c>
      <c r="AB13" s="315">
        <f t="shared" si="9"/>
        <v>22.815783978842671</v>
      </c>
      <c r="AC13" s="315">
        <f t="shared" si="9"/>
        <v>25.8803824922011</v>
      </c>
      <c r="AD13" s="315">
        <f t="shared" si="9"/>
        <v>32.887026335378089</v>
      </c>
      <c r="AE13" s="315">
        <f t="shared" si="9"/>
        <v>39.182216900666788</v>
      </c>
      <c r="AF13" s="458">
        <f t="shared" si="2"/>
        <v>3.808084834826551E-3</v>
      </c>
      <c r="AG13" s="10"/>
      <c r="AH13" s="9" t="s">
        <v>50</v>
      </c>
      <c r="AI13" s="9" t="s">
        <v>45</v>
      </c>
    </row>
    <row r="14" spans="1:35">
      <c r="A14" s="4" t="s">
        <v>51</v>
      </c>
      <c r="B14" s="5"/>
      <c r="C14" s="5"/>
      <c r="D14" s="5"/>
      <c r="E14" s="5"/>
      <c r="F14" s="5"/>
      <c r="G14" s="5"/>
      <c r="H14" s="5"/>
      <c r="I14" s="5"/>
      <c r="J14" s="5"/>
      <c r="K14" s="5"/>
      <c r="L14" s="5"/>
      <c r="M14" s="5"/>
      <c r="N14" s="5">
        <v>78.021150959644729</v>
      </c>
      <c r="O14" s="5">
        <v>73.245080724652524</v>
      </c>
      <c r="P14" s="5">
        <v>77.726206419785584</v>
      </c>
      <c r="Q14" s="438">
        <v>72.69993128907609</v>
      </c>
      <c r="R14" s="5">
        <v>70.29282572596</v>
      </c>
      <c r="S14" s="315">
        <f t="shared" ref="S14:AE14" si="10">S36+S52+S68+S84+S100+S116+S132+S148+S164+S180</f>
        <v>90.738496001089104</v>
      </c>
      <c r="T14" s="315">
        <f t="shared" si="10"/>
        <v>112.82565368110404</v>
      </c>
      <c r="U14" s="315">
        <f t="shared" si="10"/>
        <v>133.50696428590413</v>
      </c>
      <c r="V14" s="315">
        <f t="shared" si="10"/>
        <v>174.80494099186114</v>
      </c>
      <c r="W14" s="315">
        <f t="shared" si="10"/>
        <v>189.59427981002204</v>
      </c>
      <c r="X14" s="315">
        <f t="shared" si="10"/>
        <v>98.934374156263871</v>
      </c>
      <c r="Y14" s="315">
        <f t="shared" si="10"/>
        <v>125.32073541110509</v>
      </c>
      <c r="Z14" s="315">
        <f t="shared" si="10"/>
        <v>115.00988333572957</v>
      </c>
      <c r="AA14" s="315">
        <f t="shared" si="10"/>
        <v>115.28361383012565</v>
      </c>
      <c r="AB14" s="315">
        <f t="shared" si="10"/>
        <v>115.24812890133235</v>
      </c>
      <c r="AC14" s="315">
        <f t="shared" si="10"/>
        <v>34.324820279234878</v>
      </c>
      <c r="AD14" s="315">
        <f t="shared" si="10"/>
        <v>34.145241979794037</v>
      </c>
      <c r="AE14" s="315">
        <f t="shared" si="10"/>
        <v>32.138522850727973</v>
      </c>
      <c r="AF14" s="458">
        <f t="shared" si="2"/>
        <v>3.1235144706552084E-3</v>
      </c>
      <c r="AG14" s="10"/>
      <c r="AH14" s="8" t="s">
        <v>52</v>
      </c>
      <c r="AI14" s="8" t="s">
        <v>47</v>
      </c>
    </row>
    <row r="15" spans="1:35">
      <c r="A15" s="4" t="s">
        <v>53</v>
      </c>
      <c r="B15" s="5">
        <v>5.0999999999999996</v>
      </c>
      <c r="C15" s="5">
        <v>12.3</v>
      </c>
      <c r="D15" s="5">
        <v>13.3</v>
      </c>
      <c r="E15" s="5">
        <v>13.3</v>
      </c>
      <c r="F15" s="5">
        <v>13.1</v>
      </c>
      <c r="G15" s="5">
        <v>12.1</v>
      </c>
      <c r="H15" s="5">
        <v>14.2</v>
      </c>
      <c r="I15" s="5">
        <v>11.6</v>
      </c>
      <c r="J15" s="5">
        <v>11</v>
      </c>
      <c r="K15" s="5">
        <v>24.397199999999998</v>
      </c>
      <c r="L15" s="5">
        <v>12.325518730449758</v>
      </c>
      <c r="M15" s="5">
        <v>11.780846278583926</v>
      </c>
      <c r="N15" s="5">
        <v>36.08242599098714</v>
      </c>
      <c r="O15" s="5">
        <v>55.594492504987983</v>
      </c>
      <c r="P15" s="5">
        <v>88.736888843497951</v>
      </c>
      <c r="Q15" s="438">
        <v>103.90629335025226</v>
      </c>
      <c r="R15" s="5">
        <v>115.24449931799998</v>
      </c>
      <c r="S15" s="315">
        <f t="shared" ref="S15:AE15" si="11">S37+S53+S69+S85+S101+S117+S133+S149+S165+S181</f>
        <v>148.57022123641374</v>
      </c>
      <c r="T15" s="315">
        <f t="shared" si="11"/>
        <v>155.13353356248916</v>
      </c>
      <c r="U15" s="315">
        <f t="shared" si="11"/>
        <v>199.72073274581317</v>
      </c>
      <c r="V15" s="315">
        <f t="shared" si="11"/>
        <v>267.66641926675334</v>
      </c>
      <c r="W15" s="315">
        <f t="shared" si="11"/>
        <v>306.45267116859884</v>
      </c>
      <c r="X15" s="315">
        <f t="shared" si="11"/>
        <v>468.47576085651951</v>
      </c>
      <c r="Y15" s="315">
        <f t="shared" si="11"/>
        <v>593.63951065580079</v>
      </c>
      <c r="Z15" s="315">
        <f t="shared" si="11"/>
        <v>636.5671219541465</v>
      </c>
      <c r="AA15" s="315">
        <f t="shared" si="11"/>
        <v>667.82086725733211</v>
      </c>
      <c r="AB15" s="315">
        <f t="shared" si="11"/>
        <v>646.59983009897087</v>
      </c>
      <c r="AC15" s="315">
        <f t="shared" si="11"/>
        <v>871.21719215557289</v>
      </c>
      <c r="AD15" s="315">
        <f t="shared" si="11"/>
        <v>676.724770952894</v>
      </c>
      <c r="AE15" s="315">
        <f t="shared" si="11"/>
        <v>672.87991149918537</v>
      </c>
      <c r="AF15" s="458">
        <f t="shared" si="2"/>
        <v>6.5396600532724683E-2</v>
      </c>
      <c r="AG15" s="10"/>
      <c r="AH15" s="9" t="s">
        <v>54</v>
      </c>
      <c r="AI15" s="9"/>
    </row>
    <row r="16" spans="1:35">
      <c r="A16" s="4" t="s">
        <v>55</v>
      </c>
      <c r="B16" s="5"/>
      <c r="C16" s="5"/>
      <c r="D16" s="5"/>
      <c r="E16" s="5"/>
      <c r="F16" s="5"/>
      <c r="G16" s="5"/>
      <c r="H16" s="5"/>
      <c r="I16" s="5"/>
      <c r="J16" s="5"/>
      <c r="K16" s="5"/>
      <c r="L16" s="5">
        <v>1743.298569036531</v>
      </c>
      <c r="M16" s="5">
        <v>1624.9</v>
      </c>
      <c r="N16" s="5">
        <v>1289.2025000000001</v>
      </c>
      <c r="O16" s="5">
        <v>1443.568</v>
      </c>
      <c r="P16" s="5">
        <v>1520.758</v>
      </c>
      <c r="Q16" s="438">
        <v>1606.922</v>
      </c>
      <c r="R16" s="5">
        <v>1178.009</v>
      </c>
      <c r="S16" s="315">
        <f t="shared" ref="S16:AE16" si="12">S38+S54+S70+S86+S102+S118+S134+S150+S166+S182</f>
        <v>1383.25</v>
      </c>
      <c r="T16" s="315">
        <f t="shared" si="12"/>
        <v>1400.3989999999999</v>
      </c>
      <c r="U16" s="315">
        <f t="shared" si="12"/>
        <v>1391.6779999999999</v>
      </c>
      <c r="V16" s="315">
        <f t="shared" si="12"/>
        <v>1408.4280000000001</v>
      </c>
      <c r="W16" s="315">
        <f t="shared" si="12"/>
        <v>1513.962</v>
      </c>
      <c r="X16" s="315">
        <f t="shared" si="12"/>
        <v>1661.433</v>
      </c>
      <c r="Y16" s="315">
        <f t="shared" si="12"/>
        <v>1774.615</v>
      </c>
      <c r="Z16" s="315">
        <f t="shared" si="12"/>
        <v>1807.4639999999999</v>
      </c>
      <c r="AA16" s="315">
        <f t="shared" si="12"/>
        <v>1874.46</v>
      </c>
      <c r="AB16" s="315">
        <f t="shared" si="12"/>
        <v>1947.2685000000001</v>
      </c>
      <c r="AC16" s="315">
        <f t="shared" si="12"/>
        <v>2039.569</v>
      </c>
      <c r="AD16" s="315">
        <f t="shared" si="12"/>
        <v>1997.0140000000001</v>
      </c>
      <c r="AE16" s="315">
        <f t="shared" si="12"/>
        <v>2162.1089999999999</v>
      </c>
      <c r="AF16" s="458">
        <f t="shared" si="2"/>
        <v>0.21013345199469519</v>
      </c>
      <c r="AG16" s="10"/>
      <c r="AH16" s="9" t="s">
        <v>56</v>
      </c>
      <c r="AI16" s="9" t="s">
        <v>53</v>
      </c>
    </row>
    <row r="17" spans="1:43">
      <c r="A17" s="4" t="s">
        <v>57</v>
      </c>
      <c r="B17" s="5"/>
      <c r="C17" s="5"/>
      <c r="D17" s="5"/>
      <c r="E17" s="5"/>
      <c r="F17" s="5"/>
      <c r="G17" s="5"/>
      <c r="H17" s="5"/>
      <c r="I17" s="5"/>
      <c r="J17" s="5"/>
      <c r="K17" s="5"/>
      <c r="L17" s="5">
        <v>96.189446104141098</v>
      </c>
      <c r="M17" s="5">
        <v>274.74706040488098</v>
      </c>
      <c r="N17" s="5">
        <v>481.18000386568497</v>
      </c>
      <c r="O17" s="5">
        <v>406.39278216431262</v>
      </c>
      <c r="P17" s="5">
        <v>448.16323094173038</v>
      </c>
      <c r="Q17" s="438">
        <v>611.56250411196436</v>
      </c>
      <c r="R17" s="5">
        <v>553.5129703104999</v>
      </c>
      <c r="S17" s="315">
        <f t="shared" ref="S17:AE17" si="13">S39+S55+S71+S87+S103+S119+S135+S151+S167+S183</f>
        <v>487.41161577721982</v>
      </c>
      <c r="T17" s="315">
        <f t="shared" si="13"/>
        <v>396.52369417242812</v>
      </c>
      <c r="U17" s="315">
        <f t="shared" si="13"/>
        <v>381.87270073838403</v>
      </c>
      <c r="V17" s="315">
        <f t="shared" si="13"/>
        <v>405.03254648805631</v>
      </c>
      <c r="W17" s="315">
        <f t="shared" si="13"/>
        <v>460.41896586629707</v>
      </c>
      <c r="X17" s="315">
        <f t="shared" si="13"/>
        <v>543.36798321760193</v>
      </c>
      <c r="Y17" s="315">
        <f t="shared" si="13"/>
        <v>574.65147092043549</v>
      </c>
      <c r="Z17" s="315">
        <f t="shared" si="13"/>
        <v>574.42886778021523</v>
      </c>
      <c r="AA17" s="315">
        <f t="shared" si="13"/>
        <v>612.5064764239886</v>
      </c>
      <c r="AB17" s="315">
        <f t="shared" si="13"/>
        <v>592.67025652222719</v>
      </c>
      <c r="AC17" s="315">
        <f t="shared" si="13"/>
        <v>609.54383148335478</v>
      </c>
      <c r="AD17" s="315">
        <f t="shared" si="13"/>
        <v>644.53142712424449</v>
      </c>
      <c r="AE17" s="315">
        <f t="shared" si="13"/>
        <v>641.87530398340039</v>
      </c>
      <c r="AF17" s="458">
        <f t="shared" si="2"/>
        <v>6.2383290285631415E-2</v>
      </c>
      <c r="AG17" s="10"/>
      <c r="AH17" s="8" t="s">
        <v>58</v>
      </c>
      <c r="AI17" s="8"/>
    </row>
    <row r="18" spans="1:43">
      <c r="A18" s="4" t="s">
        <v>59</v>
      </c>
      <c r="B18" s="5">
        <v>246.7</v>
      </c>
      <c r="C18" s="5">
        <v>250.1</v>
      </c>
      <c r="D18" s="5">
        <v>257.2</v>
      </c>
      <c r="E18" s="5">
        <v>257.2</v>
      </c>
      <c r="F18" s="5">
        <v>267.10000000000002</v>
      </c>
      <c r="G18" s="5">
        <v>293.10000000000002</v>
      </c>
      <c r="H18" s="5">
        <v>277.5</v>
      </c>
      <c r="I18" s="5">
        <v>292.2</v>
      </c>
      <c r="J18" s="5">
        <v>281.2</v>
      </c>
      <c r="K18" s="5">
        <v>227.51959999999997</v>
      </c>
      <c r="L18" s="5">
        <v>233.07829596873319</v>
      </c>
      <c r="M18" s="5">
        <v>250.31266280011121</v>
      </c>
      <c r="N18" s="5">
        <v>279.83309947661422</v>
      </c>
      <c r="O18" s="5">
        <v>289.7045561924831</v>
      </c>
      <c r="P18" s="5">
        <v>307.67952410359675</v>
      </c>
      <c r="Q18" s="438">
        <v>320.29964106145286</v>
      </c>
      <c r="R18" s="5">
        <v>344.00786762941999</v>
      </c>
      <c r="S18" s="315">
        <f t="shared" ref="S18:AE18" si="14">S40+S56+S72+S88+S104+S120+S136+S152+S168+S184</f>
        <v>389.4288947195501</v>
      </c>
      <c r="T18" s="315">
        <f t="shared" si="14"/>
        <v>449.99798894808475</v>
      </c>
      <c r="U18" s="315">
        <f t="shared" si="14"/>
        <v>458.53630994663871</v>
      </c>
      <c r="V18" s="315">
        <f t="shared" si="14"/>
        <v>459.56717041776687</v>
      </c>
      <c r="W18" s="315">
        <f t="shared" si="14"/>
        <v>494.31361521939505</v>
      </c>
      <c r="X18" s="315">
        <f t="shared" si="14"/>
        <v>490.60908957410538</v>
      </c>
      <c r="Y18" s="315">
        <f t="shared" si="14"/>
        <v>530.69780334465486</v>
      </c>
      <c r="Z18" s="315">
        <f t="shared" si="14"/>
        <v>494.20355328409215</v>
      </c>
      <c r="AA18" s="315">
        <f t="shared" si="14"/>
        <v>484.44495714592318</v>
      </c>
      <c r="AB18" s="315">
        <f t="shared" si="14"/>
        <v>492.98074828062329</v>
      </c>
      <c r="AC18" s="315">
        <f t="shared" si="14"/>
        <v>557.24564438931907</v>
      </c>
      <c r="AD18" s="315">
        <f t="shared" si="14"/>
        <v>503.18783640037731</v>
      </c>
      <c r="AE18" s="315">
        <f t="shared" si="14"/>
        <v>540.4807955063078</v>
      </c>
      <c r="AF18" s="458">
        <f t="shared" si="2"/>
        <v>5.2528848127721316E-2</v>
      </c>
      <c r="AG18" s="10"/>
      <c r="AH18" s="8" t="s">
        <v>60</v>
      </c>
      <c r="AI18" s="8" t="s">
        <v>61</v>
      </c>
    </row>
    <row r="19" spans="1:43">
      <c r="A19" s="23" t="s">
        <v>61</v>
      </c>
      <c r="B19" s="24">
        <v>976.6</v>
      </c>
      <c r="C19" s="24">
        <v>1048</v>
      </c>
      <c r="D19" s="24">
        <v>1175.5999999999999</v>
      </c>
      <c r="E19" s="24">
        <v>1175.5999999999999</v>
      </c>
      <c r="F19" s="24">
        <v>1318.8</v>
      </c>
      <c r="G19" s="24">
        <v>1414.6</v>
      </c>
      <c r="H19" s="24">
        <v>1498.7</v>
      </c>
      <c r="I19" s="24">
        <v>1630.7</v>
      </c>
      <c r="J19" s="24">
        <v>1742.8</v>
      </c>
      <c r="K19" s="24">
        <v>1725.5259999999998</v>
      </c>
      <c r="L19" s="24"/>
      <c r="M19" s="24"/>
      <c r="N19" s="24"/>
      <c r="O19" s="24"/>
      <c r="P19" s="24"/>
      <c r="Q19" s="439"/>
      <c r="R19" s="24"/>
      <c r="S19" s="24"/>
      <c r="T19" s="24"/>
      <c r="U19" s="24"/>
      <c r="V19" s="24"/>
      <c r="W19" s="24"/>
      <c r="X19" s="24"/>
      <c r="Y19" s="24"/>
      <c r="Z19" s="24"/>
      <c r="AA19" s="24"/>
      <c r="AB19" s="24"/>
      <c r="AC19" s="24"/>
      <c r="AD19" s="24"/>
      <c r="AE19" s="24"/>
      <c r="AF19" s="24"/>
      <c r="AG19" s="44"/>
      <c r="AH19" s="45" t="s">
        <v>143</v>
      </c>
      <c r="AI19" s="45" t="s">
        <v>59</v>
      </c>
    </row>
    <row r="20" spans="1:43">
      <c r="A20" s="88" t="s">
        <v>893</v>
      </c>
      <c r="B20" s="88">
        <v>2273.5</v>
      </c>
      <c r="C20" s="88">
        <v>2487.1</v>
      </c>
      <c r="D20" s="88">
        <v>2800.8</v>
      </c>
      <c r="E20" s="88">
        <v>2734.8</v>
      </c>
      <c r="F20" s="88">
        <v>3123.5</v>
      </c>
      <c r="G20" s="88">
        <v>3450</v>
      </c>
      <c r="H20" s="88">
        <v>3542.8000000000006</v>
      </c>
      <c r="I20" s="88">
        <v>3840.6000000000004</v>
      </c>
      <c r="J20" s="88">
        <v>3713.1</v>
      </c>
      <c r="K20" s="88">
        <v>3689.4</v>
      </c>
      <c r="L20" s="88">
        <v>3786.5199999999995</v>
      </c>
      <c r="M20" s="88">
        <v>4029.0010000000002</v>
      </c>
      <c r="N20" s="88">
        <v>4205.9719999999998</v>
      </c>
      <c r="O20" s="88">
        <v>4624.4072428988429</v>
      </c>
      <c r="P20" s="88">
        <v>4967.1510237396997</v>
      </c>
      <c r="Q20" s="440">
        <v>5671.393508800259</v>
      </c>
      <c r="R20" s="88">
        <v>5238.7347599861205</v>
      </c>
      <c r="S20" s="88">
        <f>SUM(S5:S18)</f>
        <v>6077.8202452999994</v>
      </c>
      <c r="T20" s="316">
        <f t="shared" ref="T20:AE20" si="15">SUM(T5:T18)</f>
        <v>6582.5132807499995</v>
      </c>
      <c r="U20" s="316">
        <f t="shared" si="15"/>
        <v>6687.9594361999998</v>
      </c>
      <c r="V20" s="316">
        <f t="shared" si="15"/>
        <v>7498.1244185499991</v>
      </c>
      <c r="W20" s="316">
        <f t="shared" si="15"/>
        <v>8326.2081187500007</v>
      </c>
      <c r="X20" s="316">
        <f t="shared" si="15"/>
        <v>8898.5428410000004</v>
      </c>
      <c r="Y20" s="316">
        <f t="shared" si="15"/>
        <v>10092.004598</v>
      </c>
      <c r="Z20" s="316">
        <f t="shared" si="15"/>
        <v>9568.5853510265824</v>
      </c>
      <c r="AA20" s="316">
        <f t="shared" si="15"/>
        <v>10021.141280369329</v>
      </c>
      <c r="AB20" s="316">
        <f t="shared" si="15"/>
        <v>9937.8256251485491</v>
      </c>
      <c r="AC20" s="316">
        <f t="shared" si="15"/>
        <v>10225.192798780001</v>
      </c>
      <c r="AD20" s="316">
        <f t="shared" si="15"/>
        <v>10107.40132082281</v>
      </c>
      <c r="AE20" s="316">
        <f t="shared" si="15"/>
        <v>10289.218491754384</v>
      </c>
      <c r="AF20" s="459">
        <f>AE20/AE20</f>
        <v>1</v>
      </c>
      <c r="AG20" s="88"/>
      <c r="AH20" s="88"/>
      <c r="AI20" s="88"/>
      <c r="AQ20" s="374"/>
    </row>
    <row r="21" spans="1:43">
      <c r="A21" s="4" t="s">
        <v>61</v>
      </c>
      <c r="B21" s="5">
        <f>B19+B17+B16</f>
        <v>976.6</v>
      </c>
      <c r="C21" s="315">
        <f t="shared" ref="C21:AE21" si="16">C19+C17+C16</f>
        <v>1048</v>
      </c>
      <c r="D21" s="315">
        <f t="shared" si="16"/>
        <v>1175.5999999999999</v>
      </c>
      <c r="E21" s="315">
        <f t="shared" si="16"/>
        <v>1175.5999999999999</v>
      </c>
      <c r="F21" s="315">
        <f t="shared" si="16"/>
        <v>1318.8</v>
      </c>
      <c r="G21" s="315">
        <f t="shared" si="16"/>
        <v>1414.6</v>
      </c>
      <c r="H21" s="315">
        <f t="shared" si="16"/>
        <v>1498.7</v>
      </c>
      <c r="I21" s="315">
        <f t="shared" si="16"/>
        <v>1630.7</v>
      </c>
      <c r="J21" s="315">
        <f t="shared" si="16"/>
        <v>1742.8</v>
      </c>
      <c r="K21" s="315">
        <f t="shared" si="16"/>
        <v>1725.5259999999998</v>
      </c>
      <c r="L21" s="315">
        <f t="shared" si="16"/>
        <v>1839.4880151406721</v>
      </c>
      <c r="M21" s="315">
        <f t="shared" si="16"/>
        <v>1899.6470604048811</v>
      </c>
      <c r="N21" s="315">
        <f t="shared" si="16"/>
        <v>1770.3825038656851</v>
      </c>
      <c r="O21" s="315">
        <f t="shared" si="16"/>
        <v>1849.9607821643126</v>
      </c>
      <c r="P21" s="315">
        <f t="shared" si="16"/>
        <v>1968.9212309417303</v>
      </c>
      <c r="Q21" s="438">
        <f t="shared" si="16"/>
        <v>2218.4845041119643</v>
      </c>
      <c r="R21" s="315">
        <f t="shared" si="16"/>
        <v>1731.5219703104999</v>
      </c>
      <c r="S21" s="315">
        <f t="shared" si="16"/>
        <v>1870.6616157772198</v>
      </c>
      <c r="T21" s="315">
        <f t="shared" si="16"/>
        <v>1796.922694172428</v>
      </c>
      <c r="U21" s="315">
        <f t="shared" si="16"/>
        <v>1773.550700738384</v>
      </c>
      <c r="V21" s="315">
        <f t="shared" si="16"/>
        <v>1813.4605464880565</v>
      </c>
      <c r="W21" s="315">
        <f t="shared" si="16"/>
        <v>1974.3809658662972</v>
      </c>
      <c r="X21" s="315">
        <f t="shared" si="16"/>
        <v>2204.8009832176022</v>
      </c>
      <c r="Y21" s="315">
        <f t="shared" si="16"/>
        <v>2349.2664709204355</v>
      </c>
      <c r="Z21" s="315">
        <f t="shared" si="16"/>
        <v>2381.8928677802151</v>
      </c>
      <c r="AA21" s="315">
        <f t="shared" si="16"/>
        <v>2486.9664764239888</v>
      </c>
      <c r="AB21" s="315">
        <f t="shared" si="16"/>
        <v>2539.9387565222273</v>
      </c>
      <c r="AC21" s="315">
        <f t="shared" si="16"/>
        <v>2649.112831483355</v>
      </c>
      <c r="AD21" s="315">
        <f t="shared" si="16"/>
        <v>2641.5454271242447</v>
      </c>
      <c r="AE21" s="315">
        <f t="shared" si="16"/>
        <v>2803.9843039834004</v>
      </c>
      <c r="AF21" s="458">
        <f t="shared" ref="AF21" si="17">AE21/$AE$20</f>
        <v>0.27251674228032663</v>
      </c>
      <c r="AG21" s="9"/>
      <c r="AH21" s="9"/>
      <c r="AQ21" s="374"/>
    </row>
    <row r="22" spans="1:43" s="314" customFormat="1">
      <c r="A22" s="312"/>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310"/>
      <c r="AE22" s="310"/>
    </row>
    <row r="23" spans="1:43" ht="16.5" customHeight="1">
      <c r="A23" s="514" t="s">
        <v>6965</v>
      </c>
      <c r="B23" s="282"/>
      <c r="C23" s="282"/>
      <c r="D23" s="282"/>
      <c r="E23" s="282"/>
      <c r="F23" s="282"/>
      <c r="G23" s="282"/>
      <c r="H23" s="282"/>
      <c r="I23" s="282"/>
      <c r="J23" s="403"/>
      <c r="K23" s="282"/>
      <c r="L23" s="282"/>
      <c r="M23" s="282"/>
      <c r="N23" s="282"/>
      <c r="O23" s="282"/>
      <c r="P23" s="282"/>
      <c r="Q23" s="282"/>
      <c r="R23" s="282"/>
      <c r="S23" s="282"/>
      <c r="T23" s="282"/>
      <c r="U23" s="282"/>
      <c r="V23" s="282"/>
      <c r="W23" s="282"/>
      <c r="X23" s="282"/>
      <c r="Y23" s="282"/>
      <c r="Z23" s="282"/>
      <c r="AA23" s="282"/>
      <c r="AB23" s="282"/>
      <c r="AC23" s="282"/>
      <c r="AD23" s="282"/>
      <c r="AE23" s="282"/>
      <c r="AF23" s="457" t="s">
        <v>28</v>
      </c>
    </row>
    <row r="24" spans="1:43" s="345" customFormat="1" ht="16.5" customHeight="1">
      <c r="A24" s="514"/>
    </row>
    <row r="25" spans="1:43" s="345" customFormat="1" ht="16.5" customHeight="1">
      <c r="A25" s="514"/>
    </row>
    <row r="26" spans="1:43" ht="15">
      <c r="A26" s="76" t="s">
        <v>85</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7"/>
      <c r="AE26" s="57"/>
    </row>
    <row r="27" spans="1:43">
      <c r="A27" s="55" t="s">
        <v>31</v>
      </c>
      <c r="N27" s="54"/>
      <c r="S27" s="65">
        <v>0</v>
      </c>
      <c r="T27" s="65">
        <v>0</v>
      </c>
      <c r="U27" s="65">
        <v>0</v>
      </c>
      <c r="V27" s="65">
        <v>0</v>
      </c>
      <c r="W27" s="65">
        <v>0</v>
      </c>
      <c r="X27" s="65">
        <v>0</v>
      </c>
      <c r="Y27" s="65">
        <v>0</v>
      </c>
      <c r="Z27" s="65">
        <v>0</v>
      </c>
      <c r="AA27" s="65">
        <v>0</v>
      </c>
      <c r="AB27" s="65">
        <v>0</v>
      </c>
      <c r="AC27" s="65">
        <v>0</v>
      </c>
      <c r="AD27" s="65">
        <v>0</v>
      </c>
      <c r="AE27" s="317">
        <v>0</v>
      </c>
      <c r="AF27" t="s">
        <v>6878</v>
      </c>
    </row>
    <row r="28" spans="1:43" ht="14.25">
      <c r="A28" s="55" t="s">
        <v>34</v>
      </c>
      <c r="N28" s="72"/>
      <c r="S28" s="65">
        <v>0.33100000000000002</v>
      </c>
      <c r="T28" s="65">
        <v>0.314</v>
      </c>
      <c r="U28" s="65">
        <v>0.308</v>
      </c>
      <c r="V28" s="65">
        <v>0.35799999999999998</v>
      </c>
      <c r="W28" s="65">
        <v>0.34899999999999998</v>
      </c>
      <c r="X28" s="65">
        <v>0.40799999999999997</v>
      </c>
      <c r="Y28" s="65">
        <v>0.374</v>
      </c>
      <c r="Z28" s="65">
        <v>0.41099999999999998</v>
      </c>
      <c r="AA28" s="65">
        <v>0.41799999999999998</v>
      </c>
      <c r="AB28" s="65">
        <v>0.42199999999999999</v>
      </c>
      <c r="AC28" s="65">
        <v>0.185</v>
      </c>
      <c r="AD28" s="65">
        <v>0.69499999999999995</v>
      </c>
      <c r="AE28" s="317">
        <v>0</v>
      </c>
    </row>
    <row r="29" spans="1:43">
      <c r="A29" s="55" t="s">
        <v>37</v>
      </c>
      <c r="N29" s="54"/>
      <c r="S29" s="65">
        <v>0</v>
      </c>
      <c r="T29" s="65">
        <v>0</v>
      </c>
      <c r="U29" s="65">
        <v>0</v>
      </c>
      <c r="V29" s="65">
        <v>0</v>
      </c>
      <c r="W29" s="65">
        <v>0</v>
      </c>
      <c r="X29" s="65">
        <v>0</v>
      </c>
      <c r="Y29" s="65">
        <v>0</v>
      </c>
      <c r="Z29" s="65">
        <v>0</v>
      </c>
      <c r="AA29" s="65">
        <v>0</v>
      </c>
      <c r="AB29" s="65">
        <v>0</v>
      </c>
      <c r="AC29" s="65">
        <v>0</v>
      </c>
      <c r="AD29" s="65">
        <v>0</v>
      </c>
      <c r="AE29" s="317">
        <v>0</v>
      </c>
    </row>
    <row r="30" spans="1:43">
      <c r="A30" s="55" t="s">
        <v>892</v>
      </c>
      <c r="N30" s="54"/>
      <c r="S30" s="65">
        <v>0</v>
      </c>
      <c r="T30" s="65">
        <v>0</v>
      </c>
      <c r="U30" s="65">
        <v>0</v>
      </c>
      <c r="V30" s="65">
        <v>0</v>
      </c>
      <c r="W30" s="65">
        <v>0</v>
      </c>
      <c r="X30" s="65">
        <v>0</v>
      </c>
      <c r="Y30" s="65">
        <v>0</v>
      </c>
      <c r="Z30" s="65">
        <v>0</v>
      </c>
      <c r="AA30" s="65">
        <v>0</v>
      </c>
      <c r="AB30" s="65">
        <v>0</v>
      </c>
      <c r="AC30" s="65">
        <v>0</v>
      </c>
      <c r="AD30" s="65">
        <v>0</v>
      </c>
      <c r="AE30" s="317">
        <v>0</v>
      </c>
    </row>
    <row r="31" spans="1:43">
      <c r="A31" s="55" t="s">
        <v>41</v>
      </c>
      <c r="N31" s="54"/>
      <c r="S31" s="65">
        <v>0</v>
      </c>
      <c r="T31" s="65">
        <v>0</v>
      </c>
      <c r="U31" s="65">
        <v>0</v>
      </c>
      <c r="V31" s="65">
        <v>0</v>
      </c>
      <c r="W31" s="65">
        <v>0</v>
      </c>
      <c r="X31" s="65">
        <v>0</v>
      </c>
      <c r="Y31" s="65">
        <v>0</v>
      </c>
      <c r="Z31" s="65">
        <v>0</v>
      </c>
      <c r="AA31" s="65">
        <v>0</v>
      </c>
      <c r="AB31" s="65">
        <v>0</v>
      </c>
      <c r="AC31" s="65">
        <v>0</v>
      </c>
      <c r="AD31" s="65">
        <v>0</v>
      </c>
      <c r="AE31" s="317">
        <v>0</v>
      </c>
    </row>
    <row r="32" spans="1:43">
      <c r="A32" s="55" t="s">
        <v>43</v>
      </c>
      <c r="N32" s="54"/>
      <c r="S32" s="65">
        <v>0</v>
      </c>
      <c r="T32" s="65">
        <v>0</v>
      </c>
      <c r="U32" s="65">
        <v>0</v>
      </c>
      <c r="V32" s="65">
        <v>0</v>
      </c>
      <c r="W32" s="65">
        <v>0</v>
      </c>
      <c r="X32" s="65">
        <v>0</v>
      </c>
      <c r="Y32" s="65">
        <v>0</v>
      </c>
      <c r="Z32" s="65">
        <v>0</v>
      </c>
      <c r="AA32" s="65">
        <v>0</v>
      </c>
      <c r="AB32" s="65">
        <v>0</v>
      </c>
      <c r="AC32" s="65">
        <v>0</v>
      </c>
      <c r="AD32" s="65">
        <v>0</v>
      </c>
      <c r="AE32" s="317">
        <v>0</v>
      </c>
    </row>
    <row r="33" spans="1:31">
      <c r="A33" s="55" t="s">
        <v>45</v>
      </c>
      <c r="N33" s="54"/>
      <c r="S33" s="65">
        <v>0.49299999999999999</v>
      </c>
      <c r="T33" s="65">
        <v>0.46899999999999997</v>
      </c>
      <c r="U33" s="65">
        <v>0.45800000000000002</v>
      </c>
      <c r="V33" s="65">
        <v>0.53400000000000003</v>
      </c>
      <c r="W33" s="65">
        <v>0.52100000000000002</v>
      </c>
      <c r="X33" s="65">
        <v>0.61199999999999999</v>
      </c>
      <c r="Y33" s="65">
        <v>0.56200000000000006</v>
      </c>
      <c r="Z33" s="65">
        <v>0.61799999999999999</v>
      </c>
      <c r="AA33" s="65">
        <v>0.629</v>
      </c>
      <c r="AB33" s="65">
        <v>0.63500000000000001</v>
      </c>
      <c r="AC33" s="65">
        <v>0</v>
      </c>
      <c r="AD33" s="65">
        <v>0</v>
      </c>
      <c r="AE33" s="317">
        <v>0</v>
      </c>
    </row>
    <row r="34" spans="1:31">
      <c r="A34" s="55" t="s">
        <v>47</v>
      </c>
      <c r="N34" s="54"/>
      <c r="S34" s="65">
        <v>0</v>
      </c>
      <c r="T34" s="65">
        <v>0</v>
      </c>
      <c r="U34" s="65">
        <v>0</v>
      </c>
      <c r="V34" s="65">
        <v>0</v>
      </c>
      <c r="W34" s="65">
        <v>0</v>
      </c>
      <c r="X34" s="65">
        <v>0</v>
      </c>
      <c r="Y34" s="65">
        <v>0</v>
      </c>
      <c r="Z34" s="65">
        <v>0</v>
      </c>
      <c r="AA34" s="65">
        <v>0</v>
      </c>
      <c r="AB34" s="65">
        <v>0</v>
      </c>
      <c r="AC34" s="65">
        <v>0</v>
      </c>
      <c r="AD34" s="65">
        <v>0</v>
      </c>
      <c r="AE34" s="317">
        <v>0</v>
      </c>
    </row>
    <row r="35" spans="1:31">
      <c r="A35" s="55" t="s">
        <v>49</v>
      </c>
      <c r="N35" s="54"/>
      <c r="S35" s="65">
        <v>0.28899999999999998</v>
      </c>
      <c r="T35" s="65">
        <v>0.27500000000000002</v>
      </c>
      <c r="U35" s="65">
        <v>0.26900000000000002</v>
      </c>
      <c r="V35" s="65">
        <v>0.313</v>
      </c>
      <c r="W35" s="65">
        <v>0.30499999999999999</v>
      </c>
      <c r="X35" s="65">
        <v>0.35799999999999998</v>
      </c>
      <c r="Y35" s="65">
        <v>0.32800000000000001</v>
      </c>
      <c r="Z35" s="65">
        <v>0.46100000000000002</v>
      </c>
      <c r="AA35" s="65">
        <v>0.46899999999999997</v>
      </c>
      <c r="AB35" s="65">
        <v>0.47399999999999998</v>
      </c>
      <c r="AC35" s="65">
        <v>0.104</v>
      </c>
      <c r="AD35" s="65">
        <v>0.39</v>
      </c>
      <c r="AE35" s="317">
        <v>0</v>
      </c>
    </row>
    <row r="36" spans="1:31">
      <c r="A36" s="55" t="s">
        <v>51</v>
      </c>
      <c r="N36" s="54"/>
      <c r="S36" s="65">
        <v>0.33600000000000002</v>
      </c>
      <c r="T36" s="65">
        <v>0.32</v>
      </c>
      <c r="U36" s="65">
        <v>0.313</v>
      </c>
      <c r="V36" s="65">
        <v>0.36399999999999999</v>
      </c>
      <c r="W36" s="65">
        <v>0.35499999999999998</v>
      </c>
      <c r="X36" s="65">
        <v>0.58599999999999997</v>
      </c>
      <c r="Y36" s="65">
        <v>0.70499999999999996</v>
      </c>
      <c r="Z36" s="65">
        <v>0.83699999999999997</v>
      </c>
      <c r="AA36" s="65">
        <v>0.85099999999999998</v>
      </c>
      <c r="AB36" s="65">
        <v>0.85899999999999999</v>
      </c>
      <c r="AC36" s="65">
        <v>0.34300000000000003</v>
      </c>
      <c r="AD36" s="65">
        <v>1.288</v>
      </c>
      <c r="AE36" s="317">
        <v>0</v>
      </c>
    </row>
    <row r="37" spans="1:31">
      <c r="A37" s="55" t="s">
        <v>53</v>
      </c>
      <c r="N37" s="54"/>
      <c r="S37" s="65">
        <v>0.125</v>
      </c>
      <c r="T37" s="65">
        <v>0.11899999999999999</v>
      </c>
      <c r="U37" s="65">
        <v>0.11600000000000001</v>
      </c>
      <c r="V37" s="65">
        <v>0.13500000000000001</v>
      </c>
      <c r="W37" s="65">
        <v>0.13200000000000001</v>
      </c>
      <c r="X37" s="65">
        <v>0.155</v>
      </c>
      <c r="Y37" s="65">
        <v>0.14299999999999999</v>
      </c>
      <c r="Z37" s="65">
        <v>0.157</v>
      </c>
      <c r="AA37" s="65">
        <v>0.16</v>
      </c>
      <c r="AB37" s="65">
        <v>0.16200000000000001</v>
      </c>
      <c r="AC37" s="65">
        <v>0.16500000000000001</v>
      </c>
      <c r="AD37" s="65">
        <v>0.62</v>
      </c>
      <c r="AE37" s="317">
        <v>0</v>
      </c>
    </row>
    <row r="38" spans="1:31" ht="12.75" customHeight="1">
      <c r="A38" s="55" t="s">
        <v>55</v>
      </c>
      <c r="N38" s="54"/>
      <c r="S38" s="65">
        <v>0</v>
      </c>
      <c r="T38" s="65">
        <v>0</v>
      </c>
      <c r="U38" s="65">
        <v>0</v>
      </c>
      <c r="V38" s="65">
        <v>0</v>
      </c>
      <c r="W38" s="65">
        <v>0</v>
      </c>
      <c r="X38" s="65">
        <v>0</v>
      </c>
      <c r="Y38" s="65">
        <v>0</v>
      </c>
      <c r="Z38" s="65">
        <v>0</v>
      </c>
      <c r="AA38" s="65">
        <v>0</v>
      </c>
      <c r="AB38" s="65">
        <v>0</v>
      </c>
      <c r="AC38" s="65">
        <v>0</v>
      </c>
      <c r="AD38" s="65">
        <v>0</v>
      </c>
      <c r="AE38" s="317">
        <v>0</v>
      </c>
    </row>
    <row r="39" spans="1:31">
      <c r="A39" s="55" t="s">
        <v>57</v>
      </c>
      <c r="N39" s="54"/>
      <c r="S39" s="65">
        <v>0.35599999999999998</v>
      </c>
      <c r="T39" s="65">
        <v>0.33800000000000002</v>
      </c>
      <c r="U39" s="65">
        <v>0.33100000000000002</v>
      </c>
      <c r="V39" s="65">
        <v>0.38500000000000001</v>
      </c>
      <c r="W39" s="65">
        <v>0.376</v>
      </c>
      <c r="X39" s="65">
        <v>0.27200000000000002</v>
      </c>
      <c r="Y39" s="65">
        <v>2.5999999999999999E-2</v>
      </c>
      <c r="Z39" s="65">
        <v>0.443</v>
      </c>
      <c r="AA39" s="65">
        <v>0.45</v>
      </c>
      <c r="AB39" s="65">
        <v>0.45400000000000001</v>
      </c>
      <c r="AC39" s="65">
        <v>0</v>
      </c>
      <c r="AD39" s="65">
        <v>0</v>
      </c>
      <c r="AE39" s="317">
        <v>0</v>
      </c>
    </row>
    <row r="40" spans="1:31">
      <c r="A40" s="55" t="s">
        <v>59</v>
      </c>
      <c r="N40" s="54"/>
      <c r="S40" s="65">
        <v>0</v>
      </c>
      <c r="T40" s="65">
        <v>0</v>
      </c>
      <c r="U40" s="65">
        <v>0</v>
      </c>
      <c r="V40" s="65">
        <v>0</v>
      </c>
      <c r="W40" s="65">
        <v>0</v>
      </c>
      <c r="X40" s="65">
        <v>0</v>
      </c>
      <c r="Y40" s="65">
        <v>0</v>
      </c>
      <c r="Z40" s="65">
        <v>0</v>
      </c>
      <c r="AA40" s="65">
        <v>0</v>
      </c>
      <c r="AB40" s="65">
        <v>0</v>
      </c>
      <c r="AC40" s="65">
        <v>0</v>
      </c>
      <c r="AD40" s="65">
        <v>0</v>
      </c>
      <c r="AE40" s="317">
        <v>0</v>
      </c>
    </row>
    <row r="41" spans="1:31">
      <c r="A41" s="53" t="s">
        <v>891</v>
      </c>
      <c r="B41" s="52"/>
      <c r="C41" s="52"/>
      <c r="D41" s="52"/>
      <c r="E41" s="52"/>
      <c r="F41" s="52"/>
      <c r="G41" s="52"/>
      <c r="H41" s="52"/>
      <c r="I41" s="52"/>
      <c r="J41" s="52"/>
      <c r="K41" s="52"/>
      <c r="L41" s="52"/>
      <c r="M41" s="52"/>
      <c r="N41" s="52"/>
      <c r="O41" s="52"/>
      <c r="P41" s="52"/>
      <c r="Q41" s="52"/>
      <c r="R41" s="52"/>
      <c r="S41" s="52">
        <f>SUM(S27:S40)</f>
        <v>1.9300000000000002</v>
      </c>
      <c r="T41" s="318">
        <f t="shared" ref="T41:AE41" si="18">SUM(T27:T40)</f>
        <v>1.835</v>
      </c>
      <c r="U41" s="318">
        <f t="shared" si="18"/>
        <v>1.7950000000000002</v>
      </c>
      <c r="V41" s="318">
        <f t="shared" si="18"/>
        <v>2.089</v>
      </c>
      <c r="W41" s="318">
        <f t="shared" si="18"/>
        <v>2.0379999999999998</v>
      </c>
      <c r="X41" s="318">
        <f t="shared" si="18"/>
        <v>2.391</v>
      </c>
      <c r="Y41" s="318">
        <f t="shared" si="18"/>
        <v>2.1379999999999995</v>
      </c>
      <c r="Z41" s="318">
        <f t="shared" si="18"/>
        <v>2.927</v>
      </c>
      <c r="AA41" s="318">
        <f t="shared" si="18"/>
        <v>2.9770000000000003</v>
      </c>
      <c r="AB41" s="318">
        <f t="shared" si="18"/>
        <v>3.0059999999999998</v>
      </c>
      <c r="AC41" s="318">
        <f t="shared" si="18"/>
        <v>0.79700000000000004</v>
      </c>
      <c r="AD41" s="318">
        <f t="shared" si="18"/>
        <v>2.9930000000000003</v>
      </c>
      <c r="AE41" s="318">
        <f t="shared" si="18"/>
        <v>0</v>
      </c>
    </row>
    <row r="42" spans="1:31" ht="15">
      <c r="A42" s="76" t="s">
        <v>86</v>
      </c>
      <c r="B42" s="57"/>
      <c r="C42" s="57"/>
      <c r="D42" s="57"/>
      <c r="E42" s="57"/>
      <c r="F42" s="57"/>
      <c r="G42" s="57"/>
      <c r="H42" s="57"/>
      <c r="I42" s="57"/>
      <c r="J42" s="57"/>
      <c r="K42" s="57"/>
      <c r="L42" s="57"/>
      <c r="M42" s="57"/>
      <c r="N42" s="57"/>
      <c r="O42" s="57"/>
      <c r="P42" s="57"/>
      <c r="Q42" s="57"/>
      <c r="R42" s="57"/>
      <c r="S42" s="58"/>
      <c r="T42" s="58"/>
      <c r="U42" s="58"/>
      <c r="V42" s="58"/>
      <c r="W42" s="58"/>
      <c r="X42" s="58"/>
      <c r="Y42" s="58"/>
      <c r="Z42" s="58"/>
      <c r="AA42" s="58"/>
      <c r="AB42" s="58"/>
      <c r="AC42" s="58"/>
      <c r="AD42" s="57"/>
      <c r="AE42" s="57"/>
    </row>
    <row r="43" spans="1:31">
      <c r="A43" s="55" t="s">
        <v>31</v>
      </c>
      <c r="N43" s="54"/>
      <c r="S43" s="61">
        <v>0</v>
      </c>
      <c r="T43" s="61">
        <v>0</v>
      </c>
      <c r="U43" s="61">
        <v>13.315</v>
      </c>
      <c r="V43" s="61">
        <v>7.5069999999999997</v>
      </c>
      <c r="W43" s="61">
        <v>8.2850000000000001</v>
      </c>
      <c r="X43" s="61">
        <v>16.478999999999999</v>
      </c>
      <c r="Y43" s="61">
        <v>16.994</v>
      </c>
      <c r="Z43" s="61">
        <v>17.123990910545686</v>
      </c>
      <c r="AA43" s="61">
        <v>18.100826372219558</v>
      </c>
      <c r="AB43" s="61">
        <v>20.949839999999998</v>
      </c>
      <c r="AC43" s="61">
        <v>20.242000000000001</v>
      </c>
      <c r="AD43" s="65">
        <v>20.776513203072899</v>
      </c>
      <c r="AE43" s="317">
        <v>20.958517698787102</v>
      </c>
    </row>
    <row r="44" spans="1:31">
      <c r="A44" s="55" t="s">
        <v>34</v>
      </c>
      <c r="N44" s="54"/>
      <c r="S44" s="61">
        <v>0</v>
      </c>
      <c r="T44" s="61">
        <v>0</v>
      </c>
      <c r="U44" s="61">
        <v>6.9269999999999996</v>
      </c>
      <c r="V44" s="61">
        <v>14.313000000000001</v>
      </c>
      <c r="W44" s="61">
        <v>15.69</v>
      </c>
      <c r="X44" s="61">
        <v>7.4359999999999999</v>
      </c>
      <c r="Y44" s="61">
        <v>7.48</v>
      </c>
      <c r="Z44" s="61">
        <v>7.5372161945911351</v>
      </c>
      <c r="AA44" s="61">
        <v>7.9671755480876953</v>
      </c>
      <c r="AB44" s="61">
        <v>11.522411999999999</v>
      </c>
      <c r="AC44" s="61">
        <v>8.0969999999999995</v>
      </c>
      <c r="AD44" s="65">
        <v>8.3108105624583164</v>
      </c>
      <c r="AE44" s="317">
        <v>8.3836141590297153</v>
      </c>
    </row>
    <row r="45" spans="1:31">
      <c r="A45" s="55" t="s">
        <v>37</v>
      </c>
      <c r="N45" s="54"/>
      <c r="S45" s="61">
        <v>0</v>
      </c>
      <c r="T45" s="61">
        <v>0</v>
      </c>
      <c r="U45" s="61">
        <v>0</v>
      </c>
      <c r="V45" s="61">
        <v>0</v>
      </c>
      <c r="W45" s="61">
        <v>0</v>
      </c>
      <c r="X45" s="61">
        <v>0</v>
      </c>
      <c r="Y45" s="61">
        <v>0</v>
      </c>
      <c r="Z45" s="61">
        <v>0</v>
      </c>
      <c r="AA45" s="61">
        <v>0</v>
      </c>
      <c r="AB45" s="61">
        <v>0</v>
      </c>
      <c r="AC45" s="61"/>
      <c r="AD45" s="65">
        <v>0</v>
      </c>
      <c r="AE45" s="317">
        <v>0</v>
      </c>
    </row>
    <row r="46" spans="1:31">
      <c r="A46" s="55" t="s">
        <v>39</v>
      </c>
      <c r="N46" s="54"/>
      <c r="S46" s="61">
        <v>0</v>
      </c>
      <c r="T46" s="61">
        <v>0</v>
      </c>
      <c r="U46" s="61">
        <v>0</v>
      </c>
      <c r="V46" s="61">
        <v>0</v>
      </c>
      <c r="W46" s="61">
        <v>0</v>
      </c>
      <c r="X46" s="61">
        <v>0</v>
      </c>
      <c r="Y46" s="61">
        <v>0</v>
      </c>
      <c r="Z46" s="61">
        <v>0</v>
      </c>
      <c r="AA46" s="61">
        <v>0</v>
      </c>
      <c r="AB46" s="61">
        <v>0</v>
      </c>
      <c r="AC46" s="61">
        <v>0</v>
      </c>
      <c r="AD46" s="65">
        <v>0</v>
      </c>
      <c r="AE46" s="317">
        <v>0</v>
      </c>
    </row>
    <row r="47" spans="1:31">
      <c r="A47" s="55" t="s">
        <v>41</v>
      </c>
      <c r="N47" s="54"/>
      <c r="S47" s="61">
        <v>0</v>
      </c>
      <c r="T47" s="61">
        <v>0</v>
      </c>
      <c r="U47" s="61">
        <v>0</v>
      </c>
      <c r="V47" s="61">
        <v>0</v>
      </c>
      <c r="W47" s="61">
        <v>0</v>
      </c>
      <c r="X47" s="61">
        <v>0</v>
      </c>
      <c r="Y47" s="61">
        <v>0</v>
      </c>
      <c r="Z47" s="61">
        <v>0</v>
      </c>
      <c r="AA47" s="61">
        <v>0</v>
      </c>
      <c r="AB47" s="61">
        <v>0</v>
      </c>
      <c r="AC47" s="61">
        <v>0</v>
      </c>
      <c r="AD47" s="65">
        <v>0</v>
      </c>
      <c r="AE47" s="317">
        <v>0</v>
      </c>
    </row>
    <row r="48" spans="1:31">
      <c r="A48" s="55" t="s">
        <v>43</v>
      </c>
      <c r="N48" s="54"/>
      <c r="S48" s="61">
        <v>0</v>
      </c>
      <c r="T48" s="61">
        <v>0</v>
      </c>
      <c r="U48" s="61">
        <v>0</v>
      </c>
      <c r="V48" s="61">
        <v>0</v>
      </c>
      <c r="W48" s="61">
        <v>0</v>
      </c>
      <c r="X48" s="61">
        <v>0</v>
      </c>
      <c r="Y48" s="61">
        <v>0</v>
      </c>
      <c r="Z48" s="61">
        <v>0</v>
      </c>
      <c r="AA48" s="61">
        <v>0</v>
      </c>
      <c r="AB48" s="61">
        <v>0</v>
      </c>
      <c r="AC48" s="61">
        <v>0</v>
      </c>
      <c r="AD48" s="65">
        <v>0</v>
      </c>
      <c r="AE48" s="317">
        <v>0</v>
      </c>
    </row>
    <row r="49" spans="1:31">
      <c r="A49" s="55" t="s">
        <v>45</v>
      </c>
      <c r="N49" s="54"/>
      <c r="S49" s="61">
        <v>0</v>
      </c>
      <c r="T49" s="61">
        <v>0</v>
      </c>
      <c r="U49" s="61">
        <v>0</v>
      </c>
      <c r="V49" s="61">
        <v>0</v>
      </c>
      <c r="W49" s="61">
        <v>0</v>
      </c>
      <c r="X49" s="61">
        <v>0</v>
      </c>
      <c r="Y49" s="61">
        <v>0</v>
      </c>
      <c r="Z49" s="61">
        <v>0</v>
      </c>
      <c r="AA49" s="61">
        <v>0</v>
      </c>
      <c r="AB49" s="61">
        <v>0</v>
      </c>
      <c r="AC49" s="61">
        <v>0</v>
      </c>
      <c r="AD49" s="65">
        <v>0</v>
      </c>
      <c r="AE49" s="317">
        <v>0</v>
      </c>
    </row>
    <row r="50" spans="1:31">
      <c r="A50" s="55" t="s">
        <v>47</v>
      </c>
      <c r="N50" s="54"/>
      <c r="S50" s="61">
        <v>4.1630000000000003</v>
      </c>
      <c r="T50" s="61">
        <v>4.4000000000000004</v>
      </c>
      <c r="U50" s="61">
        <v>3.194</v>
      </c>
      <c r="V50" s="61">
        <v>1.9019999999999999</v>
      </c>
      <c r="W50" s="61">
        <v>2.0979999999999999</v>
      </c>
      <c r="X50" s="61">
        <v>1.9219999999999999</v>
      </c>
      <c r="Y50" s="61">
        <v>1.7709999999999999</v>
      </c>
      <c r="Z50" s="61">
        <v>1.7845467754840776</v>
      </c>
      <c r="AA50" s="61">
        <v>1.8863459753560572</v>
      </c>
      <c r="AB50" s="61">
        <v>0</v>
      </c>
      <c r="AC50" s="61">
        <v>0</v>
      </c>
      <c r="AD50" s="65">
        <v>0</v>
      </c>
      <c r="AE50" s="317">
        <v>0</v>
      </c>
    </row>
    <row r="51" spans="1:31">
      <c r="A51" s="55" t="s">
        <v>49</v>
      </c>
      <c r="N51" s="54"/>
      <c r="S51" s="61">
        <v>0</v>
      </c>
      <c r="T51" s="61">
        <v>0</v>
      </c>
      <c r="U51" s="61">
        <v>0</v>
      </c>
      <c r="V51" s="61">
        <v>0</v>
      </c>
      <c r="W51" s="61">
        <v>0</v>
      </c>
      <c r="X51" s="61">
        <v>0</v>
      </c>
      <c r="Y51" s="61">
        <v>0</v>
      </c>
      <c r="Z51" s="61">
        <v>0</v>
      </c>
      <c r="AA51" s="61">
        <v>0</v>
      </c>
      <c r="AB51" s="61">
        <v>0</v>
      </c>
      <c r="AC51" s="61">
        <v>0</v>
      </c>
      <c r="AD51" s="65">
        <v>0</v>
      </c>
      <c r="AE51" s="317">
        <v>0</v>
      </c>
    </row>
    <row r="52" spans="1:31">
      <c r="A52" s="55" t="s">
        <v>51</v>
      </c>
      <c r="N52" s="54"/>
      <c r="S52" s="61">
        <v>0</v>
      </c>
      <c r="T52" s="61">
        <v>0</v>
      </c>
      <c r="U52" s="61">
        <v>0</v>
      </c>
      <c r="V52" s="61">
        <v>0</v>
      </c>
      <c r="W52" s="61">
        <v>0</v>
      </c>
      <c r="X52" s="61">
        <v>0</v>
      </c>
      <c r="Y52" s="61">
        <v>0</v>
      </c>
      <c r="Z52" s="61">
        <v>0</v>
      </c>
      <c r="AA52" s="61">
        <v>0</v>
      </c>
      <c r="AB52" s="61">
        <v>0</v>
      </c>
      <c r="AC52" s="61">
        <v>0</v>
      </c>
      <c r="AD52" s="65">
        <v>0</v>
      </c>
      <c r="AE52" s="317">
        <v>0</v>
      </c>
    </row>
    <row r="53" spans="1:31">
      <c r="A53" s="55" t="s">
        <v>53</v>
      </c>
      <c r="N53" s="54"/>
      <c r="S53" s="61">
        <v>0</v>
      </c>
      <c r="T53" s="61">
        <v>0</v>
      </c>
      <c r="U53" s="61">
        <v>0</v>
      </c>
      <c r="V53" s="61">
        <v>0</v>
      </c>
      <c r="W53" s="61">
        <v>0</v>
      </c>
      <c r="X53" s="61">
        <v>0</v>
      </c>
      <c r="Y53" s="61">
        <v>0</v>
      </c>
      <c r="Z53" s="61">
        <v>0</v>
      </c>
      <c r="AA53" s="61">
        <v>0</v>
      </c>
      <c r="AB53" s="61">
        <v>0</v>
      </c>
      <c r="AC53" s="61">
        <v>0</v>
      </c>
      <c r="AD53" s="65">
        <v>0</v>
      </c>
      <c r="AE53" s="317">
        <v>0</v>
      </c>
    </row>
    <row r="54" spans="1:31" ht="12.75" customHeight="1">
      <c r="A54" s="55" t="s">
        <v>55</v>
      </c>
      <c r="N54" s="54"/>
      <c r="S54" s="61">
        <v>0</v>
      </c>
      <c r="T54" s="61">
        <v>0</v>
      </c>
      <c r="U54" s="61">
        <v>0</v>
      </c>
      <c r="V54" s="61">
        <v>0</v>
      </c>
      <c r="W54" s="61">
        <v>0</v>
      </c>
      <c r="X54" s="61">
        <v>0</v>
      </c>
      <c r="Y54" s="61">
        <v>0</v>
      </c>
      <c r="Z54" s="61">
        <v>0</v>
      </c>
      <c r="AA54" s="61">
        <v>0</v>
      </c>
      <c r="AB54" s="61">
        <v>0</v>
      </c>
      <c r="AC54" s="61">
        <v>0</v>
      </c>
      <c r="AD54" s="65">
        <v>0</v>
      </c>
      <c r="AE54" s="317">
        <v>0</v>
      </c>
    </row>
    <row r="55" spans="1:31">
      <c r="A55" s="55" t="s">
        <v>57</v>
      </c>
      <c r="N55" s="54"/>
      <c r="S55" s="61">
        <v>18.962</v>
      </c>
      <c r="T55" s="61">
        <v>20.07</v>
      </c>
      <c r="U55" s="61">
        <v>3.194</v>
      </c>
      <c r="V55" s="61">
        <v>3.9039999999999999</v>
      </c>
      <c r="W55" s="61">
        <v>4.34</v>
      </c>
      <c r="X55" s="61">
        <v>5.0460000000000003</v>
      </c>
      <c r="Y55" s="61">
        <v>5</v>
      </c>
      <c r="Z55" s="61">
        <v>5.0382461193791004</v>
      </c>
      <c r="AA55" s="61">
        <v>5.3256521043366947</v>
      </c>
      <c r="AB55" s="61">
        <v>6.3237480000000001</v>
      </c>
      <c r="AC55" s="61">
        <v>12.144</v>
      </c>
      <c r="AD55" s="65">
        <v>12.464676234468792</v>
      </c>
      <c r="AE55" s="317">
        <v>12.573868142183139</v>
      </c>
    </row>
    <row r="56" spans="1:31">
      <c r="A56" s="55" t="s">
        <v>59</v>
      </c>
      <c r="N56" s="54"/>
      <c r="S56" s="61">
        <v>0</v>
      </c>
      <c r="T56" s="61">
        <v>0</v>
      </c>
      <c r="U56" s="61">
        <v>0</v>
      </c>
      <c r="V56" s="61">
        <v>0</v>
      </c>
      <c r="W56" s="61">
        <v>0</v>
      </c>
      <c r="X56" s="61">
        <v>0</v>
      </c>
      <c r="Y56" s="61">
        <v>0</v>
      </c>
      <c r="Z56" s="61">
        <v>0</v>
      </c>
      <c r="AA56" s="61">
        <v>0</v>
      </c>
      <c r="AB56" s="61">
        <v>0</v>
      </c>
      <c r="AC56" s="61">
        <v>0</v>
      </c>
      <c r="AD56" s="65">
        <v>0</v>
      </c>
      <c r="AE56" s="317">
        <v>0</v>
      </c>
    </row>
    <row r="57" spans="1:31">
      <c r="A57" s="53" t="s">
        <v>890</v>
      </c>
      <c r="B57" s="52"/>
      <c r="C57" s="52"/>
      <c r="D57" s="52"/>
      <c r="E57" s="52"/>
      <c r="F57" s="52"/>
      <c r="G57" s="52"/>
      <c r="H57" s="52"/>
      <c r="I57" s="52"/>
      <c r="J57" s="52"/>
      <c r="K57" s="52"/>
      <c r="L57" s="52"/>
      <c r="M57" s="52"/>
      <c r="N57" s="52"/>
      <c r="O57" s="52"/>
      <c r="P57" s="52"/>
      <c r="Q57" s="52"/>
      <c r="R57" s="52"/>
      <c r="S57" s="52">
        <f>SUM(S43:S56)</f>
        <v>23.125</v>
      </c>
      <c r="T57" s="318">
        <f t="shared" ref="T57:AE57" si="19">SUM(T43:T56)</f>
        <v>24.47</v>
      </c>
      <c r="U57" s="318">
        <f t="shared" si="19"/>
        <v>26.629999999999995</v>
      </c>
      <c r="V57" s="318">
        <f t="shared" si="19"/>
        <v>27.626000000000001</v>
      </c>
      <c r="W57" s="318">
        <f t="shared" si="19"/>
        <v>30.413</v>
      </c>
      <c r="X57" s="318">
        <f t="shared" si="19"/>
        <v>30.882999999999999</v>
      </c>
      <c r="Y57" s="318">
        <f t="shared" si="19"/>
        <v>31.245000000000001</v>
      </c>
      <c r="Z57" s="318">
        <f t="shared" si="19"/>
        <v>31.483999999999998</v>
      </c>
      <c r="AA57" s="318">
        <f t="shared" si="19"/>
        <v>33.280000000000008</v>
      </c>
      <c r="AB57" s="318">
        <f t="shared" si="19"/>
        <v>38.795999999999999</v>
      </c>
      <c r="AC57" s="318">
        <f t="shared" si="19"/>
        <v>40.482999999999997</v>
      </c>
      <c r="AD57" s="318">
        <f t="shared" si="19"/>
        <v>41.552000000000007</v>
      </c>
      <c r="AE57" s="318">
        <f t="shared" si="19"/>
        <v>41.915999999999954</v>
      </c>
    </row>
    <row r="58" spans="1:31" ht="15">
      <c r="A58" s="59" t="s">
        <v>88</v>
      </c>
      <c r="B58" s="57"/>
      <c r="C58" s="57"/>
      <c r="D58" s="57"/>
      <c r="E58" s="57"/>
      <c r="F58" s="57"/>
      <c r="G58" s="57"/>
      <c r="H58" s="57"/>
      <c r="I58" s="57"/>
      <c r="J58" s="57"/>
      <c r="K58" s="57"/>
      <c r="L58" s="57"/>
      <c r="M58" s="57"/>
      <c r="N58" s="57"/>
      <c r="O58" s="57"/>
      <c r="P58" s="57"/>
      <c r="Q58" s="57"/>
      <c r="R58" s="57"/>
      <c r="S58" s="75"/>
      <c r="T58" s="75"/>
      <c r="U58" s="75"/>
      <c r="V58" s="75"/>
      <c r="W58" s="75"/>
      <c r="X58" s="75"/>
      <c r="Y58" s="75"/>
      <c r="Z58" s="75"/>
      <c r="AA58" s="75"/>
      <c r="AB58" s="75"/>
      <c r="AC58" s="75"/>
      <c r="AD58" s="74"/>
      <c r="AE58" s="74"/>
    </row>
    <row r="59" spans="1:31">
      <c r="A59" s="55" t="s">
        <v>31</v>
      </c>
      <c r="N59" s="73"/>
      <c r="S59" s="61">
        <v>1.702</v>
      </c>
      <c r="T59" s="61">
        <v>2.0499999999999998</v>
      </c>
      <c r="U59" s="61">
        <v>2.2200000000000002</v>
      </c>
      <c r="V59" s="61">
        <v>2.5099999999999998</v>
      </c>
      <c r="W59" s="61">
        <v>2.2480000000000002</v>
      </c>
      <c r="X59" s="61">
        <v>2.3980000000000001</v>
      </c>
      <c r="Y59" s="61">
        <v>2.2829999999999999</v>
      </c>
      <c r="Z59" s="61">
        <v>2.282</v>
      </c>
      <c r="AA59" s="61">
        <v>2.5059999999999998</v>
      </c>
      <c r="AB59" s="61">
        <v>2.387</v>
      </c>
      <c r="AC59" s="61">
        <v>2.3460000000000001</v>
      </c>
      <c r="AD59" s="61">
        <v>4.4859999999999998</v>
      </c>
      <c r="AE59" s="61">
        <v>11.512</v>
      </c>
    </row>
    <row r="60" spans="1:31">
      <c r="A60" s="55" t="s">
        <v>34</v>
      </c>
      <c r="N60" s="73"/>
      <c r="S60" s="61">
        <v>13.430999999999999</v>
      </c>
      <c r="T60" s="61">
        <v>16.173999999999999</v>
      </c>
      <c r="U60" s="61">
        <v>19.914999999999999</v>
      </c>
      <c r="V60" s="61">
        <v>21.38</v>
      </c>
      <c r="W60" s="61">
        <v>17.734999999999999</v>
      </c>
      <c r="X60" s="61">
        <v>18.917000000000002</v>
      </c>
      <c r="Y60" s="61">
        <v>18.013000000000002</v>
      </c>
      <c r="Z60" s="61">
        <v>36.905000000000001</v>
      </c>
      <c r="AA60" s="61">
        <v>27.780999999999999</v>
      </c>
      <c r="AB60" s="61">
        <v>55.042999999999999</v>
      </c>
      <c r="AC60" s="61">
        <v>26.288</v>
      </c>
      <c r="AD60" s="61">
        <v>19.739999999999998</v>
      </c>
      <c r="AE60" s="61">
        <v>29.215756486959613</v>
      </c>
    </row>
    <row r="61" spans="1:31">
      <c r="A61" s="55" t="s">
        <v>37</v>
      </c>
      <c r="N61" s="73"/>
      <c r="S61" s="61">
        <v>0</v>
      </c>
      <c r="T61" s="61">
        <v>0</v>
      </c>
      <c r="U61" s="61">
        <v>0</v>
      </c>
      <c r="V61" s="61">
        <v>0</v>
      </c>
      <c r="W61" s="61">
        <v>0</v>
      </c>
      <c r="X61" s="61">
        <v>0</v>
      </c>
      <c r="Y61" s="61">
        <v>0</v>
      </c>
      <c r="Z61" s="61">
        <v>0</v>
      </c>
      <c r="AA61" s="61">
        <v>0</v>
      </c>
      <c r="AB61" s="61">
        <v>0</v>
      </c>
      <c r="AC61" s="61">
        <v>0</v>
      </c>
      <c r="AD61" s="61">
        <v>0</v>
      </c>
      <c r="AE61" s="61">
        <v>0</v>
      </c>
    </row>
    <row r="62" spans="1:31">
      <c r="A62" s="55" t="s">
        <v>39</v>
      </c>
      <c r="N62" s="73"/>
      <c r="S62" s="61">
        <v>3.0379999999999998</v>
      </c>
      <c r="T62" s="61">
        <v>3.6579999999999999</v>
      </c>
      <c r="U62" s="61">
        <v>3.9620000000000002</v>
      </c>
      <c r="V62" s="61">
        <v>4.47</v>
      </c>
      <c r="W62" s="61">
        <v>4.0110000000000001</v>
      </c>
      <c r="X62" s="61">
        <v>4.2789999999999999</v>
      </c>
      <c r="Y62" s="61">
        <v>4.0739999999999998</v>
      </c>
      <c r="Z62" s="61">
        <v>4.0730000000000004</v>
      </c>
      <c r="AA62" s="61">
        <v>4.4720000000000004</v>
      </c>
      <c r="AB62" s="61">
        <v>4.2619999999999996</v>
      </c>
      <c r="AC62" s="61">
        <v>4.1859999999999999</v>
      </c>
      <c r="AD62" s="61">
        <v>4.2729999999999997</v>
      </c>
      <c r="AE62" s="61">
        <v>11.678655829924494</v>
      </c>
    </row>
    <row r="63" spans="1:31">
      <c r="A63" s="55" t="s">
        <v>41</v>
      </c>
      <c r="N63" s="73"/>
      <c r="S63" s="61">
        <v>8.2159999999999993</v>
      </c>
      <c r="T63" s="61">
        <v>9.8930000000000007</v>
      </c>
      <c r="U63" s="61">
        <v>10.714</v>
      </c>
      <c r="V63" s="61">
        <v>12.1</v>
      </c>
      <c r="W63" s="61">
        <v>10.848000000000001</v>
      </c>
      <c r="X63" s="61">
        <v>11.571999999999999</v>
      </c>
      <c r="Y63" s="61">
        <v>11.018000000000001</v>
      </c>
      <c r="Z63" s="61">
        <v>11.013</v>
      </c>
      <c r="AA63" s="61">
        <v>12.093999999999999</v>
      </c>
      <c r="AB63" s="61">
        <v>11.523</v>
      </c>
      <c r="AC63" s="61">
        <v>11.319000000000001</v>
      </c>
      <c r="AD63" s="61">
        <v>13.111000000000001</v>
      </c>
      <c r="AE63" s="61">
        <v>26.337944166520963</v>
      </c>
    </row>
    <row r="64" spans="1:31">
      <c r="A64" s="55" t="s">
        <v>43</v>
      </c>
      <c r="N64" s="73"/>
      <c r="S64" s="61">
        <v>13.991</v>
      </c>
      <c r="T64" s="61">
        <v>16.847999999999999</v>
      </c>
      <c r="U64" s="61">
        <v>18.244</v>
      </c>
      <c r="V64" s="61">
        <v>20.6</v>
      </c>
      <c r="W64" s="61">
        <v>18.474</v>
      </c>
      <c r="X64" s="61">
        <v>19.704999999999998</v>
      </c>
      <c r="Y64" s="61">
        <v>18.763000000000002</v>
      </c>
      <c r="Z64" s="61">
        <v>18.754999999999999</v>
      </c>
      <c r="AA64" s="61">
        <v>20.594999999999999</v>
      </c>
      <c r="AB64" s="61">
        <v>19.623000000000001</v>
      </c>
      <c r="AC64" s="61">
        <v>19.276</v>
      </c>
      <c r="AD64" s="61">
        <v>22.353000000000002</v>
      </c>
      <c r="AE64" s="61">
        <v>10.64875193431666</v>
      </c>
    </row>
    <row r="65" spans="1:31">
      <c r="A65" s="55" t="s">
        <v>45</v>
      </c>
      <c r="N65" s="73"/>
      <c r="S65" s="61">
        <v>33.579000000000001</v>
      </c>
      <c r="T65" s="61">
        <v>40.436</v>
      </c>
      <c r="U65" s="61">
        <v>73.787999999999997</v>
      </c>
      <c r="V65" s="61">
        <v>49.44</v>
      </c>
      <c r="W65" s="61">
        <v>44.338000000000001</v>
      </c>
      <c r="X65" s="61">
        <v>47.295000000000002</v>
      </c>
      <c r="Y65" s="61">
        <v>45.033999999999999</v>
      </c>
      <c r="Z65" s="61">
        <v>71.114000000000004</v>
      </c>
      <c r="AA65" s="61">
        <v>60.493000000000002</v>
      </c>
      <c r="AB65" s="61">
        <v>97.093999999999994</v>
      </c>
      <c r="AC65" s="61">
        <v>57.011000000000003</v>
      </c>
      <c r="AD65" s="61">
        <v>54.667999999999999</v>
      </c>
      <c r="AE65" s="61">
        <v>37.067634753684743</v>
      </c>
    </row>
    <row r="66" spans="1:31">
      <c r="A66" s="55" t="s">
        <v>47</v>
      </c>
      <c r="N66" s="73"/>
      <c r="S66" s="61">
        <v>0.92300000000000004</v>
      </c>
      <c r="T66" s="61">
        <v>1.111</v>
      </c>
      <c r="U66" s="61">
        <v>1.204</v>
      </c>
      <c r="V66" s="61">
        <v>1.36</v>
      </c>
      <c r="W66" s="61">
        <v>1.2190000000000001</v>
      </c>
      <c r="X66" s="61">
        <v>1.3</v>
      </c>
      <c r="Y66" s="61">
        <v>1.238</v>
      </c>
      <c r="Z66" s="61">
        <v>1.2370000000000001</v>
      </c>
      <c r="AA66" s="61">
        <v>1.359</v>
      </c>
      <c r="AB66" s="61">
        <v>1.2949999999999999</v>
      </c>
      <c r="AC66" s="61">
        <v>1.2709999999999999</v>
      </c>
      <c r="AD66" s="61">
        <v>3.5009999999999999</v>
      </c>
      <c r="AE66" s="61">
        <v>6.1441364426747933</v>
      </c>
    </row>
    <row r="67" spans="1:31">
      <c r="A67" s="55" t="s">
        <v>49</v>
      </c>
      <c r="N67" s="73"/>
      <c r="S67" s="61">
        <v>0</v>
      </c>
      <c r="T67" s="61">
        <v>0</v>
      </c>
      <c r="U67" s="61">
        <v>0</v>
      </c>
      <c r="V67" s="61">
        <v>0</v>
      </c>
      <c r="W67" s="61">
        <v>0</v>
      </c>
      <c r="X67" s="61">
        <v>0</v>
      </c>
      <c r="Y67" s="61">
        <v>0</v>
      </c>
      <c r="Z67" s="61">
        <v>0</v>
      </c>
      <c r="AA67" s="61">
        <v>0</v>
      </c>
      <c r="AB67" s="61">
        <v>0</v>
      </c>
      <c r="AC67" s="61">
        <v>0</v>
      </c>
      <c r="AD67" s="61">
        <v>0</v>
      </c>
      <c r="AE67" s="61">
        <v>6.0145953753816581</v>
      </c>
    </row>
    <row r="68" spans="1:31">
      <c r="A68" s="55" t="s">
        <v>51</v>
      </c>
      <c r="N68" s="73"/>
      <c r="S68" s="61">
        <v>0.92100000000000004</v>
      </c>
      <c r="T68" s="61">
        <v>1.109</v>
      </c>
      <c r="U68" s="61">
        <v>1.2</v>
      </c>
      <c r="V68" s="61">
        <v>1.36</v>
      </c>
      <c r="W68" s="61">
        <v>1.216</v>
      </c>
      <c r="X68" s="61">
        <v>1.2969999999999999</v>
      </c>
      <c r="Y68" s="61">
        <v>1.2350000000000001</v>
      </c>
      <c r="Z68" s="61">
        <v>1.234</v>
      </c>
      <c r="AA68" s="61">
        <v>1.355</v>
      </c>
      <c r="AB68" s="61">
        <v>1.292</v>
      </c>
      <c r="AC68" s="61">
        <v>1.268</v>
      </c>
      <c r="AD68" s="61">
        <v>1.347</v>
      </c>
      <c r="AE68" s="61">
        <v>0</v>
      </c>
    </row>
    <row r="69" spans="1:31">
      <c r="A69" s="55" t="s">
        <v>53</v>
      </c>
      <c r="N69" s="73"/>
      <c r="S69" s="61">
        <v>0</v>
      </c>
      <c r="T69" s="61">
        <v>0</v>
      </c>
      <c r="U69" s="61">
        <v>0</v>
      </c>
      <c r="V69" s="61">
        <v>0</v>
      </c>
      <c r="W69" s="61">
        <v>0</v>
      </c>
      <c r="X69" s="61">
        <v>0</v>
      </c>
      <c r="Y69" s="61">
        <v>0</v>
      </c>
      <c r="Z69" s="61">
        <v>0</v>
      </c>
      <c r="AA69" s="61">
        <v>0</v>
      </c>
      <c r="AB69" s="61">
        <v>0</v>
      </c>
      <c r="AC69" s="61">
        <v>0</v>
      </c>
      <c r="AD69" s="61">
        <v>0</v>
      </c>
      <c r="AE69" s="61">
        <v>0</v>
      </c>
    </row>
    <row r="70" spans="1:31" ht="12.75" customHeight="1">
      <c r="A70" s="55" t="s">
        <v>55</v>
      </c>
      <c r="N70" s="73"/>
      <c r="S70" s="61">
        <v>0</v>
      </c>
      <c r="T70" s="61">
        <v>0</v>
      </c>
      <c r="U70" s="61">
        <v>0</v>
      </c>
      <c r="V70" s="61">
        <v>0</v>
      </c>
      <c r="W70" s="61">
        <v>0</v>
      </c>
      <c r="X70" s="61">
        <v>0</v>
      </c>
      <c r="Y70" s="61">
        <v>0</v>
      </c>
      <c r="Z70" s="61">
        <v>0</v>
      </c>
      <c r="AA70" s="61">
        <v>0</v>
      </c>
      <c r="AB70" s="61">
        <v>0</v>
      </c>
      <c r="AC70" s="61">
        <v>0</v>
      </c>
      <c r="AD70" s="61">
        <v>4.7759999999999998</v>
      </c>
      <c r="AE70" s="61">
        <v>0</v>
      </c>
    </row>
    <row r="71" spans="1:31">
      <c r="A71" s="55" t="s">
        <v>57</v>
      </c>
      <c r="N71" s="73"/>
      <c r="S71" s="61">
        <v>88.596999999999994</v>
      </c>
      <c r="T71" s="61">
        <v>47.339999999999996</v>
      </c>
      <c r="U71" s="61">
        <v>51.263000000000005</v>
      </c>
      <c r="V71" s="61">
        <v>57.877000000000002</v>
      </c>
      <c r="W71" s="61">
        <v>71.906000000000006</v>
      </c>
      <c r="X71" s="61">
        <v>69.467999999999989</v>
      </c>
      <c r="Y71" s="61">
        <v>60.122999999999998</v>
      </c>
      <c r="Z71" s="61">
        <v>79.197999999999993</v>
      </c>
      <c r="AA71" s="61">
        <v>76.86399999999999</v>
      </c>
      <c r="AB71" s="61">
        <v>57.887</v>
      </c>
      <c r="AC71" s="61">
        <v>66.266000000000005</v>
      </c>
      <c r="AD71" s="61">
        <v>80.453999999999994</v>
      </c>
      <c r="AE71" s="61">
        <v>75.027620790605994</v>
      </c>
    </row>
    <row r="72" spans="1:31">
      <c r="A72" s="55" t="s">
        <v>59</v>
      </c>
      <c r="N72" s="73"/>
      <c r="S72" s="61">
        <v>2.4569999999999999</v>
      </c>
      <c r="T72" s="61">
        <v>2.9590000000000001</v>
      </c>
      <c r="U72" s="61">
        <v>3.2040000000000002</v>
      </c>
      <c r="V72" s="61">
        <v>3.6179999999999999</v>
      </c>
      <c r="W72" s="61">
        <v>3.2450000000000001</v>
      </c>
      <c r="X72" s="61">
        <v>3.4609999999999999</v>
      </c>
      <c r="Y72" s="61">
        <v>3.2949999999999999</v>
      </c>
      <c r="Z72" s="61">
        <v>3.294</v>
      </c>
      <c r="AA72" s="61">
        <v>3.617</v>
      </c>
      <c r="AB72" s="61">
        <v>3.4470000000000001</v>
      </c>
      <c r="AC72" s="61">
        <v>3.3849999999999998</v>
      </c>
      <c r="AD72" s="61">
        <v>3.4660000000000002</v>
      </c>
      <c r="AE72" s="61">
        <v>5.5085589285205518</v>
      </c>
    </row>
    <row r="73" spans="1:31">
      <c r="A73" s="53" t="s">
        <v>889</v>
      </c>
      <c r="B73" s="52"/>
      <c r="C73" s="52"/>
      <c r="D73" s="52"/>
      <c r="E73" s="52"/>
      <c r="F73" s="52"/>
      <c r="G73" s="52"/>
      <c r="H73" s="52"/>
      <c r="I73" s="52"/>
      <c r="J73" s="52"/>
      <c r="K73" s="52"/>
      <c r="L73" s="52"/>
      <c r="M73" s="52"/>
      <c r="N73" s="52"/>
      <c r="O73" s="52"/>
      <c r="P73" s="52"/>
      <c r="Q73" s="52"/>
      <c r="R73" s="52"/>
      <c r="S73" s="52">
        <f>SUM(S59:S72)</f>
        <v>166.85499999999999</v>
      </c>
      <c r="T73" s="318">
        <f t="shared" ref="T73:AD73" si="20">SUM(T59:T72)</f>
        <v>141.578</v>
      </c>
      <c r="U73" s="318">
        <f t="shared" si="20"/>
        <v>185.714</v>
      </c>
      <c r="V73" s="318">
        <f t="shared" si="20"/>
        <v>174.715</v>
      </c>
      <c r="W73" s="318">
        <f t="shared" si="20"/>
        <v>175.24</v>
      </c>
      <c r="X73" s="318">
        <f t="shared" si="20"/>
        <v>179.69200000000001</v>
      </c>
      <c r="Y73" s="318">
        <f t="shared" si="20"/>
        <v>165.07599999999999</v>
      </c>
      <c r="Z73" s="318">
        <f t="shared" si="20"/>
        <v>229.10499999999999</v>
      </c>
      <c r="AA73" s="318">
        <f t="shared" si="20"/>
        <v>211.136</v>
      </c>
      <c r="AB73" s="318">
        <f t="shared" si="20"/>
        <v>253.85300000000001</v>
      </c>
      <c r="AC73" s="318">
        <f t="shared" si="20"/>
        <v>192.61600000000001</v>
      </c>
      <c r="AD73" s="318">
        <f t="shared" si="20"/>
        <v>212.17500000000001</v>
      </c>
      <c r="AE73" s="318">
        <f>SUM(AE59:AE72)</f>
        <v>219.15565470858948</v>
      </c>
    </row>
    <row r="74" spans="1:31" ht="15">
      <c r="A74" s="59" t="s">
        <v>888</v>
      </c>
      <c r="B74" s="57"/>
      <c r="C74" s="57"/>
      <c r="D74" s="57"/>
      <c r="E74" s="57"/>
      <c r="F74" s="57"/>
      <c r="G74" s="57"/>
      <c r="H74" s="57"/>
      <c r="I74" s="57"/>
      <c r="J74" s="57"/>
      <c r="K74" s="57"/>
      <c r="L74" s="57"/>
      <c r="M74" s="57"/>
      <c r="N74" s="57"/>
      <c r="O74" s="57"/>
      <c r="P74" s="57"/>
      <c r="Q74" s="57"/>
      <c r="R74" s="57"/>
      <c r="S74" s="58"/>
      <c r="T74" s="58"/>
      <c r="U74" s="58"/>
      <c r="V74" s="58"/>
      <c r="W74" s="58"/>
      <c r="X74" s="58"/>
      <c r="Y74" s="58"/>
      <c r="Z74" s="58"/>
      <c r="AA74" s="58"/>
      <c r="AB74" s="58"/>
      <c r="AC74" s="58"/>
      <c r="AD74" s="57"/>
      <c r="AE74" s="57"/>
    </row>
    <row r="75" spans="1:31">
      <c r="A75" s="55" t="s">
        <v>31</v>
      </c>
      <c r="N75" s="73"/>
      <c r="S75" s="61">
        <v>45.281680838361858</v>
      </c>
      <c r="T75" s="61">
        <v>45.683849679643423</v>
      </c>
      <c r="U75" s="61">
        <v>48.588948583420766</v>
      </c>
      <c r="V75" s="61">
        <v>49.50074296618444</v>
      </c>
      <c r="W75" s="61">
        <v>57.927743094307708</v>
      </c>
      <c r="X75" s="61">
        <v>64.076885072375632</v>
      </c>
      <c r="Y75" s="61">
        <v>82.83373727463011</v>
      </c>
      <c r="Z75" s="61">
        <v>102.72277508198661</v>
      </c>
      <c r="AA75" s="61">
        <v>107.36835657510174</v>
      </c>
      <c r="AB75" s="61">
        <v>99.619872500165613</v>
      </c>
      <c r="AC75" s="61">
        <v>94.649807272789118</v>
      </c>
      <c r="AD75" s="61">
        <v>87.639867183595939</v>
      </c>
      <c r="AE75" s="61">
        <v>75.65182991972101</v>
      </c>
    </row>
    <row r="76" spans="1:31">
      <c r="A76" s="55" t="s">
        <v>34</v>
      </c>
      <c r="N76" s="54"/>
      <c r="S76" s="61">
        <v>13.55745177674299</v>
      </c>
      <c r="T76" s="61">
        <v>13.678099322814928</v>
      </c>
      <c r="U76" s="61">
        <v>15.945754372158097</v>
      </c>
      <c r="V76" s="61">
        <v>16.246479453270616</v>
      </c>
      <c r="W76" s="61">
        <v>18.986864799618886</v>
      </c>
      <c r="X76" s="61">
        <v>21.58659298212444</v>
      </c>
      <c r="Y76" s="61">
        <v>14.656595870366962</v>
      </c>
      <c r="Z76" s="61">
        <v>10.314592767433316</v>
      </c>
      <c r="AA76" s="61">
        <v>1.4131725345870998</v>
      </c>
      <c r="AB76" s="61">
        <v>0.37140556519753704</v>
      </c>
      <c r="AC76" s="61">
        <v>0</v>
      </c>
      <c r="AD76" s="61">
        <v>0</v>
      </c>
      <c r="AE76" s="61">
        <v>0</v>
      </c>
    </row>
    <row r="77" spans="1:31">
      <c r="A77" s="55" t="s">
        <v>37</v>
      </c>
      <c r="N77" s="54"/>
      <c r="S77" s="61">
        <v>0</v>
      </c>
      <c r="T77" s="61">
        <v>0</v>
      </c>
      <c r="U77" s="61">
        <v>0</v>
      </c>
      <c r="V77" s="61">
        <v>0</v>
      </c>
      <c r="W77" s="61">
        <v>0</v>
      </c>
      <c r="X77" s="61">
        <v>0</v>
      </c>
      <c r="Y77" s="61">
        <v>0</v>
      </c>
      <c r="Z77" s="61">
        <v>0</v>
      </c>
      <c r="AA77" s="61">
        <v>0</v>
      </c>
      <c r="AB77" s="61">
        <v>0</v>
      </c>
      <c r="AC77" s="61">
        <v>0</v>
      </c>
      <c r="AD77" s="61">
        <v>0</v>
      </c>
      <c r="AE77" s="61">
        <v>0</v>
      </c>
    </row>
    <row r="78" spans="1:31" ht="14.25">
      <c r="A78" s="55" t="s">
        <v>39</v>
      </c>
      <c r="N78" s="72"/>
      <c r="S78" s="61">
        <v>41.234214421513798</v>
      </c>
      <c r="T78" s="61">
        <v>41.60547134676014</v>
      </c>
      <c r="U78" s="61">
        <v>34.858160720531657</v>
      </c>
      <c r="V78" s="61">
        <v>35.507286700097637</v>
      </c>
      <c r="W78" s="61">
        <v>36.242781421225395</v>
      </c>
      <c r="X78" s="61">
        <v>37.899617428566188</v>
      </c>
      <c r="Y78" s="61">
        <v>47.118519204734703</v>
      </c>
      <c r="Z78" s="61">
        <v>59.79364659364559</v>
      </c>
      <c r="AA78" s="61">
        <v>76.271456017551259</v>
      </c>
      <c r="AB78" s="61">
        <v>77.781994794133354</v>
      </c>
      <c r="AC78" s="61">
        <v>72.90450465970676</v>
      </c>
      <c r="AD78" s="61">
        <v>58.681312770710996</v>
      </c>
      <c r="AE78" s="61">
        <v>58.605310442422613</v>
      </c>
    </row>
    <row r="79" spans="1:31">
      <c r="A79" s="55" t="s">
        <v>41</v>
      </c>
      <c r="N79" s="54"/>
      <c r="S79" s="61">
        <v>25.221230319896399</v>
      </c>
      <c r="T79" s="61">
        <v>25.442266798994215</v>
      </c>
      <c r="U79" s="61">
        <v>28.173171301154245</v>
      </c>
      <c r="V79" s="61">
        <v>28.703375898642058</v>
      </c>
      <c r="W79" s="61">
        <v>31.630226104458885</v>
      </c>
      <c r="X79" s="61">
        <v>36.238041345612523</v>
      </c>
      <c r="Y79" s="61">
        <v>45.0272563668576</v>
      </c>
      <c r="Z79" s="61">
        <v>47.107015350804851</v>
      </c>
      <c r="AA79" s="61">
        <v>41.05496661500645</v>
      </c>
      <c r="AB79" s="61">
        <v>29.402163491274308</v>
      </c>
      <c r="AC79" s="61">
        <v>34.419705061223475</v>
      </c>
      <c r="AD79" s="61">
        <v>31.624477868683538</v>
      </c>
      <c r="AE79" s="61">
        <v>31.900025963993684</v>
      </c>
    </row>
    <row r="80" spans="1:31">
      <c r="A80" s="55" t="s">
        <v>43</v>
      </c>
      <c r="N80" s="54"/>
      <c r="S80" s="61">
        <v>127.6668712974954</v>
      </c>
      <c r="T80" s="61">
        <v>128.80460710290336</v>
      </c>
      <c r="U80" s="61">
        <v>121.16167479888072</v>
      </c>
      <c r="V80" s="61">
        <v>123.43597579213635</v>
      </c>
      <c r="W80" s="61">
        <v>136.53262932366874</v>
      </c>
      <c r="X80" s="61">
        <v>141.33620261650015</v>
      </c>
      <c r="Y80" s="61">
        <v>117.61972440429903</v>
      </c>
      <c r="Z80" s="61">
        <v>102.69198228770786</v>
      </c>
      <c r="AA80" s="61">
        <v>97.662777691191522</v>
      </c>
      <c r="AB80" s="61">
        <v>83.895639705706685</v>
      </c>
      <c r="AC80" s="61">
        <v>88.899921254092149</v>
      </c>
      <c r="AD80" s="61">
        <v>80.571716704736147</v>
      </c>
      <c r="AE80" s="61">
        <v>83.331566838884825</v>
      </c>
    </row>
    <row r="81" spans="1:31">
      <c r="A81" s="55" t="s">
        <v>45</v>
      </c>
      <c r="N81" s="54"/>
      <c r="S81" s="61">
        <v>52.180061903581041</v>
      </c>
      <c r="T81" s="61">
        <v>52.64815666085687</v>
      </c>
      <c r="U81" s="61">
        <v>59.483376617698497</v>
      </c>
      <c r="V81" s="61">
        <v>60.59845160646136</v>
      </c>
      <c r="W81" s="61">
        <v>73.724505120008075</v>
      </c>
      <c r="X81" s="61">
        <v>90.785182109482705</v>
      </c>
      <c r="Y81" s="61">
        <v>102.24696965643264</v>
      </c>
      <c r="Z81" s="61">
        <v>118.09632595463353</v>
      </c>
      <c r="AA81" s="61">
        <v>109.84942659089208</v>
      </c>
      <c r="AB81" s="61">
        <v>101.29775512949293</v>
      </c>
      <c r="AC81" s="61">
        <v>76.367452408073078</v>
      </c>
      <c r="AD81" s="61">
        <v>56.857550375015961</v>
      </c>
      <c r="AE81" s="61">
        <v>54.937530491892574</v>
      </c>
    </row>
    <row r="82" spans="1:31">
      <c r="A82" s="55" t="s">
        <v>47</v>
      </c>
      <c r="N82" s="54"/>
      <c r="S82" s="61">
        <v>21.361050266809947</v>
      </c>
      <c r="T82" s="61">
        <v>21.554279592216055</v>
      </c>
      <c r="U82" s="61">
        <v>22.951462924099332</v>
      </c>
      <c r="V82" s="61">
        <v>23.376236598029646</v>
      </c>
      <c r="W82" s="61">
        <v>26.720086573707437</v>
      </c>
      <c r="X82" s="61">
        <v>27.245281900236055</v>
      </c>
      <c r="Y82" s="61">
        <v>29.352649530127827</v>
      </c>
      <c r="Z82" s="61">
        <v>26.556301775551784</v>
      </c>
      <c r="AA82" s="61">
        <v>26.351980767330584</v>
      </c>
      <c r="AB82" s="61">
        <v>21.174175356643438</v>
      </c>
      <c r="AC82" s="61">
        <v>26.949630740027825</v>
      </c>
      <c r="AD82" s="61">
        <v>23.654474161730089</v>
      </c>
      <c r="AE82" s="61">
        <v>23.414840092907209</v>
      </c>
    </row>
    <row r="83" spans="1:31">
      <c r="A83" s="55" t="s">
        <v>49</v>
      </c>
      <c r="N83" s="54"/>
      <c r="S83" s="61">
        <v>14.670765161325875</v>
      </c>
      <c r="T83" s="61">
        <v>14.756314331704957</v>
      </c>
      <c r="U83" s="61">
        <v>16.192307205316542</v>
      </c>
      <c r="V83" s="61">
        <v>16.49460098074022</v>
      </c>
      <c r="W83" s="61">
        <v>17.548541098691693</v>
      </c>
      <c r="X83" s="61">
        <v>19.344358590611698</v>
      </c>
      <c r="Y83" s="61">
        <v>16.385833490554958</v>
      </c>
      <c r="Z83" s="61">
        <v>17.958158960172085</v>
      </c>
      <c r="AA83" s="61">
        <v>15.736275234582811</v>
      </c>
      <c r="AB83" s="61">
        <v>14.045051343195899</v>
      </c>
      <c r="AC83" s="61">
        <v>14.584566095235184</v>
      </c>
      <c r="AD83" s="61">
        <v>12.812613157649018</v>
      </c>
      <c r="AE83" s="61">
        <v>13.301049240061579</v>
      </c>
    </row>
    <row r="84" spans="1:31">
      <c r="A84" s="55" t="s">
        <v>51</v>
      </c>
      <c r="N84" s="54"/>
      <c r="S84" s="61">
        <v>32.1404209810891</v>
      </c>
      <c r="T84" s="61">
        <v>32.447658181104046</v>
      </c>
      <c r="U84" s="61">
        <v>34.963396685904158</v>
      </c>
      <c r="V84" s="61">
        <v>35.617895091861193</v>
      </c>
      <c r="W84" s="61">
        <v>40.260168310022046</v>
      </c>
      <c r="X84" s="61">
        <v>43.043158206263861</v>
      </c>
      <c r="Y84" s="61">
        <v>38.761359411105083</v>
      </c>
      <c r="Z84" s="61">
        <v>34.239600606069573</v>
      </c>
      <c r="AA84" s="61">
        <v>30.523542305487087</v>
      </c>
      <c r="AB84" s="61">
        <v>29.97634114249529</v>
      </c>
      <c r="AC84" s="61">
        <v>26.503426679360125</v>
      </c>
      <c r="AD84" s="61">
        <v>24.544012727617954</v>
      </c>
      <c r="AE84" s="61">
        <v>25.030758610903781</v>
      </c>
    </row>
    <row r="85" spans="1:31">
      <c r="A85" s="55" t="s">
        <v>53</v>
      </c>
      <c r="N85" s="54"/>
      <c r="S85" s="61">
        <v>33.456627926413731</v>
      </c>
      <c r="T85" s="61">
        <v>33.774383712489168</v>
      </c>
      <c r="U85" s="61">
        <v>36.390596825813212</v>
      </c>
      <c r="V85" s="61">
        <v>37.071747736753359</v>
      </c>
      <c r="W85" s="61">
        <v>41.903825118598839</v>
      </c>
      <c r="X85" s="61">
        <v>44.800021806519517</v>
      </c>
      <c r="Y85" s="61">
        <v>40.343616765800775</v>
      </c>
      <c r="Z85" s="61">
        <v>35.637196139946568</v>
      </c>
      <c r="AA85" s="61">
        <v>31.769401175098803</v>
      </c>
      <c r="AB85" s="61">
        <v>31.199865270760405</v>
      </c>
      <c r="AC85" s="61">
        <v>27.585199196885032</v>
      </c>
      <c r="AD85" s="61">
        <v>25.545809165479909</v>
      </c>
      <c r="AE85" s="61">
        <v>26.052422227675361</v>
      </c>
    </row>
    <row r="86" spans="1:31" ht="12.75" customHeight="1">
      <c r="A86" s="55" t="s">
        <v>55</v>
      </c>
      <c r="N86" s="54"/>
      <c r="S86" s="61">
        <v>0</v>
      </c>
      <c r="T86" s="61">
        <v>0</v>
      </c>
      <c r="U86" s="61">
        <v>0</v>
      </c>
      <c r="V86" s="61">
        <v>0</v>
      </c>
      <c r="W86" s="61">
        <v>0</v>
      </c>
      <c r="X86" s="61">
        <v>0</v>
      </c>
      <c r="Y86" s="61">
        <v>0</v>
      </c>
      <c r="Z86" s="61">
        <v>0</v>
      </c>
      <c r="AA86" s="61">
        <v>0</v>
      </c>
      <c r="AB86" s="61">
        <v>0</v>
      </c>
      <c r="AC86" s="61">
        <v>0</v>
      </c>
      <c r="AD86" s="61">
        <v>0</v>
      </c>
      <c r="AE86" s="61">
        <v>0</v>
      </c>
    </row>
    <row r="87" spans="1:31">
      <c r="A87" s="55" t="s">
        <v>57</v>
      </c>
      <c r="N87" s="54"/>
      <c r="S87" s="61">
        <v>154.59448848721976</v>
      </c>
      <c r="T87" s="61">
        <v>155.97041462242814</v>
      </c>
      <c r="U87" s="61">
        <v>149.67561017838403</v>
      </c>
      <c r="V87" s="61">
        <v>152.47715569805629</v>
      </c>
      <c r="W87" s="61">
        <v>161.25790971629718</v>
      </c>
      <c r="X87" s="61">
        <v>172.20042501760184</v>
      </c>
      <c r="Y87" s="61">
        <v>258.2798384804355</v>
      </c>
      <c r="Z87" s="61">
        <v>314.31099104659614</v>
      </c>
      <c r="AA87" s="61">
        <v>340.31587754383401</v>
      </c>
      <c r="AB87" s="61">
        <v>359.73226036467474</v>
      </c>
      <c r="AC87" s="61">
        <v>348.83660524893889</v>
      </c>
      <c r="AD87" s="61">
        <v>339.60461114655135</v>
      </c>
      <c r="AE87" s="61">
        <v>363.13124793777888</v>
      </c>
    </row>
    <row r="88" spans="1:31">
      <c r="A88" s="55" t="s">
        <v>59</v>
      </c>
      <c r="N88" s="54"/>
      <c r="S88" s="61">
        <v>5.0671366195501433</v>
      </c>
      <c r="T88" s="61">
        <v>5.1104986480846986</v>
      </c>
      <c r="U88" s="61">
        <v>4.7005397866386849</v>
      </c>
      <c r="V88" s="61">
        <v>4.7870514777669317</v>
      </c>
      <c r="W88" s="61">
        <v>4.8387193193950653</v>
      </c>
      <c r="X88" s="61">
        <v>4.9172329241054102</v>
      </c>
      <c r="Y88" s="61">
        <v>5.2468995446548563</v>
      </c>
      <c r="Z88" s="61">
        <v>3.8024134354521122</v>
      </c>
      <c r="AA88" s="61">
        <v>4.9667669493366446</v>
      </c>
      <c r="AB88" s="61">
        <v>4.4014753362597929</v>
      </c>
      <c r="AC88" s="61">
        <v>3.6031813836683066</v>
      </c>
      <c r="AD88" s="61">
        <v>2.8265547382291905</v>
      </c>
      <c r="AE88" s="61">
        <v>2.6984182337584479</v>
      </c>
    </row>
    <row r="89" spans="1:31">
      <c r="A89" s="53" t="s">
        <v>887</v>
      </c>
      <c r="B89" s="52"/>
      <c r="C89" s="52"/>
      <c r="D89" s="52"/>
      <c r="E89" s="52"/>
      <c r="F89" s="52"/>
      <c r="G89" s="52"/>
      <c r="H89" s="52"/>
      <c r="I89" s="52"/>
      <c r="J89" s="52"/>
      <c r="K89" s="52"/>
      <c r="L89" s="52"/>
      <c r="M89" s="52"/>
      <c r="N89" s="52"/>
      <c r="O89" s="52"/>
      <c r="P89" s="52"/>
      <c r="Q89" s="52"/>
      <c r="R89" s="52"/>
      <c r="S89" s="318">
        <f>SUM(S75:S88)</f>
        <v>566.43200000000002</v>
      </c>
      <c r="T89" s="318">
        <f t="shared" ref="T89:AE89" si="21">SUM(T75:T88)</f>
        <v>571.476</v>
      </c>
      <c r="U89" s="318">
        <f t="shared" si="21"/>
        <v>573.08500000000004</v>
      </c>
      <c r="V89" s="318">
        <f t="shared" si="21"/>
        <v>583.81700000000012</v>
      </c>
      <c r="W89" s="318">
        <f t="shared" si="21"/>
        <v>647.57399999999996</v>
      </c>
      <c r="X89" s="318">
        <f t="shared" si="21"/>
        <v>703.47300000000007</v>
      </c>
      <c r="Y89" s="318">
        <f t="shared" si="21"/>
        <v>797.87300000000005</v>
      </c>
      <c r="Z89" s="318">
        <f t="shared" si="21"/>
        <v>873.23099999999999</v>
      </c>
      <c r="AA89" s="318">
        <f t="shared" si="21"/>
        <v>883.28399999999999</v>
      </c>
      <c r="AB89" s="318">
        <f t="shared" si="21"/>
        <v>852.89800000000002</v>
      </c>
      <c r="AC89" s="318">
        <f t="shared" si="21"/>
        <v>815.30399999999997</v>
      </c>
      <c r="AD89" s="318">
        <f t="shared" si="21"/>
        <v>744.36300000000017</v>
      </c>
      <c r="AE89" s="318">
        <f t="shared" si="21"/>
        <v>758.05500000000006</v>
      </c>
    </row>
    <row r="90" spans="1:31" ht="15">
      <c r="A90" s="59" t="s">
        <v>886</v>
      </c>
      <c r="B90" s="57"/>
      <c r="C90" s="57"/>
      <c r="D90" s="57"/>
      <c r="E90" s="57"/>
      <c r="F90" s="57"/>
      <c r="G90" s="57"/>
      <c r="H90" s="57"/>
      <c r="I90" s="57"/>
      <c r="J90" s="57"/>
      <c r="K90" s="57"/>
      <c r="L90" s="57"/>
      <c r="M90" s="57"/>
      <c r="N90" s="57"/>
      <c r="O90" s="57"/>
      <c r="P90" s="57"/>
      <c r="Q90" s="57"/>
      <c r="R90" s="57"/>
      <c r="S90" s="58"/>
      <c r="T90" s="58"/>
      <c r="U90" s="58"/>
      <c r="V90" s="58"/>
      <c r="W90" s="58"/>
      <c r="X90" s="58"/>
      <c r="Y90" s="58"/>
      <c r="Z90" s="58"/>
      <c r="AA90" s="58"/>
      <c r="AB90" s="58"/>
      <c r="AC90" s="58"/>
      <c r="AD90" s="57"/>
      <c r="AE90" s="57"/>
    </row>
    <row r="91" spans="1:31">
      <c r="A91" s="55" t="s">
        <v>31</v>
      </c>
      <c r="N91" s="54"/>
      <c r="S91" s="61">
        <v>8.8000000000000007</v>
      </c>
      <c r="T91" s="61">
        <v>9.6999999999999993</v>
      </c>
      <c r="U91" s="61">
        <v>9.6999999999999993</v>
      </c>
      <c r="V91" s="61">
        <v>15.5</v>
      </c>
      <c r="W91" s="61">
        <v>19.8</v>
      </c>
      <c r="X91" s="61">
        <v>25.103000000000002</v>
      </c>
      <c r="Y91" s="61">
        <v>28.044</v>
      </c>
      <c r="Z91" s="61">
        <v>29.826000000000001</v>
      </c>
      <c r="AA91" s="61">
        <v>28.693000000000001</v>
      </c>
      <c r="AB91" s="61">
        <v>21.071999999999999</v>
      </c>
      <c r="AC91" s="61">
        <v>19.561</v>
      </c>
      <c r="AD91" s="61">
        <v>13.678000000000001</v>
      </c>
      <c r="AE91" s="61">
        <v>12.319000000000001</v>
      </c>
    </row>
    <row r="92" spans="1:31">
      <c r="A92" s="55" t="s">
        <v>34</v>
      </c>
      <c r="N92" s="54"/>
      <c r="S92" s="61">
        <v>2.6</v>
      </c>
      <c r="T92" s="61">
        <v>2.7</v>
      </c>
      <c r="U92" s="61">
        <v>2.2999999999999998</v>
      </c>
      <c r="V92" s="61">
        <v>2.5</v>
      </c>
      <c r="W92" s="61">
        <v>1.2</v>
      </c>
      <c r="X92" s="61">
        <v>1.1679999999999999</v>
      </c>
      <c r="Y92" s="61">
        <v>1.3560000000000001</v>
      </c>
      <c r="Z92" s="61">
        <v>1.2789999999999999</v>
      </c>
      <c r="AA92" s="61">
        <v>1.3149999999999999</v>
      </c>
      <c r="AB92" s="61">
        <v>2.2160000000000002</v>
      </c>
      <c r="AC92" s="61">
        <v>1.8</v>
      </c>
      <c r="AD92" s="61">
        <v>1.474</v>
      </c>
      <c r="AE92" s="61">
        <v>1.464</v>
      </c>
    </row>
    <row r="93" spans="1:31">
      <c r="A93" s="55" t="s">
        <v>37</v>
      </c>
      <c r="N93" s="54"/>
      <c r="S93" s="61">
        <v>0</v>
      </c>
      <c r="T93" s="61">
        <v>0</v>
      </c>
      <c r="U93" s="61">
        <v>0</v>
      </c>
      <c r="V93" s="61">
        <v>1.3</v>
      </c>
      <c r="W93" s="61">
        <v>1.6</v>
      </c>
      <c r="X93" s="61">
        <v>1.56</v>
      </c>
      <c r="Y93" s="61">
        <v>1.61</v>
      </c>
      <c r="Z93" s="61">
        <v>1.3</v>
      </c>
      <c r="AA93" s="61">
        <v>1.5</v>
      </c>
      <c r="AB93" s="61">
        <v>0.83</v>
      </c>
      <c r="AC93" s="61">
        <v>0.80500000000000005</v>
      </c>
      <c r="AD93" s="61">
        <v>0.376</v>
      </c>
      <c r="AE93" s="61">
        <v>0.48</v>
      </c>
    </row>
    <row r="94" spans="1:31">
      <c r="A94" s="55" t="s">
        <v>39</v>
      </c>
      <c r="N94" s="54"/>
      <c r="S94" s="61">
        <v>0</v>
      </c>
      <c r="T94" s="61">
        <v>0</v>
      </c>
      <c r="U94" s="61">
        <v>0</v>
      </c>
      <c r="V94" s="61">
        <v>0</v>
      </c>
      <c r="W94" s="61">
        <v>0</v>
      </c>
      <c r="X94" s="61">
        <v>0</v>
      </c>
      <c r="Y94" s="61">
        <v>0</v>
      </c>
      <c r="Z94" s="61">
        <v>0</v>
      </c>
      <c r="AA94" s="61">
        <v>0</v>
      </c>
      <c r="AB94" s="61">
        <v>0</v>
      </c>
      <c r="AC94" s="61">
        <v>0</v>
      </c>
      <c r="AD94" s="61">
        <v>0</v>
      </c>
      <c r="AE94" s="61"/>
    </row>
    <row r="95" spans="1:31">
      <c r="A95" s="55" t="s">
        <v>41</v>
      </c>
      <c r="N95" s="54"/>
      <c r="S95" s="61">
        <v>0</v>
      </c>
      <c r="T95" s="61">
        <v>0</v>
      </c>
      <c r="U95" s="61">
        <v>0</v>
      </c>
      <c r="V95" s="61">
        <v>0</v>
      </c>
      <c r="W95" s="61">
        <v>0</v>
      </c>
      <c r="X95" s="61">
        <v>0</v>
      </c>
      <c r="Y95" s="61">
        <v>0</v>
      </c>
      <c r="Z95" s="61">
        <v>0</v>
      </c>
      <c r="AA95" s="61">
        <v>0</v>
      </c>
      <c r="AB95" s="61">
        <v>0.443</v>
      </c>
      <c r="AC95" s="61">
        <v>0.36</v>
      </c>
      <c r="AD95" s="61">
        <v>0.29499999999999998</v>
      </c>
      <c r="AE95" s="61">
        <v>0.29299999999999998</v>
      </c>
    </row>
    <row r="96" spans="1:31">
      <c r="A96" s="55" t="s">
        <v>43</v>
      </c>
      <c r="N96" s="54"/>
      <c r="S96" s="61">
        <v>0</v>
      </c>
      <c r="T96" s="61">
        <v>0</v>
      </c>
      <c r="U96" s="61">
        <v>0</v>
      </c>
      <c r="V96" s="61">
        <v>0</v>
      </c>
      <c r="W96" s="61">
        <v>0</v>
      </c>
      <c r="X96" s="61">
        <v>0</v>
      </c>
      <c r="Y96" s="61">
        <v>0</v>
      </c>
      <c r="Z96" s="61">
        <v>0</v>
      </c>
      <c r="AA96" s="61">
        <v>0</v>
      </c>
      <c r="AB96" s="61">
        <v>0</v>
      </c>
      <c r="AC96" s="61">
        <v>0</v>
      </c>
      <c r="AD96" s="61">
        <v>0</v>
      </c>
      <c r="AE96" s="61"/>
    </row>
    <row r="97" spans="1:32">
      <c r="A97" s="55" t="s">
        <v>45</v>
      </c>
      <c r="N97" s="54"/>
      <c r="S97" s="61">
        <v>0.3</v>
      </c>
      <c r="T97" s="61">
        <v>0.4</v>
      </c>
      <c r="U97" s="61">
        <v>0.6</v>
      </c>
      <c r="V97" s="61">
        <v>0.6</v>
      </c>
      <c r="W97" s="61">
        <v>0</v>
      </c>
      <c r="X97" s="61">
        <v>0</v>
      </c>
      <c r="Y97" s="61">
        <v>0</v>
      </c>
      <c r="Z97" s="61">
        <v>0</v>
      </c>
      <c r="AA97" s="61">
        <v>0</v>
      </c>
      <c r="AB97" s="61">
        <v>0</v>
      </c>
      <c r="AC97" s="61">
        <v>0</v>
      </c>
      <c r="AD97" s="61">
        <v>0</v>
      </c>
      <c r="AE97" s="61"/>
    </row>
    <row r="98" spans="1:32">
      <c r="A98" s="55" t="s">
        <v>47</v>
      </c>
      <c r="N98" s="54"/>
      <c r="S98" s="61">
        <v>0</v>
      </c>
      <c r="T98" s="61">
        <v>0</v>
      </c>
      <c r="U98" s="61">
        <v>0</v>
      </c>
      <c r="V98" s="61">
        <v>0</v>
      </c>
      <c r="W98" s="61">
        <v>0</v>
      </c>
      <c r="X98" s="61">
        <v>0</v>
      </c>
      <c r="Y98" s="61">
        <v>0</v>
      </c>
      <c r="Z98" s="61">
        <v>0</v>
      </c>
      <c r="AA98" s="61">
        <v>0</v>
      </c>
      <c r="AB98" s="61">
        <v>2.2160000000000002</v>
      </c>
      <c r="AC98" s="61">
        <v>1.8</v>
      </c>
      <c r="AD98" s="61">
        <v>1.474</v>
      </c>
      <c r="AE98" s="61">
        <v>1.464</v>
      </c>
    </row>
    <row r="99" spans="1:32">
      <c r="A99" s="55" t="s">
        <v>49</v>
      </c>
      <c r="N99" s="54"/>
      <c r="S99" s="61">
        <v>0</v>
      </c>
      <c r="T99" s="61">
        <v>0</v>
      </c>
      <c r="U99" s="61">
        <v>0</v>
      </c>
      <c r="V99" s="61">
        <v>0</v>
      </c>
      <c r="W99" s="61">
        <v>0</v>
      </c>
      <c r="X99" s="61">
        <v>0</v>
      </c>
      <c r="Y99" s="61">
        <v>0</v>
      </c>
      <c r="Z99" s="61">
        <v>0</v>
      </c>
      <c r="AA99" s="61">
        <v>0</v>
      </c>
      <c r="AB99" s="61">
        <v>0</v>
      </c>
      <c r="AC99" s="61">
        <v>0</v>
      </c>
      <c r="AD99" s="61">
        <v>0</v>
      </c>
      <c r="AE99" s="61"/>
    </row>
    <row r="100" spans="1:32">
      <c r="A100" s="55" t="s">
        <v>51</v>
      </c>
      <c r="N100" s="54"/>
      <c r="S100" s="61">
        <v>0</v>
      </c>
      <c r="T100" s="61">
        <v>0</v>
      </c>
      <c r="U100" s="61">
        <v>0</v>
      </c>
      <c r="V100" s="61">
        <v>0</v>
      </c>
      <c r="W100" s="61">
        <v>0</v>
      </c>
      <c r="X100" s="61">
        <v>0</v>
      </c>
      <c r="Y100" s="61">
        <v>0</v>
      </c>
      <c r="Z100" s="61">
        <v>0</v>
      </c>
      <c r="AA100" s="61">
        <v>0</v>
      </c>
      <c r="AB100" s="61">
        <v>0</v>
      </c>
      <c r="AC100" s="61">
        <v>0</v>
      </c>
      <c r="AD100" s="61">
        <v>0</v>
      </c>
      <c r="AE100" s="61"/>
    </row>
    <row r="101" spans="1:32">
      <c r="A101" s="55" t="s">
        <v>53</v>
      </c>
      <c r="N101" s="54"/>
      <c r="S101" s="61">
        <v>0</v>
      </c>
      <c r="T101" s="61">
        <v>0</v>
      </c>
      <c r="U101" s="61">
        <v>0</v>
      </c>
      <c r="V101" s="61">
        <v>0</v>
      </c>
      <c r="W101" s="61">
        <v>0</v>
      </c>
      <c r="X101" s="61">
        <v>0</v>
      </c>
      <c r="Y101" s="61">
        <v>0</v>
      </c>
      <c r="Z101" s="61">
        <v>0</v>
      </c>
      <c r="AA101" s="61">
        <v>0</v>
      </c>
      <c r="AB101" s="61">
        <v>0</v>
      </c>
      <c r="AC101" s="61">
        <v>0</v>
      </c>
      <c r="AD101" s="61">
        <v>0</v>
      </c>
      <c r="AE101" s="61"/>
    </row>
    <row r="102" spans="1:32" ht="12.75" customHeight="1">
      <c r="A102" s="55" t="s">
        <v>55</v>
      </c>
      <c r="N102" s="54"/>
      <c r="S102" s="61">
        <v>0</v>
      </c>
      <c r="T102" s="61">
        <v>0</v>
      </c>
      <c r="U102" s="61">
        <v>0</v>
      </c>
      <c r="V102" s="61">
        <v>0</v>
      </c>
      <c r="W102" s="61">
        <v>0</v>
      </c>
      <c r="X102" s="61">
        <v>0</v>
      </c>
      <c r="Y102" s="61">
        <v>0</v>
      </c>
      <c r="Z102" s="61">
        <v>0</v>
      </c>
      <c r="AA102" s="61">
        <v>0</v>
      </c>
      <c r="AB102" s="61">
        <v>0</v>
      </c>
      <c r="AC102" s="61">
        <v>0</v>
      </c>
      <c r="AD102" s="61">
        <v>0</v>
      </c>
      <c r="AE102" s="61"/>
    </row>
    <row r="103" spans="1:32">
      <c r="A103" s="55" t="s">
        <v>57</v>
      </c>
      <c r="N103" s="54"/>
      <c r="S103" s="61">
        <v>0</v>
      </c>
      <c r="T103" s="61">
        <v>0</v>
      </c>
      <c r="U103" s="61">
        <v>0</v>
      </c>
      <c r="V103" s="61">
        <v>0</v>
      </c>
      <c r="W103" s="61">
        <v>0</v>
      </c>
      <c r="X103" s="61">
        <v>0</v>
      </c>
      <c r="Y103" s="61">
        <v>0</v>
      </c>
      <c r="Z103" s="61">
        <v>0</v>
      </c>
      <c r="AA103" s="61">
        <v>0</v>
      </c>
      <c r="AB103" s="61">
        <v>0</v>
      </c>
      <c r="AC103" s="61">
        <v>0</v>
      </c>
      <c r="AD103" s="61">
        <v>0</v>
      </c>
      <c r="AE103" s="61"/>
    </row>
    <row r="104" spans="1:32">
      <c r="A104" s="55" t="s">
        <v>59</v>
      </c>
      <c r="N104" s="54"/>
      <c r="S104" s="61">
        <v>0</v>
      </c>
      <c r="T104" s="61">
        <v>0</v>
      </c>
      <c r="U104" s="61">
        <v>0</v>
      </c>
      <c r="V104" s="61">
        <v>0</v>
      </c>
      <c r="W104" s="61">
        <v>0</v>
      </c>
      <c r="X104" s="61">
        <v>0</v>
      </c>
      <c r="Y104" s="61">
        <v>0</v>
      </c>
      <c r="Z104" s="61">
        <v>0</v>
      </c>
      <c r="AA104" s="61">
        <v>0</v>
      </c>
      <c r="AB104" s="61">
        <v>0</v>
      </c>
      <c r="AC104" s="61">
        <v>0</v>
      </c>
      <c r="AD104" s="61">
        <v>0</v>
      </c>
      <c r="AE104" s="61"/>
    </row>
    <row r="105" spans="1:32">
      <c r="A105" s="53" t="s">
        <v>885</v>
      </c>
      <c r="B105" s="52"/>
      <c r="C105" s="52"/>
      <c r="D105" s="52"/>
      <c r="E105" s="52"/>
      <c r="F105" s="52"/>
      <c r="G105" s="52"/>
      <c r="H105" s="52"/>
      <c r="I105" s="52"/>
      <c r="J105" s="52"/>
      <c r="K105" s="52"/>
      <c r="L105" s="52"/>
      <c r="M105" s="52"/>
      <c r="N105" s="52"/>
      <c r="O105" s="52"/>
      <c r="P105" s="52"/>
      <c r="Q105" s="52"/>
      <c r="R105" s="52"/>
      <c r="S105" s="52">
        <f>SUM(S91:S104)</f>
        <v>11.700000000000001</v>
      </c>
      <c r="T105" s="318">
        <f t="shared" ref="T105:AE105" si="22">SUM(T91:T104)</f>
        <v>12.799999999999999</v>
      </c>
      <c r="U105" s="318">
        <f t="shared" si="22"/>
        <v>12.6</v>
      </c>
      <c r="V105" s="318">
        <f t="shared" si="22"/>
        <v>19.900000000000002</v>
      </c>
      <c r="W105" s="318">
        <f t="shared" si="22"/>
        <v>22.6</v>
      </c>
      <c r="X105" s="318">
        <f t="shared" si="22"/>
        <v>27.831</v>
      </c>
      <c r="Y105" s="318">
        <f t="shared" si="22"/>
        <v>31.01</v>
      </c>
      <c r="Z105" s="318">
        <f t="shared" si="22"/>
        <v>32.405000000000001</v>
      </c>
      <c r="AA105" s="318">
        <f t="shared" si="22"/>
        <v>31.508000000000003</v>
      </c>
      <c r="AB105" s="318">
        <f t="shared" si="22"/>
        <v>26.777000000000001</v>
      </c>
      <c r="AC105" s="318">
        <f t="shared" si="22"/>
        <v>24.326000000000001</v>
      </c>
      <c r="AD105" s="318">
        <f t="shared" si="22"/>
        <v>17.297000000000001</v>
      </c>
      <c r="AE105" s="318">
        <f t="shared" si="22"/>
        <v>16.02</v>
      </c>
    </row>
    <row r="106" spans="1:32" ht="15">
      <c r="A106" s="59" t="s">
        <v>90</v>
      </c>
      <c r="B106" s="57"/>
      <c r="C106" s="57"/>
      <c r="D106" s="57"/>
      <c r="E106" s="57"/>
      <c r="F106" s="57"/>
      <c r="G106" s="57"/>
      <c r="H106" s="57"/>
      <c r="I106" s="57"/>
      <c r="J106" s="57"/>
      <c r="K106" s="57"/>
      <c r="L106" s="57"/>
      <c r="M106" s="57"/>
      <c r="N106" s="57"/>
      <c r="O106" s="57"/>
      <c r="P106" s="57"/>
      <c r="Q106" s="57"/>
      <c r="R106" s="57"/>
      <c r="S106" s="71"/>
      <c r="T106" s="71"/>
      <c r="U106" s="71"/>
      <c r="V106" s="71"/>
      <c r="W106" s="71"/>
      <c r="X106" s="71"/>
      <c r="Y106" s="71"/>
      <c r="Z106" s="71"/>
      <c r="AA106" s="71"/>
      <c r="AB106" s="71"/>
      <c r="AC106" s="71"/>
      <c r="AD106" s="70"/>
      <c r="AE106" s="70"/>
      <c r="AF106" s="129"/>
    </row>
    <row r="107" spans="1:32">
      <c r="A107" s="55" t="s">
        <v>31</v>
      </c>
      <c r="N107" s="127"/>
      <c r="S107" s="61">
        <v>135.81</v>
      </c>
      <c r="T107" s="61">
        <v>139.5</v>
      </c>
      <c r="U107" s="61">
        <v>143.71</v>
      </c>
      <c r="V107" s="61">
        <v>146.81800000000001</v>
      </c>
      <c r="W107" s="61">
        <v>77.137</v>
      </c>
      <c r="X107" s="61">
        <v>78.811000000000007</v>
      </c>
      <c r="Y107" s="61">
        <v>77.94</v>
      </c>
      <c r="Z107" s="61">
        <v>79.188999999999993</v>
      </c>
      <c r="AA107" s="61">
        <v>94.289483070436162</v>
      </c>
      <c r="AB107" s="61">
        <v>62.122767773530349</v>
      </c>
      <c r="AC107" s="61">
        <v>67.455851170463632</v>
      </c>
      <c r="AD107" s="61">
        <v>70.782342564982031</v>
      </c>
      <c r="AE107" s="61">
        <v>71.34874515377841</v>
      </c>
    </row>
    <row r="108" spans="1:32">
      <c r="A108" s="55" t="s">
        <v>34</v>
      </c>
      <c r="N108" s="127"/>
      <c r="S108" s="61">
        <v>28.88</v>
      </c>
      <c r="T108" s="61">
        <v>29.67</v>
      </c>
      <c r="U108" s="61">
        <v>45.73</v>
      </c>
      <c r="V108" s="61">
        <v>39.896000000000001</v>
      </c>
      <c r="W108" s="61">
        <v>151.02699999999999</v>
      </c>
      <c r="X108" s="61">
        <v>154.30500000000001</v>
      </c>
      <c r="Y108" s="61">
        <v>152.59800000000001</v>
      </c>
      <c r="Z108" s="61">
        <v>155.04499999999999</v>
      </c>
      <c r="AA108" s="61">
        <v>161.33818992691056</v>
      </c>
      <c r="AB108" s="61">
        <v>148.10516794323917</v>
      </c>
      <c r="AC108" s="61">
        <v>162.9980450970983</v>
      </c>
      <c r="AD108" s="61">
        <v>171.03606677988205</v>
      </c>
      <c r="AE108" s="61">
        <v>172.40470290424793</v>
      </c>
    </row>
    <row r="109" spans="1:32">
      <c r="A109" s="55" t="s">
        <v>37</v>
      </c>
      <c r="N109" s="127"/>
      <c r="S109" s="61">
        <v>0</v>
      </c>
      <c r="T109" s="61">
        <v>0</v>
      </c>
      <c r="U109" s="61">
        <v>0</v>
      </c>
      <c r="V109" s="61">
        <v>0</v>
      </c>
      <c r="W109" s="61">
        <v>0</v>
      </c>
      <c r="X109" s="61">
        <v>0</v>
      </c>
      <c r="Y109" s="61">
        <v>0</v>
      </c>
      <c r="Z109" s="61">
        <v>0</v>
      </c>
      <c r="AA109" s="61">
        <v>0</v>
      </c>
      <c r="AB109" s="61">
        <v>0</v>
      </c>
      <c r="AC109" s="61">
        <v>0</v>
      </c>
      <c r="AD109" s="61">
        <v>0</v>
      </c>
      <c r="AE109" s="61">
        <v>0</v>
      </c>
    </row>
    <row r="110" spans="1:32">
      <c r="A110" s="55" t="s">
        <v>39</v>
      </c>
      <c r="N110" s="127"/>
      <c r="S110" s="61">
        <v>14.99</v>
      </c>
      <c r="T110" s="61">
        <v>15.4</v>
      </c>
      <c r="U110" s="61">
        <v>15.87</v>
      </c>
      <c r="V110" s="61">
        <v>11.500999999999999</v>
      </c>
      <c r="W110" s="61">
        <v>50.213999999999999</v>
      </c>
      <c r="X110" s="61">
        <v>51.304000000000002</v>
      </c>
      <c r="Y110" s="61">
        <v>53.436999999999998</v>
      </c>
      <c r="Z110" s="61">
        <v>51.55</v>
      </c>
      <c r="AA110" s="61">
        <v>52.554348516773508</v>
      </c>
      <c r="AB110" s="61">
        <v>27.490386675025764</v>
      </c>
      <c r="AC110" s="61">
        <v>24.965638020521336</v>
      </c>
      <c r="AD110" s="61">
        <v>26.196783704593429</v>
      </c>
      <c r="AE110" s="61">
        <v>26.40641121296246</v>
      </c>
    </row>
    <row r="111" spans="1:32">
      <c r="A111" s="55" t="s">
        <v>41</v>
      </c>
      <c r="N111" s="127"/>
      <c r="S111" s="61">
        <v>42.09</v>
      </c>
      <c r="T111" s="61">
        <v>43.234999999999999</v>
      </c>
      <c r="U111" s="61">
        <v>44.54</v>
      </c>
      <c r="V111" s="61">
        <v>57.814</v>
      </c>
      <c r="W111" s="61">
        <v>51.819000000000003</v>
      </c>
      <c r="X111" s="61">
        <v>52.944000000000003</v>
      </c>
      <c r="Y111" s="61">
        <v>52.357999999999997</v>
      </c>
      <c r="Z111" s="61">
        <v>53.197000000000003</v>
      </c>
      <c r="AA111" s="61">
        <v>55.800873687873114</v>
      </c>
      <c r="AB111" s="61">
        <v>50.087440443370355</v>
      </c>
      <c r="AC111" s="61">
        <v>49.286084674386572</v>
      </c>
      <c r="AD111" s="61">
        <v>51.716559328461344</v>
      </c>
      <c r="AE111" s="61">
        <v>52.130396904695701</v>
      </c>
    </row>
    <row r="112" spans="1:32">
      <c r="A112" s="55" t="s">
        <v>43</v>
      </c>
      <c r="N112" s="127"/>
      <c r="S112" s="61">
        <v>218.958</v>
      </c>
      <c r="T112" s="61">
        <v>224.93</v>
      </c>
      <c r="U112" s="61">
        <v>241.88</v>
      </c>
      <c r="V112" s="61">
        <v>207.744</v>
      </c>
      <c r="W112" s="61">
        <v>117.282</v>
      </c>
      <c r="X112" s="61">
        <v>119.82599999999999</v>
      </c>
      <c r="Y112" s="61">
        <v>118.501</v>
      </c>
      <c r="Z112" s="61">
        <v>120.4</v>
      </c>
      <c r="AA112" s="61">
        <v>111.60067283218416</v>
      </c>
      <c r="AB112" s="61">
        <v>143.52462636408623</v>
      </c>
      <c r="AC112" s="61">
        <v>146.87564269647564</v>
      </c>
      <c r="AD112" s="61">
        <v>154.11861054902741</v>
      </c>
      <c r="AE112" s="61">
        <v>155.35187264284031</v>
      </c>
    </row>
    <row r="113" spans="1:31">
      <c r="A113" s="55" t="s">
        <v>45</v>
      </c>
      <c r="N113" s="127"/>
      <c r="S113" s="61">
        <v>23.58</v>
      </c>
      <c r="T113" s="61">
        <v>24.23</v>
      </c>
      <c r="U113" s="61">
        <v>25.76</v>
      </c>
      <c r="V113" s="61">
        <v>34.567</v>
      </c>
      <c r="W113" s="61">
        <v>37.817999999999998</v>
      </c>
      <c r="X113" s="61">
        <v>38.637999999999998</v>
      </c>
      <c r="Y113" s="61">
        <v>38.21</v>
      </c>
      <c r="Z113" s="61">
        <v>38.823999999999998</v>
      </c>
      <c r="AA113" s="61">
        <v>58.649736262544657</v>
      </c>
      <c r="AB113" s="61">
        <v>33.425495681768105</v>
      </c>
      <c r="AC113" s="61">
        <v>35.21947413173158</v>
      </c>
      <c r="AD113" s="61">
        <v>36.956273469162035</v>
      </c>
      <c r="AE113" s="61">
        <v>37.251998761751544</v>
      </c>
    </row>
    <row r="114" spans="1:31">
      <c r="A114" s="55" t="s">
        <v>47</v>
      </c>
      <c r="N114" s="127"/>
      <c r="S114" s="61">
        <v>97.18</v>
      </c>
      <c r="T114" s="61">
        <v>99.83</v>
      </c>
      <c r="U114" s="61">
        <v>105.33</v>
      </c>
      <c r="V114" s="61">
        <v>110.17700000000001</v>
      </c>
      <c r="W114" s="61">
        <v>91.997</v>
      </c>
      <c r="X114" s="61">
        <v>93.992999999999995</v>
      </c>
      <c r="Y114" s="61">
        <v>92.953999999999994</v>
      </c>
      <c r="Z114" s="61">
        <v>94.444000000000003</v>
      </c>
      <c r="AA114" s="61">
        <v>134.09837067763729</v>
      </c>
      <c r="AB114" s="61">
        <v>166.2835203616701</v>
      </c>
      <c r="AC114" s="61">
        <v>164.09909057825078</v>
      </c>
      <c r="AD114" s="61">
        <v>172.19140878616133</v>
      </c>
      <c r="AE114" s="61">
        <v>173.5692899945353</v>
      </c>
    </row>
    <row r="115" spans="1:31">
      <c r="A115" s="55" t="s">
        <v>49</v>
      </c>
      <c r="N115" s="127"/>
      <c r="S115" s="61">
        <v>0.80800000000000005</v>
      </c>
      <c r="T115" s="61">
        <v>0.83</v>
      </c>
      <c r="U115" s="61">
        <v>0.85499999999999998</v>
      </c>
      <c r="V115" s="61">
        <v>0.98099999999999998</v>
      </c>
      <c r="W115" s="61">
        <v>0.39400000000000002</v>
      </c>
      <c r="X115" s="61">
        <v>0.40300000000000002</v>
      </c>
      <c r="Y115" s="61">
        <v>0.39900000000000002</v>
      </c>
      <c r="Z115" s="61">
        <v>0.40500000000000003</v>
      </c>
      <c r="AA115" s="61">
        <v>2.9737141234343225</v>
      </c>
      <c r="AB115" s="61">
        <v>1.0618576837967719</v>
      </c>
      <c r="AC115" s="61">
        <v>1.0440192019818448</v>
      </c>
      <c r="AD115" s="61">
        <v>1.0955035555381933</v>
      </c>
      <c r="AE115" s="61">
        <v>1.1042698103329232</v>
      </c>
    </row>
    <row r="116" spans="1:31">
      <c r="A116" s="55" t="s">
        <v>51</v>
      </c>
      <c r="N116" s="127"/>
      <c r="S116" s="61">
        <v>0</v>
      </c>
      <c r="T116" s="61">
        <v>0</v>
      </c>
      <c r="U116" s="61">
        <v>0</v>
      </c>
      <c r="V116" s="61">
        <v>0</v>
      </c>
      <c r="W116" s="61">
        <v>9.1199999999999992</v>
      </c>
      <c r="X116" s="61">
        <v>9.3179999999999996</v>
      </c>
      <c r="Y116" s="61">
        <v>9.2149999999999999</v>
      </c>
      <c r="Z116" s="61">
        <v>9.3629999999999995</v>
      </c>
      <c r="AA116" s="61">
        <v>4.6412154615085424</v>
      </c>
      <c r="AB116" s="61">
        <v>5.4288199872870706</v>
      </c>
      <c r="AC116" s="61">
        <v>5.3555400609761916</v>
      </c>
      <c r="AD116" s="61">
        <v>5.6196410635833081</v>
      </c>
      <c r="AE116" s="61">
        <v>5.6646096126758714</v>
      </c>
    </row>
    <row r="117" spans="1:31">
      <c r="A117" s="55" t="s">
        <v>53</v>
      </c>
      <c r="N117" s="127"/>
      <c r="S117" s="61">
        <v>6.5380000000000003</v>
      </c>
      <c r="T117" s="61">
        <v>6.72</v>
      </c>
      <c r="U117" s="61">
        <v>6.915</v>
      </c>
      <c r="V117" s="61">
        <v>8.2550000000000008</v>
      </c>
      <c r="W117" s="61">
        <v>28.978999999999999</v>
      </c>
      <c r="X117" s="61">
        <v>29.608000000000001</v>
      </c>
      <c r="Y117" s="61">
        <v>29.280999999999999</v>
      </c>
      <c r="Z117" s="61">
        <v>29.75</v>
      </c>
      <c r="AA117" s="61">
        <v>10.422380574033289</v>
      </c>
      <c r="AB117" s="61">
        <v>13.532735361210408</v>
      </c>
      <c r="AC117" s="61">
        <v>14.17978207505177</v>
      </c>
      <c r="AD117" s="61">
        <v>14.879038288269037</v>
      </c>
      <c r="AE117" s="61">
        <v>14.998100832681708</v>
      </c>
    </row>
    <row r="118" spans="1:31" ht="12.75" customHeight="1">
      <c r="A118" s="55" t="s">
        <v>55</v>
      </c>
      <c r="N118" s="127"/>
      <c r="S118" s="61">
        <v>0</v>
      </c>
      <c r="T118" s="61">
        <v>0</v>
      </c>
      <c r="U118" s="61">
        <v>0</v>
      </c>
      <c r="V118" s="61">
        <v>0</v>
      </c>
      <c r="W118" s="61">
        <v>0</v>
      </c>
      <c r="X118" s="61">
        <v>0</v>
      </c>
      <c r="Y118" s="61">
        <v>0</v>
      </c>
      <c r="Z118" s="61">
        <v>0</v>
      </c>
      <c r="AA118" s="61">
        <v>0</v>
      </c>
      <c r="AB118" s="61">
        <v>0</v>
      </c>
      <c r="AC118" s="61"/>
      <c r="AD118" s="61"/>
      <c r="AE118" s="61">
        <v>0</v>
      </c>
    </row>
    <row r="119" spans="1:31">
      <c r="A119" s="55" t="s">
        <v>57</v>
      </c>
      <c r="N119" s="127"/>
      <c r="S119" s="61">
        <v>22.94</v>
      </c>
      <c r="T119" s="61">
        <v>23.57</v>
      </c>
      <c r="U119" s="61">
        <v>30.26</v>
      </c>
      <c r="V119" s="61">
        <v>55.359000000000002</v>
      </c>
      <c r="W119" s="61">
        <v>90.686000000000007</v>
      </c>
      <c r="X119" s="61">
        <v>92.653999999999996</v>
      </c>
      <c r="Y119" s="61">
        <v>91.629000000000005</v>
      </c>
      <c r="Z119" s="61">
        <v>93.097999999999999</v>
      </c>
      <c r="AA119" s="61">
        <v>86.158746835948051</v>
      </c>
      <c r="AB119" s="61">
        <v>91.113293624102297</v>
      </c>
      <c r="AC119" s="61">
        <v>75.827580563104519</v>
      </c>
      <c r="AD119" s="61">
        <v>79.566912138254281</v>
      </c>
      <c r="AE119" s="61">
        <v>80.203609136185193</v>
      </c>
    </row>
    <row r="120" spans="1:31">
      <c r="A120" s="55" t="s">
        <v>59</v>
      </c>
      <c r="N120" s="127"/>
      <c r="S120" s="61">
        <v>2.1259999999999999</v>
      </c>
      <c r="T120" s="61">
        <v>2.1850000000000001</v>
      </c>
      <c r="U120" s="61">
        <v>2.25</v>
      </c>
      <c r="V120" s="61">
        <v>2.6779999999999999</v>
      </c>
      <c r="W120" s="61">
        <v>8.3309999999999995</v>
      </c>
      <c r="X120" s="61">
        <v>8.5109999999999992</v>
      </c>
      <c r="Y120" s="61">
        <v>8.4169999999999998</v>
      </c>
      <c r="Z120" s="61">
        <v>8.5519999999999996</v>
      </c>
      <c r="AA120" s="61">
        <v>5.6492680307165282</v>
      </c>
      <c r="AB120" s="61">
        <v>3.1238881009134563</v>
      </c>
      <c r="AC120" s="61">
        <v>2.9932517299577559</v>
      </c>
      <c r="AD120" s="61">
        <v>3.1408597720854874</v>
      </c>
      <c r="AE120" s="61">
        <v>3.1659930333126418</v>
      </c>
    </row>
    <row r="121" spans="1:31">
      <c r="A121" s="53" t="s">
        <v>884</v>
      </c>
      <c r="B121" s="52"/>
      <c r="C121" s="52"/>
      <c r="D121" s="52"/>
      <c r="E121" s="52"/>
      <c r="F121" s="52"/>
      <c r="G121" s="52"/>
      <c r="H121" s="52"/>
      <c r="I121" s="52"/>
      <c r="J121" s="52"/>
      <c r="K121" s="52"/>
      <c r="L121" s="52"/>
      <c r="M121" s="52"/>
      <c r="N121" s="52"/>
      <c r="O121" s="52"/>
      <c r="P121" s="52"/>
      <c r="Q121" s="52"/>
      <c r="R121" s="52"/>
      <c r="S121" s="52">
        <f>SUM(S107:S120)</f>
        <v>593.90000000000009</v>
      </c>
      <c r="T121" s="318">
        <f t="shared" ref="T121:AB121" si="23">SUM(T107:T120)</f>
        <v>610.10000000000014</v>
      </c>
      <c r="U121" s="318">
        <f t="shared" si="23"/>
        <v>663.1</v>
      </c>
      <c r="V121" s="318">
        <f t="shared" si="23"/>
        <v>675.79000000000008</v>
      </c>
      <c r="W121" s="318">
        <f t="shared" si="23"/>
        <v>714.80400000000009</v>
      </c>
      <c r="X121" s="318">
        <f t="shared" si="23"/>
        <v>730.31499999999994</v>
      </c>
      <c r="Y121" s="318">
        <f t="shared" si="23"/>
        <v>724.93900000000008</v>
      </c>
      <c r="Z121" s="318">
        <f t="shared" si="23"/>
        <v>733.81699999999989</v>
      </c>
      <c r="AA121" s="318">
        <f t="shared" si="23"/>
        <v>778.17700000000002</v>
      </c>
      <c r="AB121" s="318">
        <f t="shared" si="23"/>
        <v>745.3</v>
      </c>
      <c r="AC121" s="318">
        <v>750.21000000000026</v>
      </c>
      <c r="AD121" s="318">
        <v>787.26700000000028</v>
      </c>
      <c r="AE121" s="318">
        <v>793.59999999999991</v>
      </c>
    </row>
    <row r="122" spans="1:31" ht="15">
      <c r="A122" s="59" t="s">
        <v>883</v>
      </c>
      <c r="B122" s="57"/>
      <c r="C122" s="57"/>
      <c r="D122" s="57"/>
      <c r="E122" s="57"/>
      <c r="F122" s="57"/>
      <c r="G122" s="57"/>
      <c r="H122" s="57"/>
      <c r="I122" s="57"/>
      <c r="J122" s="57"/>
      <c r="K122" s="57"/>
      <c r="L122" s="57"/>
      <c r="M122" s="57"/>
      <c r="N122" s="57"/>
      <c r="O122" s="57"/>
      <c r="P122" s="57"/>
      <c r="Q122" s="57"/>
      <c r="R122" s="57"/>
      <c r="S122" s="69"/>
      <c r="T122" s="69"/>
      <c r="U122" s="69"/>
      <c r="V122" s="69"/>
      <c r="W122" s="69"/>
      <c r="X122" s="69"/>
      <c r="Y122" s="69"/>
      <c r="Z122" s="69"/>
      <c r="AA122" s="69"/>
      <c r="AB122" s="69"/>
      <c r="AC122" s="68"/>
      <c r="AD122" s="67"/>
      <c r="AE122" s="67"/>
    </row>
    <row r="123" spans="1:31">
      <c r="A123" s="55" t="s">
        <v>31</v>
      </c>
      <c r="N123" s="54"/>
      <c r="S123" s="61">
        <v>0</v>
      </c>
      <c r="T123" s="61">
        <v>0</v>
      </c>
      <c r="U123" s="61">
        <v>0</v>
      </c>
      <c r="V123" s="61">
        <v>0</v>
      </c>
      <c r="W123" s="61">
        <v>16.75</v>
      </c>
      <c r="X123" s="61">
        <v>14.2</v>
      </c>
      <c r="Y123" s="61">
        <v>0</v>
      </c>
      <c r="Z123" s="61">
        <v>0</v>
      </c>
      <c r="AA123" s="61">
        <v>12.188000000000001</v>
      </c>
      <c r="AB123" s="61">
        <v>15.510999999999999</v>
      </c>
      <c r="AC123" s="61">
        <v>23.128</v>
      </c>
      <c r="AD123" s="61">
        <v>22.111000000000001</v>
      </c>
      <c r="AE123" s="61">
        <v>22.663775000000001</v>
      </c>
    </row>
    <row r="124" spans="1:31">
      <c r="A124" s="55" t="s">
        <v>34</v>
      </c>
      <c r="N124" s="54"/>
      <c r="S124" s="61">
        <v>0</v>
      </c>
      <c r="T124" s="61">
        <v>0</v>
      </c>
      <c r="U124" s="61">
        <v>0</v>
      </c>
      <c r="V124" s="61">
        <v>0</v>
      </c>
      <c r="W124" s="61">
        <v>4.5999999999999996</v>
      </c>
      <c r="X124" s="61">
        <v>13.41</v>
      </c>
      <c r="Y124" s="61">
        <v>0</v>
      </c>
      <c r="Z124" s="61">
        <v>0</v>
      </c>
      <c r="AA124" s="61">
        <v>7.8929999999999998</v>
      </c>
      <c r="AB124" s="61">
        <v>10.045</v>
      </c>
      <c r="AC124" s="61">
        <v>10.528</v>
      </c>
      <c r="AD124" s="61">
        <v>12.861000000000001</v>
      </c>
      <c r="AE124" s="61">
        <v>13.182525</v>
      </c>
    </row>
    <row r="125" spans="1:31">
      <c r="A125" s="55" t="s">
        <v>37</v>
      </c>
      <c r="N125" s="54"/>
      <c r="S125" s="61">
        <v>0</v>
      </c>
      <c r="T125" s="61">
        <v>0</v>
      </c>
      <c r="U125" s="61">
        <v>0</v>
      </c>
      <c r="V125" s="61">
        <v>0</v>
      </c>
      <c r="W125" s="61">
        <v>12.76</v>
      </c>
      <c r="X125" s="61">
        <v>5.94</v>
      </c>
      <c r="Y125" s="61">
        <v>0</v>
      </c>
      <c r="Z125" s="61">
        <v>0</v>
      </c>
      <c r="AA125" s="61">
        <v>2.681</v>
      </c>
      <c r="AB125" s="61">
        <v>6.8239999999999998</v>
      </c>
      <c r="AC125" s="61">
        <v>8.6440000000000001</v>
      </c>
      <c r="AD125" s="61">
        <v>8.8170000000000002</v>
      </c>
      <c r="AE125" s="61">
        <v>9.0374250000000007</v>
      </c>
    </row>
    <row r="126" spans="1:31">
      <c r="A126" s="55" t="s">
        <v>39</v>
      </c>
      <c r="N126" s="54"/>
      <c r="S126" s="61">
        <v>0</v>
      </c>
      <c r="T126" s="61">
        <v>0</v>
      </c>
      <c r="U126" s="61">
        <v>0</v>
      </c>
      <c r="V126" s="61">
        <v>0</v>
      </c>
      <c r="W126" s="61">
        <v>0</v>
      </c>
      <c r="X126" s="61">
        <v>0</v>
      </c>
      <c r="Y126" s="61">
        <v>0</v>
      </c>
      <c r="Z126" s="61">
        <v>0</v>
      </c>
      <c r="AA126" s="61">
        <v>0</v>
      </c>
      <c r="AB126" s="61"/>
      <c r="AC126" s="61">
        <v>0</v>
      </c>
      <c r="AD126" s="61">
        <v>0</v>
      </c>
      <c r="AE126" s="61">
        <v>0</v>
      </c>
    </row>
    <row r="127" spans="1:31">
      <c r="A127" s="55" t="s">
        <v>41</v>
      </c>
      <c r="N127" s="54"/>
      <c r="S127" s="61">
        <v>0</v>
      </c>
      <c r="T127" s="61">
        <v>0</v>
      </c>
      <c r="U127" s="61">
        <v>0</v>
      </c>
      <c r="V127" s="61">
        <v>0</v>
      </c>
      <c r="W127" s="61">
        <v>0</v>
      </c>
      <c r="X127" s="61">
        <v>0</v>
      </c>
      <c r="Y127" s="61">
        <v>0</v>
      </c>
      <c r="Z127" s="61">
        <v>0</v>
      </c>
      <c r="AA127" s="61">
        <v>0.96</v>
      </c>
      <c r="AB127" s="61">
        <v>0.504</v>
      </c>
      <c r="AC127" s="61">
        <v>1.0489999999999999</v>
      </c>
      <c r="AD127" s="61">
        <v>1.071</v>
      </c>
      <c r="AE127" s="61">
        <v>0.76200000000000001</v>
      </c>
    </row>
    <row r="128" spans="1:31">
      <c r="A128" s="55" t="s">
        <v>43</v>
      </c>
      <c r="N128" s="54"/>
      <c r="S128" s="61">
        <v>0</v>
      </c>
      <c r="T128" s="61">
        <v>0</v>
      </c>
      <c r="U128" s="61">
        <v>0</v>
      </c>
      <c r="V128" s="61">
        <v>0</v>
      </c>
      <c r="W128" s="61">
        <v>8.1999999999999993</v>
      </c>
      <c r="X128" s="61">
        <v>8</v>
      </c>
      <c r="Y128" s="61">
        <v>0</v>
      </c>
      <c r="Z128" s="61">
        <v>0</v>
      </c>
      <c r="AA128" s="61">
        <v>6.6749999999999998</v>
      </c>
      <c r="AB128" s="61">
        <v>8.4949999999999992</v>
      </c>
      <c r="AC128" s="61">
        <v>12.192</v>
      </c>
      <c r="AD128" s="61">
        <v>12.436</v>
      </c>
      <c r="AE128" s="61">
        <v>12.7469</v>
      </c>
    </row>
    <row r="129" spans="1:31">
      <c r="A129" s="55" t="s">
        <v>45</v>
      </c>
      <c r="N129" s="54"/>
      <c r="S129" s="61">
        <v>0</v>
      </c>
      <c r="T129" s="61">
        <v>0</v>
      </c>
      <c r="U129" s="61">
        <v>0</v>
      </c>
      <c r="V129" s="61">
        <v>0</v>
      </c>
      <c r="W129" s="61">
        <v>9.5500000000000007</v>
      </c>
      <c r="X129" s="61">
        <v>14.79</v>
      </c>
      <c r="Y129" s="61">
        <v>0</v>
      </c>
      <c r="Z129" s="61">
        <v>0</v>
      </c>
      <c r="AA129" s="61">
        <v>5.2430000000000003</v>
      </c>
      <c r="AB129" s="61">
        <v>6.6719999999999997</v>
      </c>
      <c r="AC129" s="61">
        <v>7.9109999999999996</v>
      </c>
      <c r="AD129" s="61">
        <v>8.07</v>
      </c>
      <c r="AE129" s="61">
        <v>8.2717500000000008</v>
      </c>
    </row>
    <row r="130" spans="1:31">
      <c r="A130" s="55" t="s">
        <v>47</v>
      </c>
      <c r="N130" s="54"/>
      <c r="S130" s="61">
        <v>0</v>
      </c>
      <c r="T130" s="61">
        <v>0</v>
      </c>
      <c r="U130" s="61">
        <v>0</v>
      </c>
      <c r="V130" s="61">
        <v>0</v>
      </c>
      <c r="W130" s="61">
        <v>11.12</v>
      </c>
      <c r="X130" s="61">
        <v>5.16</v>
      </c>
      <c r="Y130" s="61">
        <v>0</v>
      </c>
      <c r="Z130" s="61">
        <v>0</v>
      </c>
      <c r="AA130" s="61">
        <v>4.1130000000000004</v>
      </c>
      <c r="AB130" s="61">
        <v>9.3480000000000008</v>
      </c>
      <c r="AC130" s="61">
        <v>8.0449999999999999</v>
      </c>
      <c r="AD130" s="61">
        <v>9.6890000000000001</v>
      </c>
      <c r="AE130" s="61">
        <v>9.9312249999999995</v>
      </c>
    </row>
    <row r="131" spans="1:31">
      <c r="A131" s="55" t="s">
        <v>49</v>
      </c>
      <c r="N131" s="54"/>
      <c r="S131" s="61">
        <v>0</v>
      </c>
      <c r="T131" s="61">
        <v>0</v>
      </c>
      <c r="U131" s="61">
        <v>0</v>
      </c>
      <c r="V131" s="61">
        <v>0</v>
      </c>
      <c r="W131" s="61">
        <v>0</v>
      </c>
      <c r="X131" s="61">
        <v>0</v>
      </c>
      <c r="Y131" s="61">
        <v>0</v>
      </c>
      <c r="Z131" s="61">
        <v>0</v>
      </c>
      <c r="AA131" s="61">
        <v>0</v>
      </c>
      <c r="AB131" s="61">
        <v>0</v>
      </c>
      <c r="AC131" s="61">
        <v>0</v>
      </c>
      <c r="AD131" s="61">
        <v>0</v>
      </c>
      <c r="AE131" s="61">
        <v>0</v>
      </c>
    </row>
    <row r="132" spans="1:31">
      <c r="A132" s="55" t="s">
        <v>51</v>
      </c>
      <c r="N132" s="54"/>
      <c r="S132" s="61">
        <v>0</v>
      </c>
      <c r="T132" s="61">
        <v>0</v>
      </c>
      <c r="U132" s="61">
        <v>0</v>
      </c>
      <c r="V132" s="61">
        <v>0</v>
      </c>
      <c r="W132" s="61">
        <v>0</v>
      </c>
      <c r="X132" s="61">
        <v>0</v>
      </c>
      <c r="Y132" s="61">
        <v>0</v>
      </c>
      <c r="Z132" s="61">
        <v>0</v>
      </c>
      <c r="AA132" s="61">
        <v>0</v>
      </c>
      <c r="AB132" s="61">
        <v>0</v>
      </c>
      <c r="AC132" s="61">
        <v>0</v>
      </c>
      <c r="AD132" s="61">
        <v>0</v>
      </c>
      <c r="AE132" s="61">
        <v>0</v>
      </c>
    </row>
    <row r="133" spans="1:31">
      <c r="A133" s="55" t="s">
        <v>53</v>
      </c>
      <c r="N133" s="54"/>
      <c r="S133" s="61">
        <v>0</v>
      </c>
      <c r="T133" s="61">
        <v>0</v>
      </c>
      <c r="U133" s="61">
        <v>0</v>
      </c>
      <c r="V133" s="61">
        <v>0</v>
      </c>
      <c r="W133" s="61">
        <v>0</v>
      </c>
      <c r="X133" s="61">
        <v>0</v>
      </c>
      <c r="Y133" s="61">
        <v>0</v>
      </c>
      <c r="Z133" s="61">
        <v>0</v>
      </c>
      <c r="AA133" s="61">
        <v>0</v>
      </c>
      <c r="AB133" s="61">
        <v>0</v>
      </c>
      <c r="AC133" s="61">
        <v>0</v>
      </c>
      <c r="AD133" s="61">
        <v>0</v>
      </c>
      <c r="AE133" s="61">
        <v>0</v>
      </c>
    </row>
    <row r="134" spans="1:31" ht="12.75" customHeight="1">
      <c r="A134" s="55" t="s">
        <v>55</v>
      </c>
      <c r="N134" s="66"/>
      <c r="S134" s="61">
        <v>0</v>
      </c>
      <c r="T134" s="61">
        <v>0</v>
      </c>
      <c r="U134" s="61">
        <v>0</v>
      </c>
      <c r="V134" s="61">
        <v>0</v>
      </c>
      <c r="W134" s="61">
        <v>0</v>
      </c>
      <c r="X134" s="61">
        <v>0</v>
      </c>
      <c r="Y134" s="61">
        <v>0</v>
      </c>
      <c r="Z134" s="61">
        <v>0</v>
      </c>
      <c r="AA134" s="61">
        <v>0</v>
      </c>
      <c r="AB134" s="61">
        <v>0</v>
      </c>
      <c r="AC134" s="61">
        <v>0</v>
      </c>
      <c r="AD134" s="61">
        <v>0</v>
      </c>
      <c r="AE134" s="61">
        <v>0</v>
      </c>
    </row>
    <row r="135" spans="1:31">
      <c r="A135" s="55" t="s">
        <v>57</v>
      </c>
      <c r="N135" s="54"/>
      <c r="S135" s="61">
        <v>13.146000000000001</v>
      </c>
      <c r="T135" s="61">
        <v>78.195999999999998</v>
      </c>
      <c r="U135" s="61">
        <v>120.59699999999999</v>
      </c>
      <c r="V135" s="61">
        <v>102.8</v>
      </c>
      <c r="W135" s="61">
        <v>41.13</v>
      </c>
      <c r="X135" s="61">
        <v>45.59</v>
      </c>
      <c r="Y135" s="61">
        <v>0</v>
      </c>
      <c r="Z135" s="61">
        <v>0</v>
      </c>
      <c r="AA135" s="61">
        <v>40.347000000000001</v>
      </c>
      <c r="AB135" s="61">
        <v>42.701000000000001</v>
      </c>
      <c r="AC135" s="61">
        <v>78.503</v>
      </c>
      <c r="AD135" s="61">
        <v>74.944999999999993</v>
      </c>
      <c r="AE135" s="61">
        <v>76.254625000000004</v>
      </c>
    </row>
    <row r="136" spans="1:31">
      <c r="A136" s="55" t="s">
        <v>59</v>
      </c>
      <c r="N136" s="54"/>
      <c r="S136" s="61">
        <v>0</v>
      </c>
      <c r="T136" s="61">
        <v>0</v>
      </c>
      <c r="U136" s="61">
        <v>0</v>
      </c>
      <c r="V136" s="61">
        <v>0</v>
      </c>
      <c r="W136" s="61">
        <v>0</v>
      </c>
      <c r="X136" s="61">
        <v>0</v>
      </c>
      <c r="Y136" s="61">
        <v>0</v>
      </c>
      <c r="Z136" s="61">
        <v>0</v>
      </c>
      <c r="AA136" s="61">
        <v>0</v>
      </c>
      <c r="AB136" s="61">
        <v>0</v>
      </c>
      <c r="AC136" s="61">
        <v>0</v>
      </c>
      <c r="AD136" s="61">
        <v>0</v>
      </c>
      <c r="AE136" s="61">
        <v>0</v>
      </c>
    </row>
    <row r="137" spans="1:31">
      <c r="A137" s="53" t="s">
        <v>882</v>
      </c>
      <c r="B137" s="52"/>
      <c r="C137" s="52"/>
      <c r="D137" s="52"/>
      <c r="E137" s="52"/>
      <c r="F137" s="52"/>
      <c r="G137" s="52"/>
      <c r="H137" s="52"/>
      <c r="I137" s="52"/>
      <c r="J137" s="52"/>
      <c r="K137" s="52"/>
      <c r="L137" s="52"/>
      <c r="M137" s="52"/>
      <c r="N137" s="52"/>
      <c r="O137" s="52"/>
      <c r="P137" s="52"/>
      <c r="Q137" s="52"/>
      <c r="R137" s="52"/>
      <c r="S137" s="52">
        <f>SUM(S123:S136)</f>
        <v>13.146000000000001</v>
      </c>
      <c r="T137" s="318">
        <f t="shared" ref="T137:AE137" si="24">SUM(T123:T136)</f>
        <v>78.195999999999998</v>
      </c>
      <c r="U137" s="318">
        <f t="shared" si="24"/>
        <v>120.59699999999999</v>
      </c>
      <c r="V137" s="318">
        <f t="shared" si="24"/>
        <v>102.8</v>
      </c>
      <c r="W137" s="318">
        <f t="shared" si="24"/>
        <v>104.11</v>
      </c>
      <c r="X137" s="318">
        <f t="shared" si="24"/>
        <v>107.09</v>
      </c>
      <c r="Y137" s="318">
        <f t="shared" si="24"/>
        <v>0</v>
      </c>
      <c r="Z137" s="318">
        <f t="shared" si="24"/>
        <v>0</v>
      </c>
      <c r="AA137" s="318">
        <f t="shared" si="24"/>
        <v>80.099999999999994</v>
      </c>
      <c r="AB137" s="318">
        <f t="shared" si="24"/>
        <v>100.1</v>
      </c>
      <c r="AC137" s="318">
        <f t="shared" si="24"/>
        <v>150</v>
      </c>
      <c r="AD137" s="318">
        <f t="shared" si="24"/>
        <v>150</v>
      </c>
      <c r="AE137" s="318">
        <f t="shared" si="24"/>
        <v>152.85022499999999</v>
      </c>
    </row>
    <row r="138" spans="1:31" ht="15">
      <c r="A138" s="59" t="s">
        <v>92</v>
      </c>
      <c r="B138" s="57"/>
      <c r="C138" s="57"/>
      <c r="D138" s="57"/>
      <c r="E138" s="57"/>
      <c r="F138" s="57"/>
      <c r="G138" s="57"/>
      <c r="H138" s="57"/>
      <c r="I138" s="57"/>
      <c r="J138" s="57"/>
      <c r="K138" s="57"/>
      <c r="L138" s="57"/>
      <c r="M138" s="57"/>
      <c r="N138" s="57"/>
      <c r="O138" s="57"/>
      <c r="P138" s="57"/>
      <c r="Q138" s="57"/>
      <c r="R138" s="57"/>
      <c r="S138" s="58"/>
      <c r="T138" s="58"/>
      <c r="U138" s="58"/>
      <c r="V138" s="58"/>
      <c r="W138" s="58"/>
      <c r="X138" s="58"/>
      <c r="Y138" s="58"/>
      <c r="Z138" s="58"/>
      <c r="AA138" s="58"/>
      <c r="AB138" s="58"/>
      <c r="AC138" s="58"/>
      <c r="AD138" s="57"/>
      <c r="AE138" s="57"/>
    </row>
    <row r="139" spans="1:31">
      <c r="A139" s="55" t="s">
        <v>31</v>
      </c>
      <c r="N139" s="54"/>
      <c r="S139" s="61">
        <v>33.299999999999997</v>
      </c>
      <c r="T139" s="61">
        <v>38.880000000000003</v>
      </c>
      <c r="U139" s="61">
        <v>44.95</v>
      </c>
      <c r="V139" s="61">
        <v>43.1</v>
      </c>
      <c r="W139" s="61">
        <v>40.473999999999997</v>
      </c>
      <c r="X139" s="61">
        <v>36.021999999999998</v>
      </c>
      <c r="Y139" s="61">
        <v>34.533000000000001</v>
      </c>
      <c r="Z139" s="61">
        <v>35.079000000000001</v>
      </c>
      <c r="AA139" s="61">
        <v>40.659999999999997</v>
      </c>
      <c r="AB139" s="65">
        <v>96.347999999999999</v>
      </c>
      <c r="AC139" s="65">
        <v>65.373000000000005</v>
      </c>
      <c r="AD139" s="317">
        <v>76.888999999999996</v>
      </c>
      <c r="AE139" s="317">
        <v>81.380572420855557</v>
      </c>
    </row>
    <row r="140" spans="1:31">
      <c r="A140" s="55" t="s">
        <v>34</v>
      </c>
      <c r="N140" s="54"/>
      <c r="S140" s="61">
        <v>6.44</v>
      </c>
      <c r="T140" s="61">
        <v>7.52</v>
      </c>
      <c r="U140" s="61">
        <v>8.6999999999999993</v>
      </c>
      <c r="V140" s="61">
        <v>8.3420000000000005</v>
      </c>
      <c r="W140" s="61">
        <v>7.8339999999999996</v>
      </c>
      <c r="X140" s="61">
        <v>6.9720000000000004</v>
      </c>
      <c r="Y140" s="61">
        <v>6.6840000000000002</v>
      </c>
      <c r="Z140" s="61">
        <v>6.79</v>
      </c>
      <c r="AA140" s="61">
        <v>7.87</v>
      </c>
      <c r="AB140" s="65">
        <v>0</v>
      </c>
      <c r="AC140" s="65">
        <v>0</v>
      </c>
      <c r="AD140" s="317">
        <v>0</v>
      </c>
      <c r="AE140" s="317">
        <v>0</v>
      </c>
    </row>
    <row r="141" spans="1:31">
      <c r="A141" s="55" t="s">
        <v>37</v>
      </c>
      <c r="N141" s="54"/>
      <c r="S141" s="61">
        <v>0</v>
      </c>
      <c r="T141" s="61">
        <v>0</v>
      </c>
      <c r="U141" s="61">
        <v>0</v>
      </c>
      <c r="V141" s="61">
        <v>0</v>
      </c>
      <c r="W141" s="61">
        <v>0</v>
      </c>
      <c r="X141" s="61">
        <v>0</v>
      </c>
      <c r="Y141" s="61">
        <v>0</v>
      </c>
      <c r="Z141" s="61">
        <v>0</v>
      </c>
      <c r="AA141" s="61">
        <v>0</v>
      </c>
      <c r="AB141" s="65">
        <v>0</v>
      </c>
      <c r="AC141" s="65">
        <v>0</v>
      </c>
      <c r="AD141" s="317">
        <v>0</v>
      </c>
      <c r="AE141" s="317">
        <v>0</v>
      </c>
    </row>
    <row r="142" spans="1:31">
      <c r="A142" s="55" t="s">
        <v>39</v>
      </c>
      <c r="N142" s="54"/>
      <c r="S142" s="61">
        <v>0</v>
      </c>
      <c r="T142" s="61">
        <v>0</v>
      </c>
      <c r="U142" s="61">
        <v>0</v>
      </c>
      <c r="V142" s="61">
        <v>0</v>
      </c>
      <c r="W142" s="61">
        <v>0</v>
      </c>
      <c r="X142" s="61">
        <v>0</v>
      </c>
      <c r="Y142" s="61">
        <v>0</v>
      </c>
      <c r="Z142" s="61">
        <v>0</v>
      </c>
      <c r="AA142" s="61">
        <v>0</v>
      </c>
      <c r="AB142" s="65">
        <v>17.783999999999999</v>
      </c>
      <c r="AC142" s="65">
        <v>26.646000000000001</v>
      </c>
      <c r="AD142" s="317">
        <v>31.34</v>
      </c>
      <c r="AE142" s="317">
        <v>31.216205031028426</v>
      </c>
    </row>
    <row r="143" spans="1:31">
      <c r="A143" s="55" t="s">
        <v>41</v>
      </c>
      <c r="N143" s="54"/>
      <c r="S143" s="61">
        <v>8.59</v>
      </c>
      <c r="T143" s="61">
        <v>10.029999999999999</v>
      </c>
      <c r="U143" s="61">
        <v>11.6</v>
      </c>
      <c r="V143" s="61">
        <v>11.122999999999999</v>
      </c>
      <c r="W143" s="61">
        <v>10.445</v>
      </c>
      <c r="X143" s="61">
        <v>9.2959999999999994</v>
      </c>
      <c r="Y143" s="61">
        <v>8.9120000000000008</v>
      </c>
      <c r="Z143" s="61">
        <v>9.0530000000000008</v>
      </c>
      <c r="AA143" s="61">
        <v>10.493</v>
      </c>
      <c r="AB143" s="65">
        <v>12.673</v>
      </c>
      <c r="AC143" s="65">
        <v>29.239000000000001</v>
      </c>
      <c r="AD143" s="317">
        <v>34.39</v>
      </c>
      <c r="AE143" s="317">
        <v>38.511222548116031</v>
      </c>
    </row>
    <row r="144" spans="1:31">
      <c r="A144" s="55" t="s">
        <v>43</v>
      </c>
      <c r="N144" s="54"/>
      <c r="S144" s="61">
        <v>55.85</v>
      </c>
      <c r="T144" s="61">
        <v>65.209999999999994</v>
      </c>
      <c r="U144" s="61">
        <v>75.400000000000006</v>
      </c>
      <c r="V144" s="61">
        <v>72.296000000000006</v>
      </c>
      <c r="W144" s="61">
        <v>67.891999999999996</v>
      </c>
      <c r="X144" s="61">
        <v>60.424999999999997</v>
      </c>
      <c r="Y144" s="61">
        <v>57.924999999999997</v>
      </c>
      <c r="Z144" s="61">
        <v>58.841000000000001</v>
      </c>
      <c r="AA144" s="61">
        <v>68.200999999999993</v>
      </c>
      <c r="AB144" s="65">
        <v>0</v>
      </c>
      <c r="AC144" s="65">
        <v>0</v>
      </c>
      <c r="AD144" s="317">
        <v>0</v>
      </c>
      <c r="AE144" s="317">
        <v>0</v>
      </c>
    </row>
    <row r="145" spans="1:32">
      <c r="A145" s="55" t="s">
        <v>45</v>
      </c>
      <c r="N145" s="54"/>
      <c r="S145" s="61">
        <v>0</v>
      </c>
      <c r="T145" s="61">
        <v>0</v>
      </c>
      <c r="U145" s="61">
        <v>0</v>
      </c>
      <c r="V145" s="61">
        <v>0</v>
      </c>
      <c r="W145" s="61">
        <v>0</v>
      </c>
      <c r="X145" s="61">
        <v>0</v>
      </c>
      <c r="Y145" s="61">
        <v>0</v>
      </c>
      <c r="Z145" s="61">
        <v>0</v>
      </c>
      <c r="AA145" s="61">
        <v>0</v>
      </c>
      <c r="AB145" s="65">
        <v>0</v>
      </c>
      <c r="AC145" s="65">
        <v>0</v>
      </c>
      <c r="AD145" s="317">
        <v>0</v>
      </c>
      <c r="AE145" s="317">
        <v>0</v>
      </c>
    </row>
    <row r="146" spans="1:32">
      <c r="A146" s="55" t="s">
        <v>47</v>
      </c>
      <c r="N146" s="54"/>
      <c r="S146" s="61">
        <v>0</v>
      </c>
      <c r="T146" s="61">
        <v>0</v>
      </c>
      <c r="U146" s="61">
        <v>0</v>
      </c>
      <c r="V146" s="61">
        <v>0</v>
      </c>
      <c r="W146" s="61">
        <v>0</v>
      </c>
      <c r="X146" s="61">
        <v>0</v>
      </c>
      <c r="Y146" s="61">
        <v>0</v>
      </c>
      <c r="Z146" s="61">
        <v>0</v>
      </c>
      <c r="AA146" s="61">
        <v>0</v>
      </c>
      <c r="AB146" s="65">
        <v>0</v>
      </c>
      <c r="AC146" s="65">
        <v>0</v>
      </c>
      <c r="AD146" s="317">
        <v>0</v>
      </c>
      <c r="AE146" s="317">
        <v>0</v>
      </c>
    </row>
    <row r="147" spans="1:32">
      <c r="A147" s="55" t="s">
        <v>49</v>
      </c>
      <c r="N147" s="54"/>
      <c r="S147" s="61">
        <v>0</v>
      </c>
      <c r="T147" s="61">
        <v>0</v>
      </c>
      <c r="U147" s="61">
        <v>0</v>
      </c>
      <c r="V147" s="61">
        <v>0</v>
      </c>
      <c r="W147" s="61">
        <v>0</v>
      </c>
      <c r="X147" s="61">
        <v>0</v>
      </c>
      <c r="Y147" s="61">
        <v>0</v>
      </c>
      <c r="Z147" s="61">
        <v>0</v>
      </c>
      <c r="AA147" s="61">
        <v>0</v>
      </c>
      <c r="AB147" s="65">
        <v>0</v>
      </c>
      <c r="AC147" s="65">
        <v>0</v>
      </c>
      <c r="AD147" s="317">
        <v>0</v>
      </c>
      <c r="AE147" s="317">
        <v>0</v>
      </c>
    </row>
    <row r="148" spans="1:32">
      <c r="A148" s="55" t="s">
        <v>51</v>
      </c>
      <c r="N148" s="54"/>
      <c r="S148" s="61">
        <v>0</v>
      </c>
      <c r="T148" s="61">
        <v>0</v>
      </c>
      <c r="U148" s="61">
        <v>0</v>
      </c>
      <c r="V148" s="61">
        <v>0</v>
      </c>
      <c r="W148" s="61">
        <v>0</v>
      </c>
      <c r="X148" s="61">
        <v>0</v>
      </c>
      <c r="Y148" s="61">
        <v>0</v>
      </c>
      <c r="Z148" s="61">
        <v>0</v>
      </c>
      <c r="AA148" s="61">
        <v>0</v>
      </c>
      <c r="AB148" s="65">
        <v>0</v>
      </c>
      <c r="AC148" s="65">
        <v>0</v>
      </c>
      <c r="AD148" s="317">
        <v>0</v>
      </c>
      <c r="AE148" s="317">
        <v>0</v>
      </c>
    </row>
    <row r="149" spans="1:32">
      <c r="A149" s="55" t="s">
        <v>53</v>
      </c>
      <c r="N149" s="54"/>
      <c r="S149" s="61">
        <v>0</v>
      </c>
      <c r="T149" s="61">
        <v>0</v>
      </c>
      <c r="U149" s="61">
        <v>0</v>
      </c>
      <c r="V149" s="61">
        <v>0</v>
      </c>
      <c r="W149" s="61">
        <v>0</v>
      </c>
      <c r="X149" s="61">
        <v>0</v>
      </c>
      <c r="Y149" s="61">
        <v>0</v>
      </c>
      <c r="Z149" s="61">
        <v>0</v>
      </c>
      <c r="AA149" s="61">
        <v>0</v>
      </c>
      <c r="AB149" s="65">
        <v>0</v>
      </c>
      <c r="AC149" s="65">
        <v>0</v>
      </c>
      <c r="AD149" s="317">
        <v>0</v>
      </c>
      <c r="AE149" s="317">
        <v>0</v>
      </c>
    </row>
    <row r="150" spans="1:32" ht="12.75" customHeight="1">
      <c r="A150" s="55" t="s">
        <v>55</v>
      </c>
      <c r="N150" s="54"/>
      <c r="S150" s="61">
        <v>0</v>
      </c>
      <c r="T150" s="61">
        <v>0</v>
      </c>
      <c r="U150" s="61">
        <v>0</v>
      </c>
      <c r="V150" s="61">
        <v>0</v>
      </c>
      <c r="W150" s="61">
        <v>0</v>
      </c>
      <c r="X150" s="61">
        <v>0</v>
      </c>
      <c r="Y150" s="61">
        <v>0</v>
      </c>
      <c r="Z150" s="61">
        <v>0</v>
      </c>
      <c r="AA150" s="61">
        <v>0</v>
      </c>
      <c r="AB150" s="65">
        <v>0</v>
      </c>
      <c r="AC150" s="65">
        <v>0</v>
      </c>
      <c r="AD150" s="317">
        <v>0</v>
      </c>
      <c r="AE150" s="317">
        <v>0</v>
      </c>
    </row>
    <row r="151" spans="1:32">
      <c r="A151" s="55" t="s">
        <v>57</v>
      </c>
      <c r="N151" s="54"/>
      <c r="S151" s="61">
        <v>3.22</v>
      </c>
      <c r="T151" s="61">
        <v>3.76</v>
      </c>
      <c r="U151" s="61">
        <v>4.3499999999999996</v>
      </c>
      <c r="V151" s="61">
        <v>4.1710000000000003</v>
      </c>
      <c r="W151" s="61">
        <v>3.9169999999999998</v>
      </c>
      <c r="X151" s="61">
        <v>3.4860000000000002</v>
      </c>
      <c r="Y151" s="61">
        <v>3.3420000000000001</v>
      </c>
      <c r="Z151" s="61">
        <v>3.395</v>
      </c>
      <c r="AA151" s="61">
        <v>3.9350000000000001</v>
      </c>
      <c r="AB151" s="65">
        <v>0</v>
      </c>
      <c r="AC151" s="65">
        <v>0</v>
      </c>
      <c r="AD151" s="317">
        <v>0</v>
      </c>
      <c r="AE151" s="317">
        <v>0</v>
      </c>
    </row>
    <row r="152" spans="1:32">
      <c r="A152" s="55" t="s">
        <v>59</v>
      </c>
      <c r="N152" s="54"/>
      <c r="S152" s="61">
        <v>0</v>
      </c>
      <c r="T152" s="61">
        <v>0</v>
      </c>
      <c r="U152" s="61">
        <v>0</v>
      </c>
      <c r="V152" s="61">
        <v>0</v>
      </c>
      <c r="W152" s="61">
        <v>0</v>
      </c>
      <c r="X152" s="61">
        <v>0</v>
      </c>
      <c r="Y152" s="61">
        <v>0</v>
      </c>
      <c r="Z152" s="61">
        <v>0</v>
      </c>
      <c r="AA152" s="61">
        <v>0</v>
      </c>
      <c r="AB152" s="65">
        <v>0</v>
      </c>
      <c r="AC152" s="65">
        <v>0</v>
      </c>
      <c r="AD152" s="317">
        <v>0</v>
      </c>
      <c r="AE152" s="317">
        <v>0</v>
      </c>
    </row>
    <row r="153" spans="1:32">
      <c r="A153" s="53" t="s">
        <v>881</v>
      </c>
      <c r="B153" s="52"/>
      <c r="C153" s="52"/>
      <c r="D153" s="52"/>
      <c r="E153" s="52"/>
      <c r="F153" s="52"/>
      <c r="G153" s="52"/>
      <c r="H153" s="52"/>
      <c r="I153" s="52"/>
      <c r="J153" s="52"/>
      <c r="K153" s="52"/>
      <c r="L153" s="52"/>
      <c r="M153" s="52"/>
      <c r="N153" s="52"/>
      <c r="O153" s="52"/>
      <c r="P153" s="52"/>
      <c r="Q153" s="52"/>
      <c r="R153" s="52"/>
      <c r="S153" s="52">
        <f>SUM(S139:S152)</f>
        <v>107.4</v>
      </c>
      <c r="T153" s="318">
        <f t="shared" ref="T153:AE153" si="25">SUM(T139:T152)</f>
        <v>125.4</v>
      </c>
      <c r="U153" s="318">
        <f t="shared" si="25"/>
        <v>145</v>
      </c>
      <c r="V153" s="318">
        <f t="shared" si="25"/>
        <v>139.03199999999998</v>
      </c>
      <c r="W153" s="318">
        <f t="shared" si="25"/>
        <v>130.56199999999998</v>
      </c>
      <c r="X153" s="318">
        <f t="shared" si="25"/>
        <v>116.20100000000001</v>
      </c>
      <c r="Y153" s="318">
        <f t="shared" si="25"/>
        <v>111.396</v>
      </c>
      <c r="Z153" s="318">
        <f t="shared" si="25"/>
        <v>113.158</v>
      </c>
      <c r="AA153" s="318">
        <f t="shared" si="25"/>
        <v>131.15899999999999</v>
      </c>
      <c r="AB153" s="318">
        <f t="shared" si="25"/>
        <v>126.80500000000001</v>
      </c>
      <c r="AC153" s="318">
        <f t="shared" si="25"/>
        <v>121.25800000000001</v>
      </c>
      <c r="AD153" s="318">
        <f t="shared" si="25"/>
        <v>142.619</v>
      </c>
      <c r="AE153" s="318">
        <f t="shared" si="25"/>
        <v>151.108</v>
      </c>
    </row>
    <row r="154" spans="1:32" ht="15" customHeight="1">
      <c r="A154" s="59" t="s">
        <v>880</v>
      </c>
      <c r="B154" s="57"/>
      <c r="C154" s="57"/>
      <c r="D154" s="57"/>
      <c r="E154" s="57"/>
      <c r="F154" s="57"/>
      <c r="G154" s="57"/>
      <c r="H154" s="57"/>
      <c r="I154" s="57"/>
      <c r="J154" s="57"/>
      <c r="K154" s="57"/>
      <c r="L154" s="57"/>
      <c r="M154" s="57"/>
      <c r="N154" s="57"/>
      <c r="O154" s="57"/>
      <c r="P154" s="57"/>
      <c r="Q154" s="57"/>
      <c r="R154" s="57"/>
      <c r="S154" s="64"/>
      <c r="T154" s="64"/>
      <c r="U154" s="64"/>
      <c r="V154" s="64"/>
      <c r="W154" s="64"/>
      <c r="X154" s="64"/>
      <c r="Y154" s="64"/>
      <c r="Z154" s="64"/>
      <c r="AA154" s="64"/>
      <c r="AB154" s="63"/>
      <c r="AC154" s="63"/>
      <c r="AD154" s="62"/>
      <c r="AE154" s="62"/>
      <c r="AF154" s="517" t="s">
        <v>879</v>
      </c>
    </row>
    <row r="155" spans="1:32">
      <c r="A155" s="55" t="s">
        <v>31</v>
      </c>
      <c r="N155" s="128"/>
      <c r="S155" s="61">
        <v>14.28746982</v>
      </c>
      <c r="T155" s="61">
        <v>22.493839649999998</v>
      </c>
      <c r="U155" s="61">
        <v>27.664065479999998</v>
      </c>
      <c r="V155" s="61">
        <v>39.145995569999997</v>
      </c>
      <c r="W155" s="61">
        <v>39.504106449999995</v>
      </c>
      <c r="X155" s="61">
        <v>38.842383499999997</v>
      </c>
      <c r="Y155" s="61">
        <v>100.83568782</v>
      </c>
      <c r="Z155" s="61">
        <v>87.536104286220009</v>
      </c>
      <c r="AA155" s="61">
        <v>47.566275964169996</v>
      </c>
      <c r="AB155" s="61">
        <v>47.465819203949998</v>
      </c>
      <c r="AC155" s="61">
        <v>0</v>
      </c>
      <c r="AD155" s="61">
        <v>0</v>
      </c>
      <c r="AE155" s="61">
        <v>0</v>
      </c>
      <c r="AF155" s="517"/>
    </row>
    <row r="156" spans="1:32">
      <c r="A156" s="55" t="s">
        <v>34</v>
      </c>
      <c r="N156" s="128"/>
      <c r="S156" s="61">
        <v>22.031513009999998</v>
      </c>
      <c r="T156" s="61">
        <v>22.562380650000001</v>
      </c>
      <c r="U156" s="61">
        <v>27.748360680000001</v>
      </c>
      <c r="V156" s="61">
        <v>39.265277370000007</v>
      </c>
      <c r="W156" s="61">
        <v>39.624479450000003</v>
      </c>
      <c r="X156" s="61">
        <v>45.772758549999999</v>
      </c>
      <c r="Y156" s="61">
        <v>84.878501370000009</v>
      </c>
      <c r="Z156" s="61">
        <v>101.24676080154001</v>
      </c>
      <c r="AA156" s="61">
        <v>105.97981093293001</v>
      </c>
      <c r="AB156" s="61">
        <v>105.75598873455</v>
      </c>
      <c r="AC156" s="61">
        <v>40.658803988052824</v>
      </c>
      <c r="AD156" s="61">
        <v>39.110239832601913</v>
      </c>
      <c r="AE156" s="61">
        <v>39.475050689837509</v>
      </c>
      <c r="AF156" s="517"/>
    </row>
    <row r="157" spans="1:32">
      <c r="A157" s="55" t="s">
        <v>37</v>
      </c>
      <c r="N157" s="128"/>
      <c r="S157" s="61">
        <v>0</v>
      </c>
      <c r="T157" s="61">
        <v>0</v>
      </c>
      <c r="U157" s="61">
        <v>0</v>
      </c>
      <c r="V157" s="61">
        <v>0</v>
      </c>
      <c r="W157" s="61">
        <v>0</v>
      </c>
      <c r="X157" s="61">
        <v>0</v>
      </c>
      <c r="Y157" s="61">
        <v>0</v>
      </c>
      <c r="Z157" s="61">
        <v>0</v>
      </c>
      <c r="AA157" s="61">
        <v>0</v>
      </c>
      <c r="AB157" s="61">
        <v>0</v>
      </c>
      <c r="AC157" s="61">
        <v>0</v>
      </c>
      <c r="AD157" s="61">
        <v>0</v>
      </c>
      <c r="AE157" s="61">
        <v>0</v>
      </c>
      <c r="AF157" s="517"/>
    </row>
    <row r="158" spans="1:32">
      <c r="A158" s="55" t="s">
        <v>39</v>
      </c>
      <c r="N158" s="128"/>
      <c r="S158" s="61">
        <v>57.450643380000002</v>
      </c>
      <c r="T158" s="61">
        <v>54.540083699999997</v>
      </c>
      <c r="U158" s="61">
        <v>67.076162639999993</v>
      </c>
      <c r="V158" s="61">
        <v>94.916026259999995</v>
      </c>
      <c r="W158" s="61">
        <v>95.784326099999987</v>
      </c>
      <c r="X158" s="61">
        <v>223.12586540000001</v>
      </c>
      <c r="Y158" s="61">
        <v>386.22068034000006</v>
      </c>
      <c r="Z158" s="61">
        <v>294.02512896420001</v>
      </c>
      <c r="AA158" s="61">
        <v>334.1771257122</v>
      </c>
      <c r="AB158" s="61">
        <v>333.47136620699996</v>
      </c>
      <c r="AC158" s="61">
        <v>244.12043847054269</v>
      </c>
      <c r="AD158" s="61">
        <v>212.29626022291697</v>
      </c>
      <c r="AE158" s="61">
        <v>214.27650838839287</v>
      </c>
      <c r="AF158" s="517"/>
    </row>
    <row r="159" spans="1:32">
      <c r="A159" s="55" t="s">
        <v>41</v>
      </c>
      <c r="N159" s="128"/>
      <c r="S159" s="61">
        <v>111.93295230000001</v>
      </c>
      <c r="T159" s="61">
        <v>133.393248</v>
      </c>
      <c r="U159" s="61">
        <v>164.0537856</v>
      </c>
      <c r="V159" s="61">
        <v>232.1440704</v>
      </c>
      <c r="W159" s="61">
        <v>234.26774399999999</v>
      </c>
      <c r="X159" s="61">
        <v>240.28865300000001</v>
      </c>
      <c r="Y159" s="61">
        <v>387.50850864</v>
      </c>
      <c r="Z159" s="61">
        <v>362.11149157860001</v>
      </c>
      <c r="AA159" s="61">
        <v>364.09891329239997</v>
      </c>
      <c r="AB159" s="61">
        <v>363.32996099399998</v>
      </c>
      <c r="AC159" s="61">
        <v>420.13581443522475</v>
      </c>
      <c r="AD159" s="61">
        <v>357.21213517282928</v>
      </c>
      <c r="AE159" s="61">
        <v>360.54412356781546</v>
      </c>
      <c r="AF159" s="517"/>
    </row>
    <row r="160" spans="1:32">
      <c r="A160" s="55" t="s">
        <v>43</v>
      </c>
      <c r="N160" s="128"/>
      <c r="S160" s="61">
        <v>470.41083960000009</v>
      </c>
      <c r="T160" s="61">
        <v>520.71331349999991</v>
      </c>
      <c r="U160" s="61">
        <v>640.39965719999987</v>
      </c>
      <c r="V160" s="61">
        <v>906.19660229999988</v>
      </c>
      <c r="W160" s="61">
        <v>914.48656549999987</v>
      </c>
      <c r="X160" s="61">
        <v>977.23090135000007</v>
      </c>
      <c r="Y160" s="61">
        <v>1369.6589508900001</v>
      </c>
      <c r="Z160" s="61">
        <v>1115.100950586</v>
      </c>
      <c r="AA160" s="61">
        <v>1215.8565584375999</v>
      </c>
      <c r="AB160" s="61">
        <v>1213.2887515559999</v>
      </c>
      <c r="AC160" s="61">
        <v>1626.4729772229318</v>
      </c>
      <c r="AD160" s="61">
        <v>1609.0319160692263</v>
      </c>
      <c r="AE160" s="61">
        <v>1624.0405765922264</v>
      </c>
      <c r="AF160" s="517"/>
    </row>
    <row r="161" spans="1:32">
      <c r="A161" s="55" t="s">
        <v>45</v>
      </c>
      <c r="N161" s="128"/>
      <c r="S161" s="61">
        <v>30.478840080000005</v>
      </c>
      <c r="T161" s="61">
        <v>33.566145750000004</v>
      </c>
      <c r="U161" s="61">
        <v>41.281349400000003</v>
      </c>
      <c r="V161" s="61">
        <v>58.415113350000006</v>
      </c>
      <c r="W161" s="61">
        <v>58.949499750000001</v>
      </c>
      <c r="X161" s="61">
        <v>52.522843299999998</v>
      </c>
      <c r="Y161" s="61">
        <v>76.415726579999998</v>
      </c>
      <c r="Z161" s="61">
        <v>71.985486795359989</v>
      </c>
      <c r="AA161" s="61">
        <v>81.94742686443</v>
      </c>
      <c r="AB161" s="61">
        <v>81.774359437049995</v>
      </c>
      <c r="AC161" s="61">
        <v>100.28491939610035</v>
      </c>
      <c r="AD161" s="61">
        <v>129.27705705193665</v>
      </c>
      <c r="AE161" s="61">
        <v>130.48292217078713</v>
      </c>
      <c r="AF161" s="517"/>
    </row>
    <row r="162" spans="1:32">
      <c r="A162" s="55" t="s">
        <v>47</v>
      </c>
      <c r="N162" s="128"/>
      <c r="S162" s="61">
        <v>20.224963979999998</v>
      </c>
      <c r="T162" s="61">
        <v>20.221564799999999</v>
      </c>
      <c r="U162" s="61">
        <v>24.869506560000001</v>
      </c>
      <c r="V162" s="61">
        <v>35.191559040000001</v>
      </c>
      <c r="W162" s="61">
        <v>35.513494399999999</v>
      </c>
      <c r="X162" s="61">
        <v>35.341882650000002</v>
      </c>
      <c r="Y162" s="61">
        <v>48.820134689999996</v>
      </c>
      <c r="Z162" s="61">
        <v>60.608792941860003</v>
      </c>
      <c r="AA162" s="61">
        <v>69.744638632019999</v>
      </c>
      <c r="AB162" s="61">
        <v>69.597342668699994</v>
      </c>
      <c r="AC162" s="61">
        <v>83.292327922624793</v>
      </c>
      <c r="AD162" s="61">
        <v>101.67210896833588</v>
      </c>
      <c r="AE162" s="61">
        <v>102.62048180850368</v>
      </c>
      <c r="AF162" s="517"/>
    </row>
    <row r="163" spans="1:32">
      <c r="A163" s="55" t="s">
        <v>49</v>
      </c>
      <c r="N163" s="128"/>
      <c r="S163" s="61">
        <v>1.4374694100000001</v>
      </c>
      <c r="T163" s="61">
        <v>1.7867895</v>
      </c>
      <c r="U163" s="61">
        <v>2.1974844</v>
      </c>
      <c r="V163" s="61">
        <v>3.1095470999999999</v>
      </c>
      <c r="W163" s="61">
        <v>3.1379934999999999</v>
      </c>
      <c r="X163" s="61">
        <v>3.2846414000000004</v>
      </c>
      <c r="Y163" s="61">
        <v>6.6218615399999994</v>
      </c>
      <c r="Z163" s="61">
        <v>7.1204100660599989</v>
      </c>
      <c r="AA163" s="61">
        <v>7.2501868565100009</v>
      </c>
      <c r="AB163" s="61">
        <v>7.2348749518500002</v>
      </c>
      <c r="AC163" s="61">
        <v>10.147797194984074</v>
      </c>
      <c r="AD163" s="61">
        <v>18.588909622190876</v>
      </c>
      <c r="AE163" s="61">
        <v>18.762302474890632</v>
      </c>
      <c r="AF163" s="517"/>
    </row>
    <row r="164" spans="1:32">
      <c r="A164" s="55" t="s">
        <v>51</v>
      </c>
      <c r="N164" s="128"/>
      <c r="S164" s="61">
        <v>56.995075020000002</v>
      </c>
      <c r="T164" s="61">
        <v>78.770995499999998</v>
      </c>
      <c r="U164" s="61">
        <v>96.876567599999987</v>
      </c>
      <c r="V164" s="61">
        <v>137.08504589999998</v>
      </c>
      <c r="W164" s="61">
        <v>138.3391115</v>
      </c>
      <c r="X164" s="61">
        <v>44.397215950000003</v>
      </c>
      <c r="Y164" s="61">
        <v>74.975376000000011</v>
      </c>
      <c r="Z164" s="61">
        <v>68.910282729659997</v>
      </c>
      <c r="AA164" s="61">
        <v>77.364356063130003</v>
      </c>
      <c r="AB164" s="61">
        <v>77.200967771549998</v>
      </c>
      <c r="AC164" s="61">
        <v>0.35035353889855764</v>
      </c>
      <c r="AD164" s="61">
        <v>1.0255881885927747</v>
      </c>
      <c r="AE164" s="61">
        <v>1.0351546271483199</v>
      </c>
      <c r="AF164" s="517"/>
    </row>
    <row r="165" spans="1:32">
      <c r="A165" s="55" t="s">
        <v>53</v>
      </c>
      <c r="N165" s="128"/>
      <c r="S165" s="61">
        <v>82.498193310000005</v>
      </c>
      <c r="T165" s="61">
        <v>84.78578985</v>
      </c>
      <c r="U165" s="61">
        <v>104.27386691999999</v>
      </c>
      <c r="V165" s="61">
        <v>147.55258352999999</v>
      </c>
      <c r="W165" s="61">
        <v>148.90240704999999</v>
      </c>
      <c r="X165" s="61">
        <v>196.97310304999999</v>
      </c>
      <c r="Y165" s="61">
        <v>366.01103589000002</v>
      </c>
      <c r="Z165" s="61">
        <v>451.82082081420003</v>
      </c>
      <c r="AA165" s="61">
        <v>497.34358550820008</v>
      </c>
      <c r="AB165" s="61">
        <v>496.29322946700006</v>
      </c>
      <c r="AC165" s="61">
        <v>691.67671088363613</v>
      </c>
      <c r="AD165" s="61">
        <v>592.487805499145</v>
      </c>
      <c r="AE165" s="61">
        <v>598.01438843882829</v>
      </c>
      <c r="AF165" s="517"/>
    </row>
    <row r="166" spans="1:32" ht="12.75" customHeight="1">
      <c r="A166" s="55" t="s">
        <v>55</v>
      </c>
      <c r="N166" s="128"/>
      <c r="S166" s="61">
        <v>0</v>
      </c>
      <c r="T166" s="61">
        <v>0</v>
      </c>
      <c r="U166" s="61">
        <v>0</v>
      </c>
      <c r="V166" s="61">
        <v>0</v>
      </c>
      <c r="W166" s="61">
        <v>0</v>
      </c>
      <c r="X166" s="61">
        <v>0</v>
      </c>
      <c r="Y166" s="61">
        <v>0</v>
      </c>
      <c r="Z166" s="61">
        <v>0</v>
      </c>
      <c r="AA166" s="61">
        <v>0</v>
      </c>
      <c r="AB166" s="61">
        <v>0</v>
      </c>
      <c r="AC166" s="61">
        <v>0</v>
      </c>
      <c r="AD166" s="61">
        <v>0</v>
      </c>
      <c r="AE166" s="61">
        <v>0</v>
      </c>
      <c r="AF166" s="517"/>
    </row>
    <row r="167" spans="1:32">
      <c r="A167" s="55" t="s">
        <v>57</v>
      </c>
      <c r="N167" s="128"/>
      <c r="S167" s="61">
        <v>0.60419228999999997</v>
      </c>
      <c r="T167" s="61">
        <v>0.52230855000000009</v>
      </c>
      <c r="U167" s="61">
        <v>0.64236156000000011</v>
      </c>
      <c r="V167" s="61">
        <v>0.90897279000000009</v>
      </c>
      <c r="W167" s="61">
        <v>0.91728815000000008</v>
      </c>
      <c r="X167" s="61">
        <v>0.62451619999999997</v>
      </c>
      <c r="Y167" s="61">
        <v>1.67963244</v>
      </c>
      <c r="Z167" s="61">
        <v>2.2726306142399997</v>
      </c>
      <c r="AA167" s="61">
        <v>2.9571999398700002</v>
      </c>
      <c r="AB167" s="61">
        <v>2.95095453345</v>
      </c>
      <c r="AC167" s="61">
        <v>7.7846456713112735</v>
      </c>
      <c r="AD167" s="61">
        <v>8.2662276049701013</v>
      </c>
      <c r="AE167" s="61">
        <v>8.3433329766472095</v>
      </c>
      <c r="AF167" s="517"/>
    </row>
    <row r="168" spans="1:32">
      <c r="A168" s="55" t="s">
        <v>59</v>
      </c>
      <c r="N168" s="128"/>
      <c r="S168" s="61">
        <v>28.647758100000001</v>
      </c>
      <c r="T168" s="61">
        <v>31.643490300000003</v>
      </c>
      <c r="U168" s="61">
        <v>38.916770160000006</v>
      </c>
      <c r="V168" s="61">
        <v>55.069118940000003</v>
      </c>
      <c r="W168" s="61">
        <v>55.572895900000006</v>
      </c>
      <c r="X168" s="61">
        <v>36.594856650000004</v>
      </c>
      <c r="Y168" s="61">
        <v>45.373903800000001</v>
      </c>
      <c r="Z168" s="61">
        <v>35.261139848639999</v>
      </c>
      <c r="AA168" s="61">
        <v>36.713922165870002</v>
      </c>
      <c r="AB168" s="61">
        <v>36.636384843450003</v>
      </c>
      <c r="AC168" s="61">
        <v>35.07521127569288</v>
      </c>
      <c r="AD168" s="61">
        <v>40.031421890062617</v>
      </c>
      <c r="AE168" s="61">
        <v>40.404825310716141</v>
      </c>
      <c r="AF168" s="517"/>
    </row>
    <row r="169" spans="1:32">
      <c r="A169" s="53" t="s">
        <v>878</v>
      </c>
      <c r="B169" s="52"/>
      <c r="C169" s="52"/>
      <c r="D169" s="52"/>
      <c r="E169" s="52"/>
      <c r="F169" s="52"/>
      <c r="G169" s="52"/>
      <c r="H169" s="52"/>
      <c r="I169" s="52"/>
      <c r="J169" s="52"/>
      <c r="K169" s="52"/>
      <c r="L169" s="52"/>
      <c r="M169" s="52"/>
      <c r="N169" s="52"/>
      <c r="O169" s="52"/>
      <c r="P169" s="52"/>
      <c r="Q169" s="52"/>
      <c r="R169" s="52"/>
      <c r="S169" s="318">
        <f t="shared" ref="S169" si="26">SUM(S155:S168)</f>
        <v>896.99991030000024</v>
      </c>
      <c r="T169" s="318">
        <f t="shared" ref="T169" si="27">SUM(T155:T168)</f>
        <v>1004.9999497500002</v>
      </c>
      <c r="U169" s="318">
        <f t="shared" ref="U169" si="28">SUM(U155:U168)</f>
        <v>1235.9999381999996</v>
      </c>
      <c r="V169" s="318">
        <f t="shared" ref="V169" si="29">SUM(V155:V168)</f>
        <v>1748.9999125499999</v>
      </c>
      <c r="W169" s="318">
        <f t="shared" ref="W169" si="30">SUM(W155:W168)</f>
        <v>1764.9999117499999</v>
      </c>
      <c r="X169" s="318">
        <f t="shared" ref="X169" si="31">SUM(X155:X168)</f>
        <v>1894.9996210000002</v>
      </c>
      <c r="Y169" s="318">
        <f t="shared" ref="Y169" si="32">SUM(Y155:Y168)</f>
        <v>2949</v>
      </c>
      <c r="Z169" s="318">
        <f t="shared" ref="Z169" si="33">SUM(Z155:Z168)</f>
        <v>2658.00000002658</v>
      </c>
      <c r="AA169" s="318">
        <f t="shared" ref="AA169" si="34">SUM(AA155:AA168)</f>
        <v>2841.0000003693299</v>
      </c>
      <c r="AB169" s="318">
        <f t="shared" ref="AB169" si="35">SUM(AB155:AB168)</f>
        <v>2835.0000003685495</v>
      </c>
      <c r="AC169" s="318">
        <f t="shared" ref="AC169:AE169" si="36">SUM(AC155:AC168)</f>
        <v>3260</v>
      </c>
      <c r="AD169" s="318">
        <f t="shared" si="36"/>
        <v>3108.9996701228083</v>
      </c>
      <c r="AE169" s="318">
        <f t="shared" si="36"/>
        <v>3137.999667045794</v>
      </c>
      <c r="AF169" s="217"/>
    </row>
    <row r="170" spans="1:32" ht="15">
      <c r="A170" s="59" t="s">
        <v>877</v>
      </c>
      <c r="B170" s="57"/>
      <c r="C170" s="57"/>
      <c r="D170" s="57"/>
      <c r="E170" s="57"/>
      <c r="F170" s="57"/>
      <c r="G170" s="57"/>
      <c r="H170" s="57"/>
      <c r="I170" s="57"/>
      <c r="J170" s="57"/>
      <c r="K170" s="57"/>
      <c r="L170" s="57"/>
      <c r="M170" s="57"/>
      <c r="N170" s="57"/>
      <c r="O170" s="57"/>
      <c r="P170" s="57"/>
      <c r="Q170" s="57"/>
      <c r="R170" s="57"/>
      <c r="S170" s="58"/>
      <c r="T170" s="58"/>
      <c r="U170" s="58"/>
      <c r="V170" s="58"/>
      <c r="W170" s="58"/>
      <c r="X170" s="58"/>
      <c r="Y170" s="58"/>
      <c r="Z170" s="58"/>
      <c r="AA170" s="58"/>
      <c r="AB170" s="58"/>
      <c r="AC170" s="58"/>
      <c r="AD170" s="57"/>
      <c r="AE170" s="57"/>
    </row>
    <row r="171" spans="1:32">
      <c r="A171" s="55" t="s">
        <v>31</v>
      </c>
      <c r="N171" s="54"/>
      <c r="S171" s="61">
        <v>114.99999999999999</v>
      </c>
      <c r="T171" s="61">
        <v>121.29999999999998</v>
      </c>
      <c r="U171" s="61">
        <v>127.5</v>
      </c>
      <c r="V171" s="61">
        <v>143.91799999999998</v>
      </c>
      <c r="W171" s="61">
        <v>296.351</v>
      </c>
      <c r="X171" s="61">
        <v>242.179</v>
      </c>
      <c r="Y171" s="61">
        <v>228.57400000000001</v>
      </c>
      <c r="Z171" s="61">
        <v>252.59199999999998</v>
      </c>
      <c r="AA171" s="61">
        <v>156.50799999999998</v>
      </c>
      <c r="AB171" s="61">
        <v>120.139</v>
      </c>
      <c r="AC171" s="61">
        <v>117.76199999999999</v>
      </c>
      <c r="AD171" s="61">
        <v>111.40899999999999</v>
      </c>
      <c r="AE171" s="61">
        <v>119.27499999999999</v>
      </c>
    </row>
    <row r="172" spans="1:32">
      <c r="A172" s="55" t="s">
        <v>34</v>
      </c>
      <c r="N172" s="54"/>
      <c r="S172" s="61">
        <v>39.453000000000003</v>
      </c>
      <c r="T172" s="61">
        <v>71.75</v>
      </c>
      <c r="U172" s="61">
        <v>67.245000000000005</v>
      </c>
      <c r="V172" s="61">
        <v>68.471999999999994</v>
      </c>
      <c r="W172" s="61">
        <v>63.997</v>
      </c>
      <c r="X172" s="61">
        <v>52.69</v>
      </c>
      <c r="Y172" s="61">
        <v>52.862999999999992</v>
      </c>
      <c r="Z172" s="61">
        <v>61.631</v>
      </c>
      <c r="AA172" s="61">
        <v>58.933999999999997</v>
      </c>
      <c r="AB172" s="61">
        <v>42.931000000000004</v>
      </c>
      <c r="AC172" s="61">
        <v>52.202999999999996</v>
      </c>
      <c r="AD172" s="61">
        <v>48.279999999999994</v>
      </c>
      <c r="AE172" s="61">
        <v>45.53</v>
      </c>
    </row>
    <row r="173" spans="1:32">
      <c r="A173" s="55" t="s">
        <v>37</v>
      </c>
      <c r="N173" s="54"/>
      <c r="S173" s="61">
        <v>4.5940000000000003</v>
      </c>
      <c r="T173" s="61">
        <v>4.6989999999999998</v>
      </c>
      <c r="U173" s="61">
        <v>4.7930000000000001</v>
      </c>
      <c r="V173" s="61">
        <v>4.9160000000000004</v>
      </c>
      <c r="W173" s="61">
        <v>59.402000000000001</v>
      </c>
      <c r="X173" s="61">
        <v>61.821999999999996</v>
      </c>
      <c r="Y173" s="61">
        <v>46.638999999999996</v>
      </c>
      <c r="Z173" s="61">
        <v>83.565000000000012</v>
      </c>
      <c r="AA173" s="61">
        <v>26.834</v>
      </c>
      <c r="AB173" s="61">
        <v>43.145999999999994</v>
      </c>
      <c r="AC173" s="61">
        <v>18.798999999999999</v>
      </c>
      <c r="AD173" s="61">
        <v>15.244999999999999</v>
      </c>
      <c r="AE173" s="61">
        <v>15.438999999999998</v>
      </c>
    </row>
    <row r="174" spans="1:32">
      <c r="A174" s="55" t="s">
        <v>39</v>
      </c>
      <c r="N174" s="54"/>
      <c r="S174" s="61">
        <v>21.999999999999996</v>
      </c>
      <c r="T174" s="61">
        <v>18.432000000000002</v>
      </c>
      <c r="U174" s="61">
        <v>12.605999999999998</v>
      </c>
      <c r="V174" s="61">
        <v>6.8419999999999996</v>
      </c>
      <c r="W174" s="61">
        <v>6.504999999999999</v>
      </c>
      <c r="X174" s="61">
        <v>7.9089999999999998</v>
      </c>
      <c r="Y174" s="61">
        <v>9.0220000000000002</v>
      </c>
      <c r="Z174" s="61">
        <v>10.695812</v>
      </c>
      <c r="AA174" s="61">
        <v>11.677008000000001</v>
      </c>
      <c r="AB174" s="61">
        <v>12.722743920000001</v>
      </c>
      <c r="AC174" s="61">
        <v>9.4051987799999992</v>
      </c>
      <c r="AD174" s="61">
        <v>6.6351826999999997</v>
      </c>
      <c r="AE174" s="61">
        <v>7.4767999999999999</v>
      </c>
    </row>
    <row r="175" spans="1:32">
      <c r="A175" s="55" t="s">
        <v>41</v>
      </c>
      <c r="N175" s="54"/>
      <c r="S175" s="61">
        <v>9.2319999999999993</v>
      </c>
      <c r="T175" s="61">
        <v>8.4380000000000006</v>
      </c>
      <c r="U175" s="61">
        <v>24.961500000000001</v>
      </c>
      <c r="V175" s="61">
        <v>111.70600000000002</v>
      </c>
      <c r="W175" s="61">
        <v>259.93800000000005</v>
      </c>
      <c r="X175" s="61">
        <v>222.892</v>
      </c>
      <c r="Y175" s="61">
        <v>183.05</v>
      </c>
      <c r="Z175" s="61">
        <v>169.934</v>
      </c>
      <c r="AA175" s="61">
        <v>412.67899999999997</v>
      </c>
      <c r="AB175" s="61">
        <v>404.505</v>
      </c>
      <c r="AC175" s="61">
        <v>199.202</v>
      </c>
      <c r="AD175" s="61">
        <v>275.61599999999999</v>
      </c>
      <c r="AE175" s="61">
        <v>301.45699999999999</v>
      </c>
    </row>
    <row r="176" spans="1:32">
      <c r="A176" s="55" t="s">
        <v>43</v>
      </c>
      <c r="N176" s="56"/>
      <c r="S176" s="61">
        <v>567.23000000000013</v>
      </c>
      <c r="T176" s="61">
        <v>588.74900000000002</v>
      </c>
      <c r="U176" s="61">
        <v>648.33000000000004</v>
      </c>
      <c r="V176" s="61">
        <v>623.62</v>
      </c>
      <c r="W176" s="61">
        <v>803.13400000000001</v>
      </c>
      <c r="X176" s="61">
        <v>737.95700000000011</v>
      </c>
      <c r="Y176" s="61">
        <v>720.42100000000016</v>
      </c>
      <c r="Z176" s="61">
        <v>609.548</v>
      </c>
      <c r="AA176" s="61">
        <v>464.18799999999999</v>
      </c>
      <c r="AB176" s="61">
        <v>393.62100000000004</v>
      </c>
      <c r="AC176" s="61">
        <v>333.25900000000001</v>
      </c>
      <c r="AD176" s="61">
        <v>302.76300000000003</v>
      </c>
      <c r="AE176" s="61">
        <v>311.73200000000003</v>
      </c>
    </row>
    <row r="177" spans="1:31">
      <c r="A177" s="55" t="s">
        <v>45</v>
      </c>
      <c r="N177" s="54"/>
      <c r="S177" s="61">
        <v>700.16599999999994</v>
      </c>
      <c r="T177" s="61">
        <v>994.14200000000017</v>
      </c>
      <c r="U177" s="61">
        <v>657.90099999999995</v>
      </c>
      <c r="V177" s="61">
        <v>853.63499999999999</v>
      </c>
      <c r="W177" s="61">
        <v>816.81200000000013</v>
      </c>
      <c r="X177" s="61">
        <v>1001.7610000000001</v>
      </c>
      <c r="Y177" s="61">
        <v>1103.184</v>
      </c>
      <c r="Z177" s="61">
        <v>890.75100000000032</v>
      </c>
      <c r="AA177" s="61">
        <v>980.33199999999999</v>
      </c>
      <c r="AB177" s="61">
        <v>980.51860238999996</v>
      </c>
      <c r="AC177" s="61">
        <v>1012.1546000000001</v>
      </c>
      <c r="AD177" s="61">
        <v>1150.7213499999998</v>
      </c>
      <c r="AE177" s="61">
        <v>1052.1441450000002</v>
      </c>
    </row>
    <row r="178" spans="1:31">
      <c r="A178" s="55" t="s">
        <v>47</v>
      </c>
      <c r="N178" s="54"/>
      <c r="S178" s="61">
        <v>292.98599999999999</v>
      </c>
      <c r="T178" s="61">
        <v>298.98</v>
      </c>
      <c r="U178" s="61">
        <v>305.22000000000003</v>
      </c>
      <c r="V178" s="61">
        <v>303.68100000000004</v>
      </c>
      <c r="W178" s="61">
        <v>318.71199999999999</v>
      </c>
      <c r="X178" s="61">
        <v>328.63954199999995</v>
      </c>
      <c r="Y178" s="61">
        <v>379.73274000000004</v>
      </c>
      <c r="Z178" s="61">
        <v>368.68243400000006</v>
      </c>
      <c r="AA178" s="61">
        <v>424.58327200000008</v>
      </c>
      <c r="AB178" s="61">
        <v>427.65577846999997</v>
      </c>
      <c r="AC178" s="61">
        <v>417.26899999999995</v>
      </c>
      <c r="AD178" s="61">
        <v>450.72900000000004</v>
      </c>
      <c r="AE178" s="61">
        <v>454.084</v>
      </c>
    </row>
    <row r="179" spans="1:31">
      <c r="A179" s="55" t="s">
        <v>49</v>
      </c>
      <c r="N179" s="54"/>
      <c r="S179" s="61">
        <v>0</v>
      </c>
      <c r="T179" s="61">
        <v>0</v>
      </c>
      <c r="U179" s="61">
        <v>0</v>
      </c>
      <c r="V179" s="61">
        <v>2.5419999999999998</v>
      </c>
      <c r="W179" s="61">
        <v>0</v>
      </c>
      <c r="X179" s="61">
        <v>0</v>
      </c>
      <c r="Y179" s="61">
        <v>0</v>
      </c>
      <c r="Z179" s="61">
        <v>0</v>
      </c>
      <c r="AA179" s="61">
        <v>0</v>
      </c>
      <c r="AB179" s="61">
        <v>0</v>
      </c>
      <c r="AC179" s="61">
        <v>0</v>
      </c>
      <c r="AD179" s="61">
        <v>0</v>
      </c>
      <c r="AE179" s="61">
        <v>0</v>
      </c>
    </row>
    <row r="180" spans="1:31">
      <c r="A180" s="55" t="s">
        <v>51</v>
      </c>
      <c r="N180" s="54"/>
      <c r="S180" s="61">
        <v>0.34599999999999997</v>
      </c>
      <c r="T180" s="61">
        <v>0.17799999999999999</v>
      </c>
      <c r="U180" s="61">
        <v>0.154</v>
      </c>
      <c r="V180" s="61">
        <v>0.378</v>
      </c>
      <c r="W180" s="61">
        <v>0.30399999999999999</v>
      </c>
      <c r="X180" s="61">
        <v>0.29299999999999998</v>
      </c>
      <c r="Y180" s="61">
        <v>0.42899999999999994</v>
      </c>
      <c r="Z180" s="61">
        <v>0.42600000000000005</v>
      </c>
      <c r="AA180" s="61">
        <v>0.54849999999999999</v>
      </c>
      <c r="AB180" s="61">
        <v>0.49099999999999999</v>
      </c>
      <c r="AC180" s="61">
        <v>0.50450000000000006</v>
      </c>
      <c r="AD180" s="61">
        <v>0.32100000000000001</v>
      </c>
      <c r="AE180" s="61">
        <v>0.40800000000000003</v>
      </c>
    </row>
    <row r="181" spans="1:31">
      <c r="A181" s="55" t="s">
        <v>53</v>
      </c>
      <c r="N181" s="54"/>
      <c r="S181" s="61">
        <v>25.952400000000004</v>
      </c>
      <c r="T181" s="61">
        <v>29.734360000000002</v>
      </c>
      <c r="U181" s="61">
        <v>52.025268999999994</v>
      </c>
      <c r="V181" s="61">
        <v>74.652087999999992</v>
      </c>
      <c r="W181" s="61">
        <v>86.535438999999997</v>
      </c>
      <c r="X181" s="61">
        <v>196.93963599999998</v>
      </c>
      <c r="Y181" s="61">
        <v>157.86085800000001</v>
      </c>
      <c r="Z181" s="61">
        <v>119.202105</v>
      </c>
      <c r="AA181" s="61">
        <v>128.12549999999999</v>
      </c>
      <c r="AB181" s="61">
        <v>105.41200000000001</v>
      </c>
      <c r="AC181" s="61">
        <v>137.61050000000003</v>
      </c>
      <c r="AD181" s="61">
        <v>43.192118000000001</v>
      </c>
      <c r="AE181" s="61">
        <v>33.815000000000005</v>
      </c>
    </row>
    <row r="182" spans="1:31" ht="12.75" customHeight="1">
      <c r="A182" s="55" t="s">
        <v>55</v>
      </c>
      <c r="N182" s="54"/>
      <c r="S182" s="61">
        <v>1383.25</v>
      </c>
      <c r="T182" s="61">
        <v>1400.3989999999999</v>
      </c>
      <c r="U182" s="61">
        <v>1391.6779999999999</v>
      </c>
      <c r="V182" s="61">
        <v>1408.4280000000001</v>
      </c>
      <c r="W182" s="61">
        <v>1513.962</v>
      </c>
      <c r="X182" s="61">
        <v>1661.433</v>
      </c>
      <c r="Y182" s="61">
        <v>1774.615</v>
      </c>
      <c r="Z182" s="61">
        <v>1807.4639999999999</v>
      </c>
      <c r="AA182" s="61">
        <v>1874.46</v>
      </c>
      <c r="AB182" s="61">
        <v>1947.2685000000001</v>
      </c>
      <c r="AC182" s="61">
        <v>2039.569</v>
      </c>
      <c r="AD182" s="61">
        <v>1992.2380000000001</v>
      </c>
      <c r="AE182" s="61">
        <v>2162.1089999999999</v>
      </c>
    </row>
    <row r="183" spans="1:31">
      <c r="A183" s="55" t="s">
        <v>57</v>
      </c>
      <c r="N183" s="54"/>
      <c r="S183" s="61">
        <v>184.99193499999998</v>
      </c>
      <c r="T183" s="61">
        <v>66.756970999999993</v>
      </c>
      <c r="U183" s="61">
        <v>21.559729000000001</v>
      </c>
      <c r="V183" s="61">
        <v>27.150418000000002</v>
      </c>
      <c r="W183" s="61">
        <v>85.888767999999999</v>
      </c>
      <c r="X183" s="61">
        <v>154.02704199999999</v>
      </c>
      <c r="Y183" s="61">
        <v>154.57200000000003</v>
      </c>
      <c r="Z183" s="61">
        <v>76.673000000000002</v>
      </c>
      <c r="AA183" s="61">
        <v>56.153000000000006</v>
      </c>
      <c r="AB183" s="61">
        <v>31.507999999999999</v>
      </c>
      <c r="AC183" s="61">
        <v>20.181999999999999</v>
      </c>
      <c r="AD183" s="61">
        <v>49.230000000000004</v>
      </c>
      <c r="AE183" s="61">
        <v>26.341000000000001</v>
      </c>
    </row>
    <row r="184" spans="1:31">
      <c r="A184" s="55" t="s">
        <v>59</v>
      </c>
      <c r="N184" s="54"/>
      <c r="S184" s="61">
        <v>351.13099999999997</v>
      </c>
      <c r="T184" s="61">
        <v>408.1</v>
      </c>
      <c r="U184" s="61">
        <v>409.46500000000003</v>
      </c>
      <c r="V184" s="61">
        <v>393.41499999999996</v>
      </c>
      <c r="W184" s="61">
        <v>422.32599999999996</v>
      </c>
      <c r="X184" s="61">
        <v>437.125</v>
      </c>
      <c r="Y184" s="61">
        <v>468.36499999999995</v>
      </c>
      <c r="Z184" s="61">
        <v>443.29400000000004</v>
      </c>
      <c r="AA184" s="61">
        <v>433.49799999999999</v>
      </c>
      <c r="AB184" s="61">
        <v>445.37200000000001</v>
      </c>
      <c r="AC184" s="61">
        <v>512.18900000000008</v>
      </c>
      <c r="AD184" s="61">
        <v>453.72300000000001</v>
      </c>
      <c r="AE184" s="61">
        <v>488.70300000000003</v>
      </c>
    </row>
    <row r="185" spans="1:31">
      <c r="A185" s="53" t="s">
        <v>876</v>
      </c>
      <c r="B185" s="52"/>
      <c r="C185" s="52"/>
      <c r="D185" s="52"/>
      <c r="E185" s="52"/>
      <c r="F185" s="52"/>
      <c r="G185" s="52"/>
      <c r="H185" s="52"/>
      <c r="I185" s="52"/>
      <c r="J185" s="52"/>
      <c r="K185" s="52"/>
      <c r="L185" s="52"/>
      <c r="M185" s="52"/>
      <c r="N185" s="52"/>
      <c r="O185" s="52"/>
      <c r="P185" s="52"/>
      <c r="Q185" s="52"/>
      <c r="R185" s="52"/>
      <c r="S185" s="60">
        <f>SUM(S171:S184)</f>
        <v>3696.3323349999996</v>
      </c>
      <c r="T185" s="60">
        <f t="shared" ref="T185:AE185" si="37">SUM(T171:T184)</f>
        <v>4011.6583309999996</v>
      </c>
      <c r="U185" s="60">
        <f t="shared" si="37"/>
        <v>3723.438498</v>
      </c>
      <c r="V185" s="60">
        <f t="shared" si="37"/>
        <v>4023.3555059999999</v>
      </c>
      <c r="W185" s="60">
        <f t="shared" si="37"/>
        <v>4733.8672069999993</v>
      </c>
      <c r="X185" s="60">
        <f t="shared" si="37"/>
        <v>5105.6672199999994</v>
      </c>
      <c r="Y185" s="60">
        <f t="shared" si="37"/>
        <v>5279.3275979999999</v>
      </c>
      <c r="Z185" s="60">
        <f t="shared" si="37"/>
        <v>4894.4583509999993</v>
      </c>
      <c r="AA185" s="60">
        <f t="shared" si="37"/>
        <v>5028.5202799999997</v>
      </c>
      <c r="AB185" s="60">
        <f t="shared" si="37"/>
        <v>4955.2906247799992</v>
      </c>
      <c r="AC185" s="60">
        <f t="shared" si="37"/>
        <v>4870.1087987800001</v>
      </c>
      <c r="AD185" s="60">
        <f t="shared" si="37"/>
        <v>4900.1026506999997</v>
      </c>
      <c r="AE185" s="60">
        <f t="shared" si="37"/>
        <v>5018.5139450000006</v>
      </c>
    </row>
    <row r="187" spans="1:31">
      <c r="S187" s="130"/>
      <c r="T187" s="130"/>
      <c r="U187" s="130"/>
      <c r="V187" s="130"/>
      <c r="W187" s="130"/>
      <c r="X187" s="130"/>
      <c r="Y187" s="130"/>
      <c r="Z187" s="130"/>
      <c r="AA187" s="130"/>
      <c r="AB187" s="130"/>
      <c r="AC187" s="130"/>
      <c r="AD187" s="130"/>
      <c r="AE187" s="130"/>
    </row>
    <row r="203" spans="19:31">
      <c r="S203" s="131"/>
      <c r="T203" s="131"/>
      <c r="U203" s="131"/>
      <c r="V203" s="131"/>
      <c r="W203" s="131"/>
      <c r="X203" s="131"/>
      <c r="Y203" s="131"/>
      <c r="Z203" s="131"/>
      <c r="AA203" s="131"/>
      <c r="AB203" s="131"/>
      <c r="AC203" s="131"/>
      <c r="AD203" s="131"/>
      <c r="AE203" s="131"/>
    </row>
    <row r="204" spans="19:31">
      <c r="S204" s="131"/>
      <c r="T204" s="131"/>
      <c r="U204" s="131"/>
      <c r="V204" s="131"/>
      <c r="W204" s="131"/>
      <c r="X204" s="131"/>
      <c r="Y204" s="131"/>
      <c r="Z204" s="131"/>
      <c r="AA204" s="131"/>
      <c r="AB204" s="131"/>
      <c r="AC204" s="131"/>
      <c r="AD204" s="131"/>
      <c r="AE204" s="131"/>
    </row>
    <row r="205" spans="19:31">
      <c r="S205" s="131"/>
      <c r="T205" s="131"/>
      <c r="U205" s="131"/>
      <c r="V205" s="131"/>
      <c r="W205" s="131"/>
      <c r="X205" s="131"/>
      <c r="Y205" s="131"/>
      <c r="Z205" s="131"/>
      <c r="AA205" s="131"/>
      <c r="AB205" s="131"/>
      <c r="AC205" s="131"/>
      <c r="AD205" s="131"/>
      <c r="AE205" s="131"/>
    </row>
    <row r="206" spans="19:31">
      <c r="S206" s="131"/>
      <c r="T206" s="131"/>
      <c r="U206" s="131"/>
      <c r="V206" s="131"/>
      <c r="W206" s="131"/>
      <c r="X206" s="131"/>
      <c r="Y206" s="131"/>
      <c r="Z206" s="131"/>
      <c r="AA206" s="131"/>
      <c r="AB206" s="131"/>
      <c r="AC206" s="131"/>
      <c r="AD206" s="131"/>
      <c r="AE206" s="131"/>
    </row>
    <row r="207" spans="19:31">
      <c r="S207" s="131"/>
      <c r="T207" s="131"/>
      <c r="U207" s="131"/>
      <c r="V207" s="131"/>
      <c r="W207" s="131"/>
      <c r="X207" s="131"/>
      <c r="Y207" s="131"/>
      <c r="Z207" s="131"/>
      <c r="AA207" s="131"/>
      <c r="AB207" s="131"/>
      <c r="AC207" s="131"/>
      <c r="AD207" s="131"/>
      <c r="AE207" s="131"/>
    </row>
    <row r="208" spans="19:31">
      <c r="S208" s="131"/>
      <c r="T208" s="131"/>
      <c r="U208" s="131"/>
      <c r="V208" s="131"/>
      <c r="W208" s="131"/>
      <c r="X208" s="131"/>
      <c r="Y208" s="131"/>
      <c r="Z208" s="131"/>
      <c r="AA208" s="131"/>
      <c r="AB208" s="131"/>
      <c r="AC208" s="131"/>
      <c r="AD208" s="131"/>
      <c r="AE208" s="131"/>
    </row>
    <row r="209" spans="19:31">
      <c r="S209" s="131"/>
      <c r="T209" s="131"/>
      <c r="U209" s="131"/>
      <c r="V209" s="131"/>
      <c r="W209" s="131"/>
      <c r="X209" s="131"/>
      <c r="Y209" s="131"/>
      <c r="Z209" s="131"/>
      <c r="AA209" s="131"/>
      <c r="AB209" s="131"/>
      <c r="AC209" s="131"/>
      <c r="AD209" s="131"/>
      <c r="AE209" s="131"/>
    </row>
    <row r="210" spans="19:31">
      <c r="S210" s="131"/>
      <c r="T210" s="131"/>
      <c r="U210" s="131"/>
      <c r="V210" s="131"/>
      <c r="W210" s="131"/>
      <c r="X210" s="131"/>
      <c r="Y210" s="131"/>
      <c r="Z210" s="131"/>
      <c r="AA210" s="131"/>
      <c r="AB210" s="131"/>
      <c r="AC210" s="131"/>
      <c r="AD210" s="131"/>
      <c r="AE210" s="131"/>
    </row>
    <row r="211" spans="19:31">
      <c r="S211" s="131"/>
      <c r="T211" s="131"/>
      <c r="U211" s="131"/>
      <c r="V211" s="131"/>
      <c r="W211" s="131"/>
      <c r="X211" s="131"/>
      <c r="Y211" s="131"/>
      <c r="Z211" s="131"/>
      <c r="AA211" s="131"/>
      <c r="AB211" s="131"/>
      <c r="AC211" s="131"/>
      <c r="AD211" s="131"/>
      <c r="AE211" s="131"/>
    </row>
    <row r="212" spans="19:31">
      <c r="S212" s="131"/>
      <c r="T212" s="131"/>
      <c r="U212" s="131"/>
      <c r="V212" s="131"/>
      <c r="W212" s="131"/>
      <c r="X212" s="131"/>
      <c r="Y212" s="131"/>
      <c r="Z212" s="131"/>
      <c r="AA212" s="131"/>
      <c r="AB212" s="131"/>
      <c r="AC212" s="131"/>
      <c r="AD212" s="131"/>
      <c r="AE212" s="131"/>
    </row>
    <row r="213" spans="19:31">
      <c r="S213" s="131"/>
      <c r="T213" s="131"/>
      <c r="U213" s="131"/>
      <c r="V213" s="131"/>
      <c r="W213" s="131"/>
      <c r="X213" s="131"/>
      <c r="Y213" s="131"/>
      <c r="Z213" s="131"/>
      <c r="AA213" s="131"/>
      <c r="AB213" s="131"/>
      <c r="AC213" s="131"/>
      <c r="AD213" s="131"/>
      <c r="AE213" s="131"/>
    </row>
    <row r="214" spans="19:31">
      <c r="S214" s="131"/>
      <c r="T214" s="131"/>
      <c r="U214" s="131"/>
      <c r="V214" s="131"/>
      <c r="W214" s="131"/>
      <c r="X214" s="131"/>
      <c r="Y214" s="131"/>
      <c r="Z214" s="131"/>
      <c r="AA214" s="131"/>
      <c r="AB214" s="131"/>
      <c r="AC214" s="131"/>
      <c r="AD214" s="131"/>
      <c r="AE214" s="131"/>
    </row>
    <row r="215" spans="19:31">
      <c r="S215" s="131"/>
      <c r="T215" s="131"/>
      <c r="U215" s="131"/>
      <c r="V215" s="131"/>
      <c r="W215" s="131"/>
      <c r="X215" s="131"/>
      <c r="Y215" s="131"/>
      <c r="Z215" s="131"/>
      <c r="AA215" s="131"/>
      <c r="AB215" s="131"/>
      <c r="AC215" s="131"/>
      <c r="AD215" s="131"/>
      <c r="AE215" s="131"/>
    </row>
    <row r="216" spans="19:31">
      <c r="S216" s="131"/>
      <c r="T216" s="131"/>
      <c r="U216" s="131"/>
      <c r="V216" s="131"/>
      <c r="W216" s="131"/>
      <c r="X216" s="131"/>
      <c r="Y216" s="131"/>
      <c r="Z216" s="131"/>
      <c r="AA216" s="131"/>
      <c r="AB216" s="131"/>
      <c r="AC216" s="131"/>
      <c r="AD216" s="131"/>
      <c r="AE216" s="131"/>
    </row>
    <row r="217" spans="19:31">
      <c r="S217" s="131"/>
    </row>
    <row r="218" spans="19:31">
      <c r="S218" s="131"/>
    </row>
    <row r="219" spans="19:31">
      <c r="S219" s="131"/>
    </row>
    <row r="220" spans="19:31">
      <c r="S220" s="131"/>
    </row>
    <row r="221" spans="19:31">
      <c r="S221" s="131"/>
    </row>
    <row r="412" spans="2:2">
      <c r="B412" t="s">
        <v>1104</v>
      </c>
    </row>
    <row r="458" spans="2:2">
      <c r="B458" t="s">
        <v>1107</v>
      </c>
    </row>
    <row r="495" spans="2:2">
      <c r="B495" t="s">
        <v>1119</v>
      </c>
    </row>
  </sheetData>
  <mergeCells count="3">
    <mergeCell ref="AF154:AF168"/>
    <mergeCell ref="A2:A3"/>
    <mergeCell ref="A23:A25"/>
  </mergeCells>
  <conditionalFormatting sqref="B5:AE19 B89:R89">
    <cfRule type="cellIs" dxfId="96" priority="99" operator="equal">
      <formula>0</formula>
    </cfRule>
  </conditionalFormatting>
  <conditionalFormatting sqref="B21:AE21">
    <cfRule type="cellIs" dxfId="95" priority="98" operator="equal">
      <formula>0</formula>
    </cfRule>
  </conditionalFormatting>
  <conditionalFormatting sqref="S41:AE41">
    <cfRule type="cellIs" dxfId="94" priority="96" operator="equal">
      <formula>0</formula>
    </cfRule>
  </conditionalFormatting>
  <conditionalFormatting sqref="S57:AE57">
    <cfRule type="cellIs" dxfId="93" priority="95" operator="equal">
      <formula>0</formula>
    </cfRule>
  </conditionalFormatting>
  <conditionalFormatting sqref="S105:AE105">
    <cfRule type="cellIs" dxfId="92" priority="93" operator="equal">
      <formula>0</formula>
    </cfRule>
  </conditionalFormatting>
  <conditionalFormatting sqref="S121:AB121">
    <cfRule type="cellIs" dxfId="91" priority="92" operator="equal">
      <formula>0</formula>
    </cfRule>
  </conditionalFormatting>
  <conditionalFormatting sqref="S153:AC153">
    <cfRule type="cellIs" dxfId="90" priority="91" operator="equal">
      <formula>0</formula>
    </cfRule>
  </conditionalFormatting>
  <conditionalFormatting sqref="S27:AB40">
    <cfRule type="cellIs" dxfId="89" priority="89" operator="equal">
      <formula>0</formula>
    </cfRule>
  </conditionalFormatting>
  <conditionalFormatting sqref="S59:AC72">
    <cfRule type="cellIs" dxfId="88" priority="88" operator="equal">
      <formula>0</formula>
    </cfRule>
  </conditionalFormatting>
  <conditionalFormatting sqref="S139:AA152">
    <cfRule type="cellIs" dxfId="87" priority="86" operator="equal">
      <formula>0</formula>
    </cfRule>
  </conditionalFormatting>
  <conditionalFormatting sqref="AC27:AC40">
    <cfRule type="cellIs" dxfId="86" priority="83" operator="equal">
      <formula>0</formula>
    </cfRule>
  </conditionalFormatting>
  <conditionalFormatting sqref="AB139:AB152">
    <cfRule type="cellIs" dxfId="85" priority="82" operator="equal">
      <formula>0</formula>
    </cfRule>
  </conditionalFormatting>
  <conditionalFormatting sqref="S123:AC136 AD131:AD134 AD126 AD136">
    <cfRule type="cellIs" dxfId="84" priority="81" operator="equal">
      <formula>0</formula>
    </cfRule>
  </conditionalFormatting>
  <conditionalFormatting sqref="S91:AB104">
    <cfRule type="cellIs" dxfId="83" priority="80" operator="equal">
      <formula>0</formula>
    </cfRule>
  </conditionalFormatting>
  <conditionalFormatting sqref="S107:AA117 S119:AA120 S118:AB118">
    <cfRule type="cellIs" dxfId="82" priority="79" operator="equal">
      <formula>0</formula>
    </cfRule>
  </conditionalFormatting>
  <conditionalFormatting sqref="S43:AC56">
    <cfRule type="cellIs" dxfId="81" priority="78" operator="equal">
      <formula>0</formula>
    </cfRule>
  </conditionalFormatting>
  <conditionalFormatting sqref="AC91:AC104">
    <cfRule type="cellIs" dxfId="80" priority="76" operator="equal">
      <formula>0</formula>
    </cfRule>
  </conditionalFormatting>
  <conditionalFormatting sqref="AC139:AC152">
    <cfRule type="cellIs" dxfId="79" priority="75" operator="equal">
      <formula>0</formula>
    </cfRule>
  </conditionalFormatting>
  <conditionalFormatting sqref="AB107:AB117 AB119:AB120">
    <cfRule type="cellIs" dxfId="78" priority="73" operator="equal">
      <formula>0</formula>
    </cfRule>
  </conditionalFormatting>
  <conditionalFormatting sqref="B57:R57">
    <cfRule type="cellIs" dxfId="77" priority="60" operator="equal">
      <formula>0</formula>
    </cfRule>
  </conditionalFormatting>
  <conditionalFormatting sqref="AD27:AE40">
    <cfRule type="cellIs" dxfId="76" priority="72" operator="equal">
      <formula>0</formula>
    </cfRule>
  </conditionalFormatting>
  <conditionalFormatting sqref="B105:R105">
    <cfRule type="cellIs" dxfId="75" priority="57" operator="equal">
      <formula>0</formula>
    </cfRule>
  </conditionalFormatting>
  <conditionalFormatting sqref="AD43:AE56">
    <cfRule type="cellIs" dxfId="74" priority="71" operator="equal">
      <formula>0</formula>
    </cfRule>
  </conditionalFormatting>
  <conditionalFormatting sqref="AD123:AD136">
    <cfRule type="cellIs" dxfId="73" priority="68" operator="equal">
      <formula>0</formula>
    </cfRule>
  </conditionalFormatting>
  <conditionalFormatting sqref="B121:R121">
    <cfRule type="cellIs" dxfId="72" priority="56" operator="equal">
      <formula>0</formula>
    </cfRule>
  </conditionalFormatting>
  <conditionalFormatting sqref="S73:AE73">
    <cfRule type="cellIs" dxfId="71" priority="65" operator="equal">
      <formula>0</formula>
    </cfRule>
  </conditionalFormatting>
  <conditionalFormatting sqref="S137:AD137">
    <cfRule type="cellIs" dxfId="70" priority="64" operator="equal">
      <formula>0</formula>
    </cfRule>
  </conditionalFormatting>
  <conditionalFormatting sqref="S185:AE185">
    <cfRule type="cellIs" dxfId="69" priority="63" operator="equal">
      <formula>0</formula>
    </cfRule>
  </conditionalFormatting>
  <conditionalFormatting sqref="N134">
    <cfRule type="cellIs" dxfId="68" priority="62" operator="equal">
      <formula>0</formula>
    </cfRule>
  </conditionalFormatting>
  <conditionalFormatting sqref="B41:R41">
    <cfRule type="cellIs" dxfId="67" priority="61" operator="equal">
      <formula>0</formula>
    </cfRule>
  </conditionalFormatting>
  <conditionalFormatting sqref="B73:R73">
    <cfRule type="cellIs" dxfId="66" priority="59" operator="equal">
      <formula>0</formula>
    </cfRule>
  </conditionalFormatting>
  <conditionalFormatting sqref="B137:R137">
    <cfRule type="cellIs" dxfId="65" priority="55" operator="equal">
      <formula>0</formula>
    </cfRule>
  </conditionalFormatting>
  <conditionalFormatting sqref="B153:R153">
    <cfRule type="cellIs" dxfId="64" priority="54" operator="equal">
      <formula>0</formula>
    </cfRule>
  </conditionalFormatting>
  <conditionalFormatting sqref="B169:R169">
    <cfRule type="cellIs" dxfId="63" priority="53" operator="equal">
      <formula>0</formula>
    </cfRule>
  </conditionalFormatting>
  <conditionalFormatting sqref="B185:R185">
    <cfRule type="cellIs" dxfId="62" priority="52" operator="equal">
      <formula>0</formula>
    </cfRule>
  </conditionalFormatting>
  <conditionalFormatting sqref="S171:AE184">
    <cfRule type="cellIs" dxfId="61" priority="22" operator="equal">
      <formula>0</formula>
    </cfRule>
  </conditionalFormatting>
  <conditionalFormatting sqref="AD59:AE72">
    <cfRule type="cellIs" dxfId="60" priority="18" operator="equal">
      <formula>0</formula>
    </cfRule>
  </conditionalFormatting>
  <conditionalFormatting sqref="S75:AC88">
    <cfRule type="cellIs" dxfId="59" priority="17" operator="equal">
      <formula>0</formula>
    </cfRule>
  </conditionalFormatting>
  <conditionalFormatting sqref="S89:AE89">
    <cfRule type="cellIs" dxfId="58" priority="16" operator="equal">
      <formula>0</formula>
    </cfRule>
  </conditionalFormatting>
  <conditionalFormatting sqref="AD75:AE88">
    <cfRule type="cellIs" dxfId="57" priority="15" operator="equal">
      <formula>0</formula>
    </cfRule>
  </conditionalFormatting>
  <conditionalFormatting sqref="AD91:AE104">
    <cfRule type="cellIs" dxfId="56" priority="14" operator="equal">
      <formula>0</formula>
    </cfRule>
  </conditionalFormatting>
  <conditionalFormatting sqref="AC121:AE121">
    <cfRule type="cellIs" dxfId="55" priority="13" operator="equal">
      <formula>0</formula>
    </cfRule>
  </conditionalFormatting>
  <conditionalFormatting sqref="AC118:AE118">
    <cfRule type="cellIs" dxfId="54" priority="12" operator="equal">
      <formula>0</formula>
    </cfRule>
  </conditionalFormatting>
  <conditionalFormatting sqref="AC107:AE117 AC119:AE120">
    <cfRule type="cellIs" dxfId="53" priority="11" operator="equal">
      <formula>0</formula>
    </cfRule>
  </conditionalFormatting>
  <conditionalFormatting sqref="AE131:AE134 AE126 AE136">
    <cfRule type="cellIs" dxfId="52" priority="10" operator="equal">
      <formula>0</formula>
    </cfRule>
  </conditionalFormatting>
  <conditionalFormatting sqref="AE123:AE136">
    <cfRule type="cellIs" dxfId="51" priority="9" operator="equal">
      <formula>0</formula>
    </cfRule>
  </conditionalFormatting>
  <conditionalFormatting sqref="AE137">
    <cfRule type="cellIs" dxfId="50" priority="8" operator="equal">
      <formula>0</formula>
    </cfRule>
  </conditionalFormatting>
  <conditionalFormatting sqref="AD153:AE153">
    <cfRule type="cellIs" dxfId="49" priority="7" operator="equal">
      <formula>0</formula>
    </cfRule>
  </conditionalFormatting>
  <conditionalFormatting sqref="AD139:AE152">
    <cfRule type="cellIs" dxfId="48" priority="6" operator="equal">
      <formula>0</formula>
    </cfRule>
  </conditionalFormatting>
  <conditionalFormatting sqref="S169:AE169">
    <cfRule type="cellIs" dxfId="47" priority="5" operator="equal">
      <formula>0</formula>
    </cfRule>
  </conditionalFormatting>
  <conditionalFormatting sqref="S155:AE168">
    <cfRule type="cellIs" dxfId="46" priority="4" operator="equal">
      <formula>0</formula>
    </cfRule>
  </conditionalFormatting>
  <conditionalFormatting sqref="AF5:AF19">
    <cfRule type="cellIs" dxfId="45" priority="3" operator="equal">
      <formula>0</formula>
    </cfRule>
  </conditionalFormatting>
  <conditionalFormatting sqref="AF21">
    <cfRule type="cellIs" dxfId="44" priority="1" operator="equal">
      <formula>0</formula>
    </cfRule>
  </conditionalFormatting>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472"/>
  <sheetViews>
    <sheetView workbookViewId="0"/>
  </sheetViews>
  <sheetFormatPr defaultColWidth="5.7109375" defaultRowHeight="12.75" customHeight="1"/>
  <cols>
    <col min="1" max="1" width="36.140625" customWidth="1"/>
    <col min="2" max="9" width="9.140625" customWidth="1"/>
    <col min="10" max="10" width="9.5703125" customWidth="1"/>
    <col min="11" max="11" width="10.85546875" customWidth="1"/>
    <col min="12" max="41" width="9.140625" customWidth="1"/>
  </cols>
  <sheetData>
    <row r="1" spans="1:11" ht="37.5" customHeight="1">
      <c r="A1" s="243" t="s">
        <v>6953</v>
      </c>
    </row>
    <row r="2" spans="1:11" ht="29.25" customHeight="1">
      <c r="A2" s="243"/>
      <c r="J2" s="304" t="s">
        <v>6517</v>
      </c>
      <c r="K2" s="304" t="s">
        <v>6518</v>
      </c>
    </row>
    <row r="3" spans="1:11" ht="12.75" customHeight="1">
      <c r="A3" s="102" t="s">
        <v>163</v>
      </c>
      <c r="B3" s="22" t="s">
        <v>1231</v>
      </c>
      <c r="C3" s="22" t="s">
        <v>1232</v>
      </c>
      <c r="D3" s="22" t="s">
        <v>1233</v>
      </c>
      <c r="E3" s="22" t="s">
        <v>1234</v>
      </c>
      <c r="F3" s="22" t="s">
        <v>1235</v>
      </c>
      <c r="G3" s="22" t="s">
        <v>1236</v>
      </c>
      <c r="H3" s="22" t="s">
        <v>1237</v>
      </c>
      <c r="I3" s="22" t="s">
        <v>1198</v>
      </c>
      <c r="J3" s="22" t="s">
        <v>63</v>
      </c>
      <c r="K3" s="22" t="s">
        <v>1238</v>
      </c>
    </row>
    <row r="4" spans="1:11" ht="12.75" customHeight="1">
      <c r="A4" s="186" t="s">
        <v>140</v>
      </c>
      <c r="B4" s="103">
        <v>260.63</v>
      </c>
      <c r="C4" s="103">
        <v>252.56699999999998</v>
      </c>
      <c r="D4" s="103">
        <v>240.32554199999998</v>
      </c>
      <c r="E4" s="103">
        <v>282.25374000000005</v>
      </c>
      <c r="F4" s="103">
        <v>263.94843399999996</v>
      </c>
      <c r="G4" s="103">
        <v>325.39327200000008</v>
      </c>
      <c r="H4" s="103">
        <v>326.50277847000001</v>
      </c>
      <c r="I4" s="103">
        <v>324.13599999999997</v>
      </c>
      <c r="J4" s="103">
        <v>347.70500000000004</v>
      </c>
      <c r="K4" s="103">
        <v>347.79699999999997</v>
      </c>
    </row>
    <row r="5" spans="1:11" ht="12.75" customHeight="1">
      <c r="A5" s="186" t="s">
        <v>141</v>
      </c>
      <c r="B5" s="103">
        <v>5.0329999999999995</v>
      </c>
      <c r="C5" s="103">
        <v>4.665</v>
      </c>
      <c r="D5" s="103">
        <v>5.1190000000000007</v>
      </c>
      <c r="E5" s="103">
        <v>5.6770000000000005</v>
      </c>
      <c r="F5" s="103">
        <v>4.1530000000000005</v>
      </c>
      <c r="G5" s="103">
        <v>4.2889999999999997</v>
      </c>
      <c r="H5" s="103">
        <v>4.3479999999999999</v>
      </c>
      <c r="I5" s="103">
        <v>4.2489999999999997</v>
      </c>
      <c r="J5" s="103">
        <v>3.6089999999999995</v>
      </c>
      <c r="K5" s="103">
        <v>3.3380000000000001</v>
      </c>
    </row>
    <row r="6" spans="1:11" ht="12.75" customHeight="1">
      <c r="A6" s="186" t="s">
        <v>142</v>
      </c>
      <c r="B6" s="103">
        <v>0.378</v>
      </c>
      <c r="C6" s="103">
        <v>0.30399999999999999</v>
      </c>
      <c r="D6" s="103">
        <v>0.29300000000000004</v>
      </c>
      <c r="E6" s="103">
        <v>0.42900000000000005</v>
      </c>
      <c r="F6" s="103">
        <v>0.42599999999999999</v>
      </c>
      <c r="G6" s="103">
        <v>0.54849999999999999</v>
      </c>
      <c r="H6" s="103">
        <v>0.49099999999999999</v>
      </c>
      <c r="I6" s="103">
        <v>0.50449999999999995</v>
      </c>
      <c r="J6" s="103">
        <v>0.32100000000000001</v>
      </c>
      <c r="K6" s="103">
        <v>0.40800000000000003</v>
      </c>
    </row>
    <row r="7" spans="1:11" ht="12.75" customHeight="1">
      <c r="A7" s="186" t="s">
        <v>143</v>
      </c>
      <c r="B7" s="103">
        <v>393.41499999999996</v>
      </c>
      <c r="C7" s="103">
        <v>422.32599999999996</v>
      </c>
      <c r="D7" s="103">
        <v>437.125</v>
      </c>
      <c r="E7" s="103">
        <v>468.36499999999995</v>
      </c>
      <c r="F7" s="103">
        <v>443.29400000000004</v>
      </c>
      <c r="G7" s="103">
        <v>433.49799999999999</v>
      </c>
      <c r="H7" s="103">
        <v>445.37200000000001</v>
      </c>
      <c r="I7" s="103">
        <v>512.18900000000008</v>
      </c>
      <c r="J7" s="103">
        <v>453.72300000000001</v>
      </c>
      <c r="K7" s="103">
        <v>488.70300000000003</v>
      </c>
    </row>
    <row r="8" spans="1:11" ht="12.75" customHeight="1">
      <c r="A8" s="186" t="s">
        <v>144</v>
      </c>
      <c r="B8" s="103">
        <v>2133.8820000000005</v>
      </c>
      <c r="C8" s="103">
        <v>2684.2690000000007</v>
      </c>
      <c r="D8" s="103">
        <v>3048.143</v>
      </c>
      <c r="E8" s="103">
        <v>3011.5250000000001</v>
      </c>
      <c r="F8" s="103">
        <v>3085.7060000000001</v>
      </c>
      <c r="G8" s="103">
        <v>2985.9969999999989</v>
      </c>
      <c r="H8" s="103">
        <v>2985.750500000001</v>
      </c>
      <c r="I8" s="103">
        <v>3020.8300000000004</v>
      </c>
      <c r="J8" s="103">
        <v>2895.3609999999999</v>
      </c>
      <c r="K8" s="103">
        <v>3078.86</v>
      </c>
    </row>
    <row r="9" spans="1:11" ht="12.75" customHeight="1">
      <c r="A9" s="186" t="s">
        <v>145</v>
      </c>
      <c r="B9" s="103">
        <v>0</v>
      </c>
      <c r="C9" s="103">
        <v>0</v>
      </c>
      <c r="D9" s="103">
        <v>0</v>
      </c>
      <c r="E9" s="103">
        <v>9.35E-2</v>
      </c>
      <c r="F9" s="103">
        <v>9.35E-2</v>
      </c>
      <c r="G9" s="103">
        <v>9.35E-2</v>
      </c>
      <c r="H9" s="103">
        <v>0</v>
      </c>
      <c r="I9" s="103">
        <v>8.4000000000000005E-2</v>
      </c>
      <c r="J9" s="103">
        <v>0.2</v>
      </c>
      <c r="K9" s="103">
        <v>0</v>
      </c>
    </row>
    <row r="10" spans="1:11" ht="12.75" customHeight="1">
      <c r="A10" s="186" t="s">
        <v>146</v>
      </c>
      <c r="B10" s="103">
        <v>234.00600000000003</v>
      </c>
      <c r="C10" s="103">
        <v>277.06700000000001</v>
      </c>
      <c r="D10" s="103">
        <v>239.167</v>
      </c>
      <c r="E10" s="103">
        <v>308.01900000000012</v>
      </c>
      <c r="F10" s="103">
        <v>293.18400000000003</v>
      </c>
      <c r="G10" s="103">
        <v>484.83700000000005</v>
      </c>
      <c r="H10" s="103">
        <v>468.70000000000005</v>
      </c>
      <c r="I10" s="103">
        <v>368.02800000000002</v>
      </c>
      <c r="J10" s="103">
        <v>380.46300000000002</v>
      </c>
      <c r="K10" s="103">
        <v>443.00299999999999</v>
      </c>
    </row>
    <row r="11" spans="1:11" ht="12.75" customHeight="1">
      <c r="A11" s="186" t="s">
        <v>147</v>
      </c>
      <c r="B11" s="103">
        <v>119.61408800000001</v>
      </c>
      <c r="C11" s="103">
        <v>146.38543900000002</v>
      </c>
      <c r="D11" s="103">
        <v>198.657072</v>
      </c>
      <c r="E11" s="103">
        <v>206.17265700000002</v>
      </c>
      <c r="F11" s="103">
        <v>181.55199999999999</v>
      </c>
      <c r="G11" s="103">
        <v>178.73</v>
      </c>
      <c r="H11" s="103">
        <v>162.92099999999999</v>
      </c>
      <c r="I11" s="103">
        <v>193.04300000000001</v>
      </c>
      <c r="J11" s="103">
        <v>103.524</v>
      </c>
      <c r="K11" s="103">
        <v>106.28700000000001</v>
      </c>
    </row>
    <row r="12" spans="1:11" ht="12.75" customHeight="1">
      <c r="A12" s="186" t="s">
        <v>50</v>
      </c>
      <c r="B12" s="103">
        <v>820.02599999999995</v>
      </c>
      <c r="C12" s="103">
        <v>802.68200000000013</v>
      </c>
      <c r="D12" s="103">
        <v>915.87099999999998</v>
      </c>
      <c r="E12" s="103">
        <v>1082.3589999999999</v>
      </c>
      <c r="F12" s="103">
        <v>875.61500000000012</v>
      </c>
      <c r="G12" s="103">
        <v>969.45200000000011</v>
      </c>
      <c r="H12" s="103">
        <v>973.11060238999994</v>
      </c>
      <c r="I12" s="103">
        <v>1005.2886000000002</v>
      </c>
      <c r="J12" s="103">
        <v>1143.7873499999998</v>
      </c>
      <c r="K12" s="103">
        <v>1045.1481450000001</v>
      </c>
    </row>
    <row r="13" spans="1:11" ht="12.75" customHeight="1">
      <c r="A13" s="186" t="s">
        <v>148</v>
      </c>
      <c r="B13" s="103">
        <v>0</v>
      </c>
      <c r="C13" s="103">
        <v>2</v>
      </c>
      <c r="D13" s="103">
        <v>2.0390000000000001</v>
      </c>
      <c r="E13" s="103">
        <v>2.1539999999999999</v>
      </c>
      <c r="F13" s="103">
        <v>2</v>
      </c>
      <c r="G13" s="103">
        <v>1.32</v>
      </c>
      <c r="H13" s="103">
        <v>0</v>
      </c>
      <c r="I13" s="103">
        <v>0</v>
      </c>
      <c r="J13" s="103">
        <v>0</v>
      </c>
      <c r="K13" s="103">
        <v>0</v>
      </c>
    </row>
    <row r="14" spans="1:11" ht="12.75" customHeight="1">
      <c r="A14" s="186" t="s">
        <v>149</v>
      </c>
      <c r="B14" s="103">
        <v>3515.0829999999996</v>
      </c>
      <c r="C14" s="103">
        <v>3715.4399999999996</v>
      </c>
      <c r="D14" s="103">
        <v>3774.9499999999994</v>
      </c>
      <c r="E14" s="103">
        <v>4680.3430000000008</v>
      </c>
      <c r="F14" s="103">
        <v>4373.9140000000007</v>
      </c>
      <c r="G14" s="103">
        <v>4584.2909999999993</v>
      </c>
      <c r="H14" s="103">
        <v>4521.09</v>
      </c>
      <c r="I14" s="103">
        <v>4752.9839999999995</v>
      </c>
      <c r="J14" s="103">
        <v>4725.6450000000004</v>
      </c>
      <c r="K14" s="103">
        <v>4729.2019999999984</v>
      </c>
    </row>
    <row r="15" spans="1:11" ht="12.75" customHeight="1">
      <c r="A15" s="186" t="s">
        <v>150</v>
      </c>
      <c r="B15" s="103">
        <v>6.9669999999999996</v>
      </c>
      <c r="C15" s="103">
        <v>5.2</v>
      </c>
      <c r="D15" s="103">
        <v>5.9470000000000001</v>
      </c>
      <c r="E15" s="103">
        <v>5.3769999999999998</v>
      </c>
      <c r="F15" s="103">
        <v>5.0520000000000005</v>
      </c>
      <c r="G15" s="103">
        <v>4.7253600000000002</v>
      </c>
      <c r="H15" s="103">
        <v>4.7</v>
      </c>
      <c r="I15" s="103">
        <v>5.3360000000000003</v>
      </c>
      <c r="J15" s="103">
        <v>5.2589999999999995</v>
      </c>
      <c r="K15" s="103">
        <v>5.7229999999999999</v>
      </c>
    </row>
    <row r="16" spans="1:11" ht="12.75" customHeight="1">
      <c r="A16" s="186" t="s">
        <v>151</v>
      </c>
      <c r="B16" s="103">
        <v>1.1000000000000001</v>
      </c>
      <c r="C16" s="103">
        <v>1.1099999999999999</v>
      </c>
      <c r="D16" s="103">
        <v>1.7585640000000002</v>
      </c>
      <c r="E16" s="103">
        <v>1.7882500000000001</v>
      </c>
      <c r="F16" s="103">
        <v>1.90741</v>
      </c>
      <c r="G16" s="103">
        <v>0.86199999999999988</v>
      </c>
      <c r="H16" s="103">
        <v>0.8899999999999999</v>
      </c>
      <c r="I16" s="103">
        <v>1.1160000000000001</v>
      </c>
      <c r="J16" s="103">
        <v>0.92100000000000004</v>
      </c>
      <c r="K16" s="103">
        <v>2</v>
      </c>
    </row>
    <row r="17" spans="1:12" ht="12.75" customHeight="1">
      <c r="A17" s="186" t="s">
        <v>152</v>
      </c>
      <c r="B17" s="103">
        <v>4.9740000000000002</v>
      </c>
      <c r="C17" s="103">
        <v>5.2200000000000006</v>
      </c>
      <c r="D17" s="103">
        <v>20.498999999999999</v>
      </c>
      <c r="E17" s="103">
        <v>28.863451000000001</v>
      </c>
      <c r="F17" s="103">
        <v>29.855194999999998</v>
      </c>
      <c r="G17" s="103">
        <v>38.570999999999998</v>
      </c>
      <c r="H17" s="103">
        <v>35.101000000000006</v>
      </c>
      <c r="I17" s="103">
        <v>28.890499999999996</v>
      </c>
      <c r="J17" s="103">
        <v>35.232118</v>
      </c>
      <c r="K17" s="103">
        <v>27.977</v>
      </c>
    </row>
    <row r="18" spans="1:12" s="321" customFormat="1" ht="12.75" customHeight="1">
      <c r="A18" s="186" t="s">
        <v>5971</v>
      </c>
      <c r="B18" s="103">
        <v>0</v>
      </c>
      <c r="C18" s="103">
        <v>1.5</v>
      </c>
      <c r="D18" s="103">
        <v>1.53</v>
      </c>
      <c r="E18" s="103">
        <v>1.56</v>
      </c>
      <c r="F18" s="103">
        <v>1.591812</v>
      </c>
      <c r="G18" s="103">
        <v>1.623648</v>
      </c>
      <c r="H18" s="103">
        <v>1.32274392</v>
      </c>
      <c r="I18" s="103">
        <v>1.34919878</v>
      </c>
      <c r="J18" s="103">
        <v>1.3761827</v>
      </c>
      <c r="K18" s="103">
        <v>1.7538</v>
      </c>
    </row>
    <row r="19" spans="1:12" ht="12.75" customHeight="1">
      <c r="A19" s="186" t="s">
        <v>153</v>
      </c>
      <c r="B19" s="103">
        <v>3.0164179999999998</v>
      </c>
      <c r="C19" s="103">
        <v>5.4727680000000003</v>
      </c>
      <c r="D19" s="103">
        <v>7.1190420000000003</v>
      </c>
      <c r="E19" s="103">
        <v>7.0250000000000004</v>
      </c>
      <c r="F19" s="103">
        <v>6.2930000000000001</v>
      </c>
      <c r="G19" s="103">
        <v>6.91</v>
      </c>
      <c r="H19" s="103">
        <v>7.5259999999999998</v>
      </c>
      <c r="I19" s="103">
        <v>7.0750000000000002</v>
      </c>
      <c r="J19" s="103">
        <v>10.241999999999999</v>
      </c>
      <c r="K19" s="103">
        <v>8.968</v>
      </c>
    </row>
    <row r="20" spans="1:12" ht="12.75" customHeight="1">
      <c r="A20" s="87" t="s">
        <v>1230</v>
      </c>
      <c r="B20" s="86">
        <f>SUM(B4:B19)</f>
        <v>7498.1245060000001</v>
      </c>
      <c r="C20" s="86">
        <f t="shared" ref="C20:K20" si="0">SUM(C4:C19)</f>
        <v>8326.2082070000015</v>
      </c>
      <c r="D20" s="86">
        <f t="shared" si="0"/>
        <v>8898.5432199999996</v>
      </c>
      <c r="E20" s="86">
        <f t="shared" si="0"/>
        <v>10092.004598</v>
      </c>
      <c r="F20" s="86">
        <f t="shared" si="0"/>
        <v>9568.5853510000015</v>
      </c>
      <c r="G20" s="86">
        <f t="shared" si="0"/>
        <v>10021.141279999998</v>
      </c>
      <c r="H20" s="86">
        <f t="shared" si="0"/>
        <v>9937.8256247800018</v>
      </c>
      <c r="I20" s="86">
        <f t="shared" si="0"/>
        <v>10225.102798780001</v>
      </c>
      <c r="J20" s="86">
        <f t="shared" si="0"/>
        <v>10107.3686507</v>
      </c>
      <c r="K20" s="86">
        <f t="shared" si="0"/>
        <v>10289.167945000001</v>
      </c>
    </row>
    <row r="21" spans="1:12" ht="12.75" customHeight="1">
      <c r="A21" s="49" t="s">
        <v>1019</v>
      </c>
      <c r="C21" s="321"/>
      <c r="D21" s="321"/>
      <c r="E21" s="321"/>
      <c r="F21" s="321"/>
      <c r="G21" s="321"/>
      <c r="H21" s="321"/>
    </row>
    <row r="22" spans="1:12" ht="12.75" customHeight="1">
      <c r="B22" s="345"/>
      <c r="C22" s="345"/>
      <c r="D22" s="345"/>
      <c r="E22" s="345"/>
      <c r="F22" s="345"/>
      <c r="G22" s="345"/>
      <c r="H22" s="345"/>
      <c r="I22" s="345"/>
      <c r="J22" s="345"/>
      <c r="K22" s="345"/>
      <c r="L22" s="345"/>
    </row>
    <row r="24" spans="1:12" ht="12.75" customHeight="1">
      <c r="B24" s="103"/>
      <c r="C24" s="103"/>
      <c r="D24" s="103"/>
      <c r="E24" s="103"/>
      <c r="F24" s="103"/>
      <c r="G24" s="103"/>
      <c r="H24" s="103"/>
      <c r="I24" s="103"/>
      <c r="J24" s="103"/>
    </row>
    <row r="25" spans="1:12" ht="12.75" customHeight="1">
      <c r="B25" s="103"/>
      <c r="C25" s="103"/>
      <c r="D25" s="103"/>
      <c r="E25" s="103"/>
      <c r="F25" s="103"/>
      <c r="G25" s="103"/>
      <c r="H25" s="103"/>
      <c r="I25" s="103"/>
      <c r="J25" s="103"/>
      <c r="K25" s="103"/>
    </row>
    <row r="26" spans="1:12" ht="12.75" customHeight="1">
      <c r="B26" s="103"/>
      <c r="C26" s="103"/>
      <c r="D26" s="103"/>
      <c r="E26" s="103"/>
      <c r="F26" s="103"/>
      <c r="G26" s="103"/>
      <c r="H26" s="103"/>
      <c r="I26" s="103"/>
      <c r="J26" s="103"/>
      <c r="K26" s="103"/>
    </row>
    <row r="27" spans="1:12" ht="12.75" customHeight="1">
      <c r="B27" s="103"/>
      <c r="C27" s="103"/>
      <c r="D27" s="103"/>
      <c r="E27" s="103"/>
      <c r="F27" s="103"/>
      <c r="G27" s="103"/>
      <c r="H27" s="103"/>
      <c r="I27" s="103"/>
      <c r="J27" s="103"/>
      <c r="K27" s="103"/>
    </row>
    <row r="28" spans="1:12" ht="12.75" customHeight="1">
      <c r="B28" s="103"/>
      <c r="C28" s="103"/>
      <c r="D28" s="103"/>
      <c r="E28" s="103"/>
      <c r="F28" s="103"/>
      <c r="G28" s="103"/>
      <c r="H28" s="103"/>
      <c r="I28" s="103"/>
      <c r="J28" s="103"/>
      <c r="K28" s="103"/>
    </row>
    <row r="29" spans="1:12" ht="12.75" customHeight="1">
      <c r="B29" s="103"/>
      <c r="C29" s="103"/>
      <c r="D29" s="103"/>
      <c r="E29" s="103"/>
      <c r="F29" s="103"/>
      <c r="G29" s="103"/>
      <c r="H29" s="103"/>
      <c r="I29" s="103"/>
      <c r="J29" s="103"/>
      <c r="K29" s="103"/>
    </row>
    <row r="30" spans="1:12" ht="12.75" customHeight="1">
      <c r="B30" s="103"/>
      <c r="C30" s="103"/>
      <c r="D30" s="103"/>
      <c r="E30" s="103"/>
      <c r="F30" s="103"/>
      <c r="G30" s="103"/>
      <c r="H30" s="103"/>
      <c r="I30" s="103"/>
      <c r="J30" s="103"/>
      <c r="K30" s="103"/>
    </row>
    <row r="31" spans="1:12" ht="12.75" customHeight="1">
      <c r="B31" s="103"/>
      <c r="C31" s="103"/>
      <c r="D31" s="103"/>
      <c r="E31" s="103"/>
      <c r="F31" s="103"/>
      <c r="G31" s="103"/>
      <c r="H31" s="103"/>
      <c r="I31" s="103"/>
      <c r="J31" s="103"/>
      <c r="K31" s="103"/>
    </row>
    <row r="32" spans="1:12" ht="12.75" customHeight="1">
      <c r="B32" s="103"/>
      <c r="C32" s="103"/>
      <c r="D32" s="103"/>
      <c r="E32" s="103"/>
      <c r="F32" s="103"/>
      <c r="G32" s="103"/>
      <c r="H32" s="103"/>
      <c r="I32" s="103"/>
      <c r="J32" s="103"/>
      <c r="K32" s="103"/>
    </row>
    <row r="33" spans="2:11" ht="12.75" customHeight="1">
      <c r="B33" s="103"/>
      <c r="C33" s="103"/>
      <c r="D33" s="103"/>
      <c r="E33" s="103"/>
      <c r="F33" s="103"/>
      <c r="G33" s="103"/>
      <c r="H33" s="103"/>
      <c r="I33" s="103"/>
      <c r="J33" s="103"/>
      <c r="K33" s="103"/>
    </row>
    <row r="34" spans="2:11" ht="12.75" customHeight="1">
      <c r="B34" s="103"/>
      <c r="C34" s="103"/>
      <c r="D34" s="103"/>
      <c r="E34" s="103"/>
      <c r="F34" s="103"/>
      <c r="G34" s="103"/>
      <c r="H34" s="103"/>
      <c r="I34" s="103"/>
      <c r="J34" s="103"/>
      <c r="K34" s="103"/>
    </row>
    <row r="35" spans="2:11" ht="12.75" customHeight="1">
      <c r="B35" s="103"/>
      <c r="C35" s="103"/>
      <c r="D35" s="103"/>
      <c r="E35" s="103"/>
      <c r="F35" s="103"/>
      <c r="G35" s="103"/>
      <c r="H35" s="103"/>
      <c r="I35" s="103"/>
      <c r="J35" s="103"/>
      <c r="K35" s="103"/>
    </row>
    <row r="36" spans="2:11" ht="12.75" customHeight="1">
      <c r="B36" s="103"/>
      <c r="C36" s="103"/>
      <c r="D36" s="103"/>
      <c r="E36" s="103"/>
      <c r="F36" s="103"/>
      <c r="G36" s="103"/>
      <c r="H36" s="103"/>
      <c r="I36" s="103"/>
      <c r="J36" s="103"/>
      <c r="K36" s="103"/>
    </row>
    <row r="37" spans="2:11" ht="12.75" customHeight="1">
      <c r="B37" s="103"/>
      <c r="C37" s="103"/>
      <c r="D37" s="103"/>
      <c r="E37" s="103"/>
      <c r="F37" s="103"/>
      <c r="G37" s="103"/>
      <c r="H37" s="103"/>
      <c r="I37" s="103"/>
      <c r="J37" s="103"/>
      <c r="K37" s="103"/>
    </row>
    <row r="38" spans="2:11" ht="12.75" customHeight="1">
      <c r="B38" s="103"/>
      <c r="C38" s="103"/>
      <c r="D38" s="103"/>
      <c r="E38" s="103"/>
      <c r="F38" s="103"/>
      <c r="G38" s="103"/>
      <c r="H38" s="103"/>
      <c r="I38" s="103"/>
      <c r="J38" s="103"/>
      <c r="K38" s="103"/>
    </row>
    <row r="39" spans="2:11" ht="12.75" customHeight="1">
      <c r="B39" s="103"/>
      <c r="C39" s="103"/>
      <c r="D39" s="103"/>
      <c r="E39" s="103"/>
      <c r="F39" s="103"/>
      <c r="G39" s="103"/>
      <c r="H39" s="103"/>
      <c r="I39" s="103"/>
      <c r="J39" s="103"/>
      <c r="K39" s="103"/>
    </row>
    <row r="41" spans="2:11" ht="12.75" customHeight="1">
      <c r="B41" s="131"/>
      <c r="C41" s="131"/>
      <c r="D41" s="131"/>
      <c r="E41" s="131"/>
      <c r="F41" s="131"/>
      <c r="G41" s="131"/>
      <c r="H41" s="131"/>
      <c r="I41" s="131"/>
      <c r="J41" s="131"/>
      <c r="K41" s="131"/>
    </row>
    <row r="42" spans="2:11" ht="12.75" customHeight="1">
      <c r="B42" s="131"/>
      <c r="C42" s="131"/>
      <c r="D42" s="131"/>
      <c r="E42" s="131"/>
      <c r="F42" s="131"/>
      <c r="G42" s="131"/>
      <c r="H42" s="131"/>
      <c r="I42" s="131"/>
      <c r="J42" s="131"/>
      <c r="K42" s="131"/>
    </row>
    <row r="43" spans="2:11" ht="12.75" customHeight="1">
      <c r="B43" s="131"/>
      <c r="C43" s="131"/>
      <c r="D43" s="131"/>
      <c r="E43" s="131"/>
      <c r="F43" s="131"/>
      <c r="G43" s="131"/>
      <c r="H43" s="131"/>
      <c r="I43" s="131"/>
      <c r="J43" s="131"/>
      <c r="K43" s="131"/>
    </row>
    <row r="44" spans="2:11" ht="12.75" customHeight="1">
      <c r="B44" s="131"/>
      <c r="C44" s="131"/>
      <c r="D44" s="131"/>
      <c r="E44" s="131"/>
      <c r="F44" s="131"/>
      <c r="G44" s="131"/>
      <c r="H44" s="131"/>
      <c r="I44" s="131"/>
      <c r="J44" s="131"/>
      <c r="K44" s="131"/>
    </row>
    <row r="45" spans="2:11" ht="12.75" customHeight="1">
      <c r="B45" s="131"/>
      <c r="C45" s="131"/>
      <c r="D45" s="131"/>
      <c r="E45" s="131"/>
      <c r="F45" s="131"/>
      <c r="G45" s="131"/>
      <c r="H45" s="131"/>
      <c r="I45" s="131"/>
      <c r="J45" s="131"/>
      <c r="K45" s="131"/>
    </row>
    <row r="46" spans="2:11" ht="12.75" customHeight="1">
      <c r="B46" s="131"/>
      <c r="C46" s="131"/>
      <c r="D46" s="131"/>
      <c r="E46" s="131"/>
      <c r="F46" s="131"/>
      <c r="G46" s="131"/>
      <c r="H46" s="131"/>
      <c r="I46" s="131"/>
      <c r="J46" s="131"/>
      <c r="K46" s="131"/>
    </row>
    <row r="47" spans="2:11" ht="12.75" customHeight="1">
      <c r="B47" s="131"/>
      <c r="C47" s="131"/>
      <c r="D47" s="131"/>
      <c r="E47" s="131"/>
      <c r="F47" s="131"/>
      <c r="G47" s="131"/>
      <c r="H47" s="131"/>
      <c r="I47" s="131"/>
      <c r="J47" s="131"/>
      <c r="K47" s="131"/>
    </row>
    <row r="48" spans="2:11" ht="12.75" customHeight="1">
      <c r="B48" s="131"/>
      <c r="C48" s="131"/>
      <c r="D48" s="131"/>
      <c r="E48" s="131"/>
      <c r="F48" s="131"/>
      <c r="G48" s="131"/>
      <c r="H48" s="131"/>
      <c r="I48" s="131"/>
      <c r="J48" s="131"/>
      <c r="K48" s="131"/>
    </row>
    <row r="49" spans="2:11" ht="12.75" customHeight="1">
      <c r="B49" s="131"/>
      <c r="C49" s="131"/>
      <c r="D49" s="131"/>
      <c r="E49" s="131"/>
      <c r="F49" s="131"/>
      <c r="G49" s="131"/>
      <c r="H49" s="131"/>
      <c r="I49" s="131"/>
      <c r="J49" s="131"/>
      <c r="K49" s="131"/>
    </row>
    <row r="50" spans="2:11" ht="12.75" customHeight="1">
      <c r="B50" s="131"/>
      <c r="C50" s="131"/>
      <c r="D50" s="131"/>
      <c r="E50" s="131"/>
      <c r="F50" s="131"/>
      <c r="G50" s="131"/>
      <c r="H50" s="131"/>
      <c r="I50" s="131"/>
      <c r="J50" s="131"/>
      <c r="K50" s="131"/>
    </row>
    <row r="51" spans="2:11" ht="12.75" customHeight="1">
      <c r="B51" s="131"/>
      <c r="C51" s="131"/>
      <c r="D51" s="131"/>
      <c r="E51" s="131"/>
      <c r="F51" s="131"/>
      <c r="G51" s="131"/>
      <c r="H51" s="131"/>
      <c r="I51" s="131"/>
      <c r="J51" s="131"/>
      <c r="K51" s="131"/>
    </row>
    <row r="52" spans="2:11" ht="12.75" customHeight="1">
      <c r="B52" s="131"/>
      <c r="C52" s="131"/>
      <c r="D52" s="131"/>
      <c r="E52" s="131"/>
      <c r="F52" s="131"/>
      <c r="G52" s="131"/>
      <c r="H52" s="131"/>
      <c r="I52" s="131"/>
      <c r="J52" s="131"/>
      <c r="K52" s="131"/>
    </row>
    <row r="53" spans="2:11" ht="12.75" customHeight="1">
      <c r="B53" s="131"/>
      <c r="C53" s="131"/>
      <c r="D53" s="131"/>
      <c r="E53" s="131"/>
      <c r="F53" s="131"/>
      <c r="G53" s="131"/>
      <c r="H53" s="131"/>
      <c r="I53" s="131"/>
      <c r="J53" s="131"/>
      <c r="K53" s="131"/>
    </row>
    <row r="54" spans="2:11" ht="12.75" customHeight="1">
      <c r="B54" s="131"/>
      <c r="C54" s="131"/>
      <c r="D54" s="131"/>
      <c r="E54" s="131"/>
      <c r="F54" s="131"/>
      <c r="G54" s="131"/>
      <c r="H54" s="131"/>
      <c r="I54" s="131"/>
      <c r="J54" s="131"/>
      <c r="K54" s="131"/>
    </row>
    <row r="55" spans="2:11" ht="12.75" customHeight="1">
      <c r="B55" s="131"/>
      <c r="C55" s="131"/>
      <c r="D55" s="131"/>
      <c r="E55" s="131"/>
      <c r="F55" s="131"/>
      <c r="G55" s="131"/>
      <c r="H55" s="131"/>
      <c r="I55" s="131"/>
      <c r="J55" s="131"/>
      <c r="K55" s="131"/>
    </row>
    <row r="56" spans="2:11" ht="12.75" customHeight="1">
      <c r="B56" s="131"/>
      <c r="C56" s="131"/>
      <c r="D56" s="131"/>
      <c r="E56" s="131"/>
      <c r="F56" s="131"/>
      <c r="G56" s="131"/>
      <c r="H56" s="131"/>
      <c r="I56" s="131"/>
      <c r="J56" s="131"/>
      <c r="K56" s="131"/>
    </row>
    <row r="57" spans="2:11" ht="12.75" customHeight="1">
      <c r="B57" s="131"/>
    </row>
    <row r="58" spans="2:11" ht="12.75" customHeight="1">
      <c r="B58" s="131"/>
    </row>
    <row r="59" spans="2:11" ht="12.75" customHeight="1">
      <c r="B59" s="131"/>
    </row>
    <row r="389" spans="2:2" ht="12.75" customHeight="1">
      <c r="B389" t="s">
        <v>1104</v>
      </c>
    </row>
    <row r="435" spans="2:2" ht="12.75" customHeight="1">
      <c r="B435" t="s">
        <v>1107</v>
      </c>
    </row>
    <row r="472" spans="2:2" ht="12.75" customHeight="1">
      <c r="B472" t="s">
        <v>1119</v>
      </c>
    </row>
  </sheetData>
  <conditionalFormatting sqref="B20:K20">
    <cfRule type="expression" dxfId="43" priority="7" stopIfTrue="1">
      <formula>#REF!&lt;&gt;#REF!</formula>
    </cfRule>
  </conditionalFormatting>
  <conditionalFormatting sqref="B4:K9 B15:K19">
    <cfRule type="cellIs" dxfId="42" priority="6" operator="equal">
      <formula>0</formula>
    </cfRule>
  </conditionalFormatting>
  <conditionalFormatting sqref="B10:K14">
    <cfRule type="cellIs" dxfId="41" priority="5" operator="equal">
      <formula>0</formula>
    </cfRule>
  </conditionalFormatting>
  <conditionalFormatting sqref="B35:K39 B24:J24 B25:K29">
    <cfRule type="cellIs" dxfId="40" priority="3" operator="equal">
      <formula>0</formula>
    </cfRule>
  </conditionalFormatting>
  <conditionalFormatting sqref="B30:K34">
    <cfRule type="cellIs" dxfId="39" priority="2" operator="equal">
      <formula>0</formula>
    </cfRule>
  </conditionalFormatting>
  <pageMargins left="0.7" right="0.7" top="0.75" bottom="0.75" header="0.3" footer="0.3"/>
  <pageSetup paperSize="9"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Q498"/>
  <sheetViews>
    <sheetView workbookViewId="0">
      <pane xSplit="1" topLeftCell="AA1" activePane="topRight" state="frozen"/>
      <selection pane="topRight" sqref="A1:A2"/>
    </sheetView>
  </sheetViews>
  <sheetFormatPr defaultColWidth="5.7109375" defaultRowHeight="12.75"/>
  <cols>
    <col min="1" max="1" width="67.7109375" customWidth="1"/>
    <col min="2" max="37" width="9.7109375" customWidth="1"/>
    <col min="38" max="38" width="9.85546875" customWidth="1"/>
    <col min="39" max="39" width="11.42578125" customWidth="1"/>
    <col min="40" max="41" width="12.140625" customWidth="1"/>
    <col min="42" max="42" width="32.140625" customWidth="1"/>
  </cols>
  <sheetData>
    <row r="1" spans="1:43" ht="38.25" customHeight="1">
      <c r="A1" s="516" t="s">
        <v>6890</v>
      </c>
      <c r="B1" s="78"/>
      <c r="C1" s="78"/>
      <c r="D1" s="78"/>
      <c r="E1" s="78"/>
      <c r="F1" s="78"/>
      <c r="G1" s="78"/>
      <c r="H1" s="78"/>
      <c r="I1" s="104"/>
      <c r="J1" s="78"/>
      <c r="K1" s="78"/>
      <c r="L1" s="104"/>
      <c r="M1" s="82"/>
      <c r="N1" s="81"/>
      <c r="O1" s="81"/>
      <c r="P1" s="81"/>
      <c r="Q1" s="81"/>
      <c r="R1" s="81"/>
      <c r="S1" s="81"/>
      <c r="T1" s="81"/>
      <c r="U1" s="81"/>
      <c r="V1" s="81"/>
      <c r="W1" s="81"/>
      <c r="X1" s="81"/>
      <c r="Y1" s="81"/>
      <c r="Z1" s="81"/>
      <c r="AA1" s="81"/>
      <c r="AB1" s="81"/>
      <c r="AC1" s="81"/>
      <c r="AD1" s="81"/>
      <c r="AE1" s="81"/>
      <c r="AF1" s="81"/>
      <c r="AG1" s="81"/>
      <c r="AH1" s="81"/>
      <c r="AI1" s="81"/>
      <c r="AJ1" s="81"/>
      <c r="AK1" s="81"/>
      <c r="AL1" s="81"/>
      <c r="AM1" s="81"/>
      <c r="AP1" s="81"/>
    </row>
    <row r="2" spans="1:43" ht="38.25" customHeight="1">
      <c r="A2" s="518"/>
      <c r="B2" s="78"/>
      <c r="C2" s="78"/>
      <c r="D2" s="78"/>
      <c r="E2" s="78"/>
      <c r="F2" s="78"/>
      <c r="G2" s="78"/>
      <c r="H2" s="78"/>
      <c r="I2" s="104"/>
      <c r="J2" s="78"/>
      <c r="K2" s="78"/>
      <c r="L2" s="104"/>
      <c r="M2" s="82"/>
      <c r="N2" s="81"/>
      <c r="O2" s="81"/>
      <c r="P2" s="81"/>
      <c r="Q2" s="81"/>
      <c r="R2" s="81"/>
      <c r="S2" s="81"/>
      <c r="T2" s="81"/>
      <c r="U2" s="81"/>
      <c r="V2" s="81"/>
      <c r="W2" s="81"/>
      <c r="X2" s="81"/>
      <c r="Y2" s="81"/>
      <c r="Z2" s="81"/>
      <c r="AA2" s="81"/>
      <c r="AB2" s="81"/>
      <c r="AC2" s="81"/>
      <c r="AD2" s="81"/>
      <c r="AE2" s="81"/>
      <c r="AF2" s="81"/>
      <c r="AG2" s="81"/>
      <c r="AH2" s="81"/>
      <c r="AI2" s="81"/>
      <c r="AJ2" s="81"/>
      <c r="AK2" s="81"/>
      <c r="AL2" s="81"/>
      <c r="AM2" s="81"/>
      <c r="AN2" s="304" t="s">
        <v>6517</v>
      </c>
      <c r="AO2" s="304" t="s">
        <v>6518</v>
      </c>
      <c r="AP2" s="81"/>
    </row>
    <row r="3" spans="1:43">
      <c r="A3" s="22" t="s">
        <v>81</v>
      </c>
      <c r="B3" s="22" t="s">
        <v>66</v>
      </c>
      <c r="C3" s="22" t="s">
        <v>67</v>
      </c>
      <c r="D3" s="22" t="s">
        <v>68</v>
      </c>
      <c r="E3" s="22" t="s">
        <v>69</v>
      </c>
      <c r="F3" s="22" t="s">
        <v>70</v>
      </c>
      <c r="G3" s="22" t="s">
        <v>71</v>
      </c>
      <c r="H3" s="22" t="s">
        <v>72</v>
      </c>
      <c r="I3" s="22" t="s">
        <v>73</v>
      </c>
      <c r="J3" s="22" t="s">
        <v>74</v>
      </c>
      <c r="K3" s="22" t="s">
        <v>75</v>
      </c>
      <c r="L3" s="22" t="s">
        <v>1</v>
      </c>
      <c r="M3" s="22" t="s">
        <v>2</v>
      </c>
      <c r="N3" s="22" t="s">
        <v>3</v>
      </c>
      <c r="O3" s="22" t="s">
        <v>4</v>
      </c>
      <c r="P3" s="22" t="s">
        <v>5</v>
      </c>
      <c r="Q3" s="22" t="s">
        <v>6</v>
      </c>
      <c r="R3" s="22" t="s">
        <v>7</v>
      </c>
      <c r="S3" s="22" t="s">
        <v>8</v>
      </c>
      <c r="T3" s="22" t="s">
        <v>9</v>
      </c>
      <c r="U3" s="22" t="s">
        <v>10</v>
      </c>
      <c r="V3" s="22" t="s">
        <v>11</v>
      </c>
      <c r="W3" s="22" t="s">
        <v>12</v>
      </c>
      <c r="X3" s="22" t="s">
        <v>13</v>
      </c>
      <c r="Y3" s="22" t="s">
        <v>14</v>
      </c>
      <c r="Z3" s="22" t="s">
        <v>15</v>
      </c>
      <c r="AA3" s="22" t="s">
        <v>16</v>
      </c>
      <c r="AB3" s="22" t="s">
        <v>17</v>
      </c>
      <c r="AC3" s="22" t="s">
        <v>18</v>
      </c>
      <c r="AD3" s="22" t="s">
        <v>19</v>
      </c>
      <c r="AE3" s="22" t="s">
        <v>20</v>
      </c>
      <c r="AF3" s="22" t="s">
        <v>21</v>
      </c>
      <c r="AG3" s="22" t="s">
        <v>22</v>
      </c>
      <c r="AH3" s="22" t="s">
        <v>23</v>
      </c>
      <c r="AI3" s="22" t="s">
        <v>24</v>
      </c>
      <c r="AJ3" s="22" t="s">
        <v>25</v>
      </c>
      <c r="AK3" s="22" t="s">
        <v>26</v>
      </c>
      <c r="AL3" s="22" t="s">
        <v>27</v>
      </c>
      <c r="AM3" s="22" t="s">
        <v>62</v>
      </c>
      <c r="AN3" s="22" t="s">
        <v>63</v>
      </c>
      <c r="AO3" s="363" t="s">
        <v>1238</v>
      </c>
      <c r="AP3" s="22" t="s">
        <v>28</v>
      </c>
      <c r="AQ3" s="417" t="s">
        <v>321</v>
      </c>
    </row>
    <row r="4" spans="1:43">
      <c r="A4" s="323" t="s">
        <v>6897</v>
      </c>
      <c r="B4" s="315">
        <v>12.1</v>
      </c>
      <c r="C4" s="315">
        <v>20.8</v>
      </c>
      <c r="D4" s="315">
        <v>22.8</v>
      </c>
      <c r="E4" s="315">
        <v>21.6</v>
      </c>
      <c r="F4" s="315">
        <v>32</v>
      </c>
      <c r="G4" s="315">
        <v>35.200000000000003</v>
      </c>
      <c r="H4" s="315">
        <v>37.4</v>
      </c>
      <c r="I4" s="315">
        <v>42.2</v>
      </c>
      <c r="J4" s="315">
        <v>47.4</v>
      </c>
      <c r="K4" s="315">
        <v>49.2</v>
      </c>
      <c r="L4" s="315">
        <v>46.3</v>
      </c>
      <c r="M4" s="315">
        <v>57.7</v>
      </c>
      <c r="N4" s="315">
        <v>62.8</v>
      </c>
      <c r="O4" s="315">
        <v>67.3</v>
      </c>
      <c r="P4" s="315">
        <v>65.400000000000006</v>
      </c>
      <c r="Q4" s="315">
        <v>61</v>
      </c>
      <c r="R4" s="315">
        <v>61.3</v>
      </c>
      <c r="S4" s="315">
        <v>63.1</v>
      </c>
      <c r="T4" s="315">
        <v>59.4</v>
      </c>
      <c r="U4" s="315">
        <v>61.9</v>
      </c>
      <c r="V4" s="315">
        <v>62.7</v>
      </c>
      <c r="W4" s="315">
        <v>80.099999999999994</v>
      </c>
      <c r="X4" s="315">
        <v>83.8</v>
      </c>
      <c r="Y4" s="315">
        <v>91.989000000000004</v>
      </c>
      <c r="Z4" s="315">
        <v>84.6</v>
      </c>
      <c r="AA4" s="315">
        <v>85.5</v>
      </c>
      <c r="AB4" s="315">
        <v>86.5</v>
      </c>
      <c r="AC4" s="315">
        <v>94.6</v>
      </c>
      <c r="AD4" s="315">
        <v>99.6</v>
      </c>
      <c r="AE4" s="315">
        <v>105.5</v>
      </c>
      <c r="AF4" s="315">
        <v>104.6</v>
      </c>
      <c r="AG4" s="315">
        <v>116.851</v>
      </c>
      <c r="AH4" s="315">
        <v>101.58799999999999</v>
      </c>
      <c r="AI4" s="315">
        <v>103.075</v>
      </c>
      <c r="AJ4" s="315">
        <v>101.78</v>
      </c>
      <c r="AK4" s="315">
        <v>104.46</v>
      </c>
      <c r="AL4" s="315">
        <v>94.781000000000006</v>
      </c>
      <c r="AM4" s="315">
        <v>93.863</v>
      </c>
      <c r="AN4" s="315">
        <v>108.422</v>
      </c>
      <c r="AO4" s="422">
        <v>105.61799999999999</v>
      </c>
      <c r="AP4" s="34"/>
      <c r="AQ4" s="417" t="s">
        <v>321</v>
      </c>
    </row>
    <row r="5" spans="1:43">
      <c r="A5" s="323" t="s">
        <v>83</v>
      </c>
      <c r="B5" s="315">
        <v>1</v>
      </c>
      <c r="C5" s="315">
        <v>1.1000000000000001</v>
      </c>
      <c r="D5" s="315">
        <v>1.5</v>
      </c>
      <c r="E5" s="315">
        <v>1.7</v>
      </c>
      <c r="F5" s="315">
        <v>1.9</v>
      </c>
      <c r="G5" s="315">
        <v>1.8</v>
      </c>
      <c r="H5" s="315">
        <v>1.8</v>
      </c>
      <c r="I5" s="315">
        <v>1.9</v>
      </c>
      <c r="J5" s="315">
        <v>2</v>
      </c>
      <c r="K5" s="315">
        <v>2.4</v>
      </c>
      <c r="L5" s="315">
        <v>2.5</v>
      </c>
      <c r="M5" s="315">
        <v>2.7</v>
      </c>
      <c r="N5" s="315">
        <v>2.9</v>
      </c>
      <c r="O5" s="315">
        <v>3</v>
      </c>
      <c r="P5" s="315">
        <v>3.1</v>
      </c>
      <c r="Q5" s="315">
        <v>3.1</v>
      </c>
      <c r="R5" s="315">
        <v>3</v>
      </c>
      <c r="S5" s="315">
        <v>3.2</v>
      </c>
      <c r="T5" s="315">
        <v>3.3</v>
      </c>
      <c r="U5" s="315">
        <v>3.5</v>
      </c>
      <c r="V5" s="315">
        <v>3.6</v>
      </c>
      <c r="W5" s="315">
        <v>3.7</v>
      </c>
      <c r="X5" s="315">
        <v>3.7</v>
      </c>
      <c r="Y5" s="315">
        <v>3.8</v>
      </c>
      <c r="Z5" s="315">
        <v>3.9289999999999998</v>
      </c>
      <c r="AA5" s="315">
        <v>4.032</v>
      </c>
      <c r="AB5" s="315">
        <v>4.1120000000000001</v>
      </c>
      <c r="AC5" s="315">
        <v>4.5940000000000003</v>
      </c>
      <c r="AD5" s="315">
        <v>4.6989999999999998</v>
      </c>
      <c r="AE5" s="315">
        <v>4.7930000000000001</v>
      </c>
      <c r="AF5" s="315">
        <v>4.9160000000000004</v>
      </c>
      <c r="AG5" s="315">
        <v>9.0370000000000008</v>
      </c>
      <c r="AH5" s="315">
        <v>10.44</v>
      </c>
      <c r="AI5" s="315">
        <v>10.254</v>
      </c>
      <c r="AJ5" s="315">
        <v>11.204000000000001</v>
      </c>
      <c r="AK5" s="315">
        <v>11.02</v>
      </c>
      <c r="AL5" s="315">
        <v>11.791999999999998</v>
      </c>
      <c r="AM5" s="315">
        <v>11.866</v>
      </c>
      <c r="AN5" s="315">
        <v>11.244999999999999</v>
      </c>
      <c r="AO5" s="364">
        <v>11.838999999999999</v>
      </c>
      <c r="AP5" s="34"/>
      <c r="AQ5" s="417" t="s">
        <v>321</v>
      </c>
    </row>
    <row r="6" spans="1:43">
      <c r="A6" s="323" t="s">
        <v>84</v>
      </c>
      <c r="B6" s="315">
        <v>0</v>
      </c>
      <c r="C6" s="315">
        <v>0</v>
      </c>
      <c r="D6" s="315">
        <v>0</v>
      </c>
      <c r="E6" s="315">
        <v>0</v>
      </c>
      <c r="F6" s="315">
        <v>0</v>
      </c>
      <c r="G6" s="315">
        <v>0</v>
      </c>
      <c r="H6" s="315">
        <v>0</v>
      </c>
      <c r="I6" s="315">
        <v>0</v>
      </c>
      <c r="J6" s="315">
        <v>0</v>
      </c>
      <c r="K6" s="315">
        <v>0</v>
      </c>
      <c r="L6" s="315">
        <v>0</v>
      </c>
      <c r="M6" s="315">
        <v>0</v>
      </c>
      <c r="N6" s="315">
        <v>0</v>
      </c>
      <c r="O6" s="315">
        <v>0</v>
      </c>
      <c r="P6" s="315">
        <v>0</v>
      </c>
      <c r="Q6" s="315">
        <v>0</v>
      </c>
      <c r="R6" s="315">
        <v>0</v>
      </c>
      <c r="S6" s="315">
        <v>0</v>
      </c>
      <c r="T6" s="315">
        <v>0</v>
      </c>
      <c r="U6" s="315">
        <v>0</v>
      </c>
      <c r="V6" s="315">
        <v>0</v>
      </c>
      <c r="W6" s="315">
        <v>0</v>
      </c>
      <c r="X6" s="315">
        <v>0</v>
      </c>
      <c r="Y6" s="315">
        <v>0</v>
      </c>
      <c r="Z6" s="315">
        <v>0</v>
      </c>
      <c r="AA6" s="315">
        <v>0</v>
      </c>
      <c r="AB6" s="315">
        <v>0</v>
      </c>
      <c r="AC6" s="315">
        <v>46.406999999999996</v>
      </c>
      <c r="AD6" s="315">
        <v>51.305999999999997</v>
      </c>
      <c r="AE6" s="315">
        <v>56.837000000000003</v>
      </c>
      <c r="AF6" s="315">
        <v>56.069000000000003</v>
      </c>
      <c r="AG6" s="315">
        <v>72.844999999999999</v>
      </c>
      <c r="AH6" s="315">
        <v>88.313999999999993</v>
      </c>
      <c r="AI6" s="315">
        <v>97.478999999999999</v>
      </c>
      <c r="AJ6" s="315">
        <v>104.73399999999999</v>
      </c>
      <c r="AK6" s="315">
        <v>99.19</v>
      </c>
      <c r="AL6" s="315">
        <v>101.15300000000001</v>
      </c>
      <c r="AM6" s="315">
        <v>94.132999999999996</v>
      </c>
      <c r="AN6" s="315">
        <v>103.524</v>
      </c>
      <c r="AO6" s="364">
        <v>106.28700000000001</v>
      </c>
      <c r="AP6" s="46" t="s">
        <v>1239</v>
      </c>
      <c r="AQ6" s="417" t="s">
        <v>321</v>
      </c>
    </row>
    <row r="7" spans="1:43" s="345" customFormat="1">
      <c r="A7" s="43" t="s">
        <v>6856</v>
      </c>
      <c r="B7" s="315">
        <v>0</v>
      </c>
      <c r="C7" s="315">
        <v>0</v>
      </c>
      <c r="D7" s="315">
        <v>0</v>
      </c>
      <c r="E7" s="315">
        <v>0</v>
      </c>
      <c r="F7" s="315">
        <v>0</v>
      </c>
      <c r="G7" s="315">
        <v>0</v>
      </c>
      <c r="H7" s="315">
        <v>0</v>
      </c>
      <c r="I7" s="315">
        <v>0</v>
      </c>
      <c r="J7" s="315">
        <v>0</v>
      </c>
      <c r="K7" s="315">
        <v>0</v>
      </c>
      <c r="L7" s="315">
        <v>0</v>
      </c>
      <c r="M7" s="315">
        <v>0</v>
      </c>
      <c r="N7" s="315">
        <v>0</v>
      </c>
      <c r="O7" s="315">
        <v>0</v>
      </c>
      <c r="P7" s="315">
        <v>0</v>
      </c>
      <c r="Q7" s="315">
        <v>0</v>
      </c>
      <c r="R7" s="315">
        <v>0</v>
      </c>
      <c r="S7" s="315">
        <v>0</v>
      </c>
      <c r="T7" s="315">
        <v>0</v>
      </c>
      <c r="U7" s="315">
        <v>0</v>
      </c>
      <c r="V7" s="315">
        <v>0</v>
      </c>
      <c r="W7" s="315">
        <v>0</v>
      </c>
      <c r="X7" s="315">
        <v>0</v>
      </c>
      <c r="Y7" s="315">
        <v>0</v>
      </c>
      <c r="Z7" s="315">
        <v>0</v>
      </c>
      <c r="AA7" s="315">
        <v>0</v>
      </c>
      <c r="AB7" s="315">
        <v>0</v>
      </c>
      <c r="AC7" s="315">
        <v>0</v>
      </c>
      <c r="AD7" s="315">
        <v>0</v>
      </c>
      <c r="AE7" s="315">
        <v>0</v>
      </c>
      <c r="AF7" s="315">
        <v>0</v>
      </c>
      <c r="AG7" s="315">
        <v>1.5</v>
      </c>
      <c r="AH7" s="315">
        <v>1.53</v>
      </c>
      <c r="AI7" s="315">
        <v>1.56</v>
      </c>
      <c r="AJ7" s="315">
        <v>1.591812</v>
      </c>
      <c r="AK7" s="315">
        <v>1.623648</v>
      </c>
      <c r="AL7" s="315">
        <v>1.32274392</v>
      </c>
      <c r="AM7" s="315">
        <v>1.34919878</v>
      </c>
      <c r="AN7" s="315">
        <v>1.3761827</v>
      </c>
      <c r="AO7" s="364">
        <v>1.7538</v>
      </c>
      <c r="AP7" s="46"/>
      <c r="AQ7" s="417" t="s">
        <v>321</v>
      </c>
    </row>
    <row r="8" spans="1:43">
      <c r="A8" s="323" t="s">
        <v>85</v>
      </c>
      <c r="B8" s="315">
        <v>0</v>
      </c>
      <c r="C8" s="315">
        <v>0</v>
      </c>
      <c r="D8" s="315">
        <v>0</v>
      </c>
      <c r="E8" s="315">
        <v>0</v>
      </c>
      <c r="F8" s="315">
        <v>0</v>
      </c>
      <c r="G8" s="315">
        <v>0</v>
      </c>
      <c r="H8" s="315">
        <v>0</v>
      </c>
      <c r="I8" s="315">
        <v>0</v>
      </c>
      <c r="J8" s="315">
        <v>0</v>
      </c>
      <c r="K8" s="315">
        <v>0</v>
      </c>
      <c r="L8" s="315">
        <v>0</v>
      </c>
      <c r="M8" s="315">
        <v>0</v>
      </c>
      <c r="N8" s="315">
        <v>0</v>
      </c>
      <c r="O8" s="315">
        <v>0</v>
      </c>
      <c r="P8" s="315">
        <v>0</v>
      </c>
      <c r="Q8" s="315">
        <v>0</v>
      </c>
      <c r="R8" s="315">
        <v>0</v>
      </c>
      <c r="S8" s="315">
        <v>0</v>
      </c>
      <c r="T8" s="315">
        <v>0</v>
      </c>
      <c r="U8" s="315">
        <v>0</v>
      </c>
      <c r="V8" s="315">
        <v>0</v>
      </c>
      <c r="W8" s="315">
        <v>0</v>
      </c>
      <c r="X8" s="315">
        <v>0</v>
      </c>
      <c r="Y8" s="315">
        <v>0</v>
      </c>
      <c r="Z8" s="315">
        <v>1.7662234025515977</v>
      </c>
      <c r="AA8" s="315">
        <v>1.8192101046281457</v>
      </c>
      <c r="AB8" s="315">
        <v>1.8737864077669901</v>
      </c>
      <c r="AC8" s="315">
        <v>1.93</v>
      </c>
      <c r="AD8" s="315">
        <v>1.835</v>
      </c>
      <c r="AE8" s="315">
        <v>1.7949999999999999</v>
      </c>
      <c r="AF8" s="315">
        <v>2.089</v>
      </c>
      <c r="AG8" s="315">
        <v>2.0379999999999998</v>
      </c>
      <c r="AH8" s="315">
        <v>2.391</v>
      </c>
      <c r="AI8" s="315">
        <v>2.1379999999999999</v>
      </c>
      <c r="AJ8" s="315">
        <v>2.927</v>
      </c>
      <c r="AK8" s="315">
        <v>2.9769999999999999</v>
      </c>
      <c r="AL8" s="315">
        <v>3.0059999999999998</v>
      </c>
      <c r="AM8" s="315">
        <v>0.79700000000000004</v>
      </c>
      <c r="AN8" s="315">
        <v>2.9929999999999999</v>
      </c>
      <c r="AO8" s="364">
        <v>0</v>
      </c>
      <c r="AP8" s="46" t="s">
        <v>1240</v>
      </c>
      <c r="AQ8" s="417" t="s">
        <v>321</v>
      </c>
    </row>
    <row r="9" spans="1:43">
      <c r="A9" s="323" t="s">
        <v>2042</v>
      </c>
      <c r="B9" s="315">
        <v>0</v>
      </c>
      <c r="C9" s="315">
        <v>0</v>
      </c>
      <c r="D9" s="315">
        <v>0</v>
      </c>
      <c r="E9" s="315">
        <v>0</v>
      </c>
      <c r="F9" s="315">
        <v>0</v>
      </c>
      <c r="G9" s="315">
        <v>0</v>
      </c>
      <c r="H9" s="315">
        <v>0</v>
      </c>
      <c r="I9" s="315">
        <v>0</v>
      </c>
      <c r="J9" s="315">
        <v>0</v>
      </c>
      <c r="K9" s="315">
        <v>0</v>
      </c>
      <c r="L9" s="315">
        <v>0</v>
      </c>
      <c r="M9" s="315">
        <v>0</v>
      </c>
      <c r="N9" s="315">
        <v>0</v>
      </c>
      <c r="O9" s="315">
        <v>0</v>
      </c>
      <c r="P9" s="315">
        <v>0</v>
      </c>
      <c r="Q9" s="315">
        <v>0</v>
      </c>
      <c r="R9" s="315">
        <v>0</v>
      </c>
      <c r="S9" s="315">
        <v>0</v>
      </c>
      <c r="T9" s="315">
        <v>0</v>
      </c>
      <c r="U9" s="315">
        <v>0</v>
      </c>
      <c r="V9" s="315">
        <v>0</v>
      </c>
      <c r="W9" s="315">
        <v>0</v>
      </c>
      <c r="X9" s="315">
        <v>0</v>
      </c>
      <c r="Y9" s="315">
        <v>0</v>
      </c>
      <c r="Z9" s="315">
        <v>5.9130000000000003</v>
      </c>
      <c r="AA9" s="315">
        <v>3.9763999999999999</v>
      </c>
      <c r="AB9" s="315">
        <v>3.8140000000000001</v>
      </c>
      <c r="AC9" s="315">
        <v>3.6059999999999999</v>
      </c>
      <c r="AD9" s="315">
        <v>4.5790000000000006</v>
      </c>
      <c r="AE9" s="315">
        <v>5.0880000000000001</v>
      </c>
      <c r="AF9" s="315">
        <v>5.0329999999999995</v>
      </c>
      <c r="AG9" s="315">
        <v>4.665</v>
      </c>
      <c r="AH9" s="315">
        <v>5.1190000000000007</v>
      </c>
      <c r="AI9" s="315">
        <v>5.6770000000000005</v>
      </c>
      <c r="AJ9" s="315">
        <v>4.1530000000000005</v>
      </c>
      <c r="AK9" s="315">
        <v>4.2889999999999997</v>
      </c>
      <c r="AL9" s="315">
        <v>4.3479999999999999</v>
      </c>
      <c r="AM9" s="315">
        <v>4.2490000000000006</v>
      </c>
      <c r="AN9" s="315">
        <v>3.609</v>
      </c>
      <c r="AO9" s="364">
        <v>3.3380000000000001</v>
      </c>
      <c r="AP9" s="34" t="s">
        <v>1241</v>
      </c>
      <c r="AQ9" s="417" t="s">
        <v>321</v>
      </c>
    </row>
    <row r="10" spans="1:43">
      <c r="A10" s="323" t="s">
        <v>86</v>
      </c>
      <c r="B10" s="315">
        <v>2.7</v>
      </c>
      <c r="C10" s="315">
        <v>3.5</v>
      </c>
      <c r="D10" s="315">
        <v>5.2</v>
      </c>
      <c r="E10" s="315">
        <v>5.7</v>
      </c>
      <c r="F10" s="315">
        <v>6.4</v>
      </c>
      <c r="G10" s="315">
        <v>6.9</v>
      </c>
      <c r="H10" s="315">
        <v>7.4</v>
      </c>
      <c r="I10" s="315">
        <v>7.6</v>
      </c>
      <c r="J10" s="315">
        <v>8.1999999999999993</v>
      </c>
      <c r="K10" s="315">
        <v>9.5</v>
      </c>
      <c r="L10" s="315">
        <v>11</v>
      </c>
      <c r="M10" s="315">
        <v>11.4</v>
      </c>
      <c r="N10" s="315">
        <v>13.6</v>
      </c>
      <c r="O10" s="315">
        <v>14.2</v>
      </c>
      <c r="P10" s="315">
        <v>14.2</v>
      </c>
      <c r="Q10" s="315">
        <v>16.899999999999999</v>
      </c>
      <c r="R10" s="315">
        <v>16.5</v>
      </c>
      <c r="S10" s="315">
        <v>16.600000000000001</v>
      </c>
      <c r="T10" s="315">
        <v>16.399999999999999</v>
      </c>
      <c r="U10" s="315">
        <v>16.399999999999999</v>
      </c>
      <c r="V10" s="315">
        <v>18.5</v>
      </c>
      <c r="W10" s="315">
        <v>21.1</v>
      </c>
      <c r="X10" s="315">
        <v>21.4</v>
      </c>
      <c r="Y10" s="315">
        <v>22.4</v>
      </c>
      <c r="Z10" s="315">
        <v>24.27</v>
      </c>
      <c r="AA10" s="315">
        <v>22.134</v>
      </c>
      <c r="AB10" s="315">
        <v>22.483000000000001</v>
      </c>
      <c r="AC10" s="315">
        <v>23.125</v>
      </c>
      <c r="AD10" s="315">
        <v>24.47</v>
      </c>
      <c r="AE10" s="315">
        <v>26.629999999999995</v>
      </c>
      <c r="AF10" s="315">
        <v>27.626000000000001</v>
      </c>
      <c r="AG10" s="315">
        <v>30.413</v>
      </c>
      <c r="AH10" s="315">
        <v>30.882999999999999</v>
      </c>
      <c r="AI10" s="315">
        <v>31.245000000000001</v>
      </c>
      <c r="AJ10" s="315">
        <v>31.483999999999998</v>
      </c>
      <c r="AK10" s="315">
        <v>33.280000000000008</v>
      </c>
      <c r="AL10" s="315">
        <v>38.795999999999999</v>
      </c>
      <c r="AM10" s="315">
        <v>40.482999999999997</v>
      </c>
      <c r="AN10" s="315">
        <v>41.552</v>
      </c>
      <c r="AO10" s="364">
        <v>41.915999999999997</v>
      </c>
      <c r="AP10" s="34"/>
      <c r="AQ10" s="417" t="s">
        <v>321</v>
      </c>
    </row>
    <row r="11" spans="1:43">
      <c r="A11" s="323" t="s">
        <v>87</v>
      </c>
      <c r="B11" s="315">
        <v>0</v>
      </c>
      <c r="C11" s="315">
        <v>0</v>
      </c>
      <c r="D11" s="315">
        <v>0</v>
      </c>
      <c r="E11" s="315">
        <v>0</v>
      </c>
      <c r="F11" s="315">
        <v>0</v>
      </c>
      <c r="G11" s="315">
        <v>0</v>
      </c>
      <c r="H11" s="315">
        <v>0</v>
      </c>
      <c r="I11" s="315">
        <v>0</v>
      </c>
      <c r="J11" s="315">
        <v>0</v>
      </c>
      <c r="K11" s="315">
        <v>0</v>
      </c>
      <c r="L11" s="315">
        <v>0</v>
      </c>
      <c r="M11" s="315">
        <v>0</v>
      </c>
      <c r="N11" s="315">
        <v>0</v>
      </c>
      <c r="O11" s="315">
        <v>0</v>
      </c>
      <c r="P11" s="315">
        <v>0</v>
      </c>
      <c r="Q11" s="315">
        <v>0</v>
      </c>
      <c r="R11" s="315">
        <v>0</v>
      </c>
      <c r="S11" s="315">
        <v>0</v>
      </c>
      <c r="T11" s="315">
        <v>0</v>
      </c>
      <c r="U11" s="315">
        <v>0</v>
      </c>
      <c r="V11" s="315">
        <v>0</v>
      </c>
      <c r="W11" s="315">
        <v>0</v>
      </c>
      <c r="X11" s="315">
        <v>0</v>
      </c>
      <c r="Y11" s="315">
        <v>0</v>
      </c>
      <c r="Z11" s="315">
        <v>0</v>
      </c>
      <c r="AA11" s="315">
        <v>0</v>
      </c>
      <c r="AB11" s="315">
        <v>0</v>
      </c>
      <c r="AC11" s="315">
        <v>0</v>
      </c>
      <c r="AD11" s="315">
        <v>0</v>
      </c>
      <c r="AE11" s="315">
        <v>0</v>
      </c>
      <c r="AF11" s="315">
        <v>0.19900000000000001</v>
      </c>
      <c r="AG11" s="315">
        <v>0.127</v>
      </c>
      <c r="AH11" s="315">
        <v>0.113</v>
      </c>
      <c r="AI11" s="315">
        <v>0.112</v>
      </c>
      <c r="AJ11" s="315">
        <v>0.122</v>
      </c>
      <c r="AK11" s="315">
        <v>0.19500000000000001</v>
      </c>
      <c r="AL11" s="315">
        <v>0.22600000000000001</v>
      </c>
      <c r="AM11" s="315">
        <v>0.24399999999999999</v>
      </c>
      <c r="AN11" s="315">
        <v>0.311</v>
      </c>
      <c r="AO11" s="364">
        <v>0.3</v>
      </c>
      <c r="AP11" s="34" t="s">
        <v>1242</v>
      </c>
      <c r="AQ11" s="417" t="s">
        <v>321</v>
      </c>
    </row>
    <row r="12" spans="1:43">
      <c r="A12" s="323" t="s">
        <v>88</v>
      </c>
      <c r="B12" s="315">
        <v>27</v>
      </c>
      <c r="C12" s="315">
        <v>29.2</v>
      </c>
      <c r="D12" s="315">
        <v>33</v>
      </c>
      <c r="E12" s="315">
        <v>37.799999999999997</v>
      </c>
      <c r="F12" s="315">
        <v>36.4</v>
      </c>
      <c r="G12" s="315">
        <v>38.799999999999997</v>
      </c>
      <c r="H12" s="315">
        <v>41.9</v>
      </c>
      <c r="I12" s="315">
        <v>45.4</v>
      </c>
      <c r="J12" s="315">
        <v>45.2</v>
      </c>
      <c r="K12" s="315">
        <v>50.8</v>
      </c>
      <c r="L12" s="315">
        <v>54.3</v>
      </c>
      <c r="M12" s="315">
        <v>57.5</v>
      </c>
      <c r="N12" s="315">
        <v>62.6</v>
      </c>
      <c r="O12" s="315">
        <v>64.3</v>
      </c>
      <c r="P12" s="315">
        <v>68.2</v>
      </c>
      <c r="Q12" s="315">
        <v>64.2</v>
      </c>
      <c r="R12" s="315">
        <v>66.2</v>
      </c>
      <c r="S12" s="315">
        <v>65.599999999999994</v>
      </c>
      <c r="T12" s="315">
        <v>63.7</v>
      </c>
      <c r="U12" s="315">
        <v>72.7</v>
      </c>
      <c r="V12" s="315">
        <v>74.5</v>
      </c>
      <c r="W12" s="315">
        <v>80</v>
      </c>
      <c r="X12" s="315">
        <v>140.80000000000001</v>
      </c>
      <c r="Y12" s="315">
        <v>158.69999999999999</v>
      </c>
      <c r="Z12" s="315">
        <v>173.2</v>
      </c>
      <c r="AA12" s="315">
        <v>290.39</v>
      </c>
      <c r="AB12" s="315">
        <v>196.39</v>
      </c>
      <c r="AC12" s="315">
        <v>166.85499999999999</v>
      </c>
      <c r="AD12" s="315">
        <v>141.578</v>
      </c>
      <c r="AE12" s="315">
        <v>185.714</v>
      </c>
      <c r="AF12" s="315">
        <v>174.715</v>
      </c>
      <c r="AG12" s="315">
        <v>175.24</v>
      </c>
      <c r="AH12" s="315">
        <v>179.69200000000001</v>
      </c>
      <c r="AI12" s="315">
        <v>165.07599999999999</v>
      </c>
      <c r="AJ12" s="315">
        <v>229.10499999999999</v>
      </c>
      <c r="AK12" s="315">
        <v>211.136</v>
      </c>
      <c r="AL12" s="315">
        <v>253.85300000000001</v>
      </c>
      <c r="AM12" s="315">
        <v>192.61600000000001</v>
      </c>
      <c r="AN12" s="315">
        <v>212.17500000000001</v>
      </c>
      <c r="AO12" s="364">
        <v>219.15600000000001</v>
      </c>
      <c r="AP12" s="34"/>
      <c r="AQ12" s="417" t="s">
        <v>321</v>
      </c>
    </row>
    <row r="13" spans="1:43" s="321" customFormat="1">
      <c r="A13" s="43" t="s">
        <v>6855</v>
      </c>
      <c r="B13" s="315">
        <v>0</v>
      </c>
      <c r="C13" s="315">
        <v>0</v>
      </c>
      <c r="D13" s="315">
        <v>0</v>
      </c>
      <c r="E13" s="315">
        <v>0</v>
      </c>
      <c r="F13" s="315">
        <v>0</v>
      </c>
      <c r="G13" s="315">
        <v>0</v>
      </c>
      <c r="H13" s="315">
        <v>0</v>
      </c>
      <c r="I13" s="315">
        <v>0</v>
      </c>
      <c r="J13" s="315">
        <v>0</v>
      </c>
      <c r="K13" s="315">
        <v>0</v>
      </c>
      <c r="L13" s="315">
        <v>0</v>
      </c>
      <c r="M13" s="315">
        <v>0</v>
      </c>
      <c r="N13" s="315">
        <v>0</v>
      </c>
      <c r="O13" s="315">
        <v>0</v>
      </c>
      <c r="P13" s="315">
        <v>0.8</v>
      </c>
      <c r="Q13" s="315">
        <v>0.8</v>
      </c>
      <c r="R13" s="315">
        <v>0.8</v>
      </c>
      <c r="S13" s="315">
        <v>0.9</v>
      </c>
      <c r="T13" s="315">
        <v>0.9</v>
      </c>
      <c r="U13" s="315">
        <v>0.9</v>
      </c>
      <c r="V13" s="315">
        <v>0</v>
      </c>
      <c r="W13" s="315">
        <v>0</v>
      </c>
      <c r="X13" s="315">
        <v>0</v>
      </c>
      <c r="Y13" s="315">
        <v>0</v>
      </c>
      <c r="Z13" s="315">
        <v>0</v>
      </c>
      <c r="AA13" s="315">
        <v>0</v>
      </c>
      <c r="AB13" s="315">
        <v>0</v>
      </c>
      <c r="AC13" s="315">
        <v>0</v>
      </c>
      <c r="AD13" s="315">
        <v>0</v>
      </c>
      <c r="AE13" s="315">
        <v>2.1</v>
      </c>
      <c r="AF13" s="315">
        <v>4.3</v>
      </c>
      <c r="AG13" s="315">
        <v>2</v>
      </c>
      <c r="AH13" s="315">
        <v>2</v>
      </c>
      <c r="AI13" s="315">
        <v>2</v>
      </c>
      <c r="AJ13" s="315">
        <v>1.9419999999999999</v>
      </c>
      <c r="AK13" s="315">
        <v>1.93</v>
      </c>
      <c r="AL13" s="315">
        <v>1.899</v>
      </c>
      <c r="AM13" s="315">
        <v>1.8280000000000001</v>
      </c>
      <c r="AN13" s="315">
        <v>1.9159999999999999</v>
      </c>
      <c r="AO13" s="364">
        <v>1.6890000000000001</v>
      </c>
      <c r="AP13" s="34"/>
      <c r="AQ13" s="417" t="s">
        <v>321</v>
      </c>
    </row>
    <row r="14" spans="1:43" s="345" customFormat="1">
      <c r="A14" s="323" t="s">
        <v>638</v>
      </c>
      <c r="B14" s="315">
        <v>0</v>
      </c>
      <c r="C14" s="315">
        <v>0</v>
      </c>
      <c r="D14" s="315">
        <v>0</v>
      </c>
      <c r="E14" s="315">
        <v>0</v>
      </c>
      <c r="F14" s="315">
        <v>0</v>
      </c>
      <c r="G14" s="315">
        <v>0</v>
      </c>
      <c r="H14" s="315">
        <v>0</v>
      </c>
      <c r="I14" s="315">
        <v>0</v>
      </c>
      <c r="J14" s="315">
        <v>0</v>
      </c>
      <c r="K14" s="315">
        <v>0</v>
      </c>
      <c r="L14" s="315">
        <v>0</v>
      </c>
      <c r="M14" s="315">
        <v>0</v>
      </c>
      <c r="N14" s="315">
        <v>0</v>
      </c>
      <c r="O14" s="315">
        <v>0</v>
      </c>
      <c r="P14" s="315">
        <v>0</v>
      </c>
      <c r="Q14" s="315">
        <v>0</v>
      </c>
      <c r="R14" s="315">
        <v>0</v>
      </c>
      <c r="S14" s="315">
        <v>0</v>
      </c>
      <c r="T14" s="315">
        <v>0</v>
      </c>
      <c r="U14" s="315">
        <v>0</v>
      </c>
      <c r="V14" s="315">
        <v>0</v>
      </c>
      <c r="W14" s="315">
        <v>0</v>
      </c>
      <c r="X14" s="315">
        <v>0</v>
      </c>
      <c r="Y14" s="315">
        <v>0</v>
      </c>
      <c r="Z14" s="315">
        <v>0</v>
      </c>
      <c r="AA14" s="315">
        <v>0</v>
      </c>
      <c r="AB14" s="315">
        <v>0</v>
      </c>
      <c r="AC14" s="315">
        <v>0</v>
      </c>
      <c r="AD14" s="315">
        <v>0</v>
      </c>
      <c r="AE14" s="315">
        <v>0</v>
      </c>
      <c r="AF14" s="315">
        <v>0</v>
      </c>
      <c r="AG14" s="315">
        <v>65.298999999999992</v>
      </c>
      <c r="AH14" s="315">
        <v>44.37</v>
      </c>
      <c r="AI14" s="315">
        <v>74.540999999999997</v>
      </c>
      <c r="AJ14" s="315">
        <v>64.861999999999995</v>
      </c>
      <c r="AK14" s="315">
        <v>265.14999999999998</v>
      </c>
      <c r="AL14" s="315">
        <v>267.27100000000002</v>
      </c>
      <c r="AM14" s="315">
        <v>168.613</v>
      </c>
      <c r="AN14" s="315">
        <v>198.42</v>
      </c>
      <c r="AO14" s="364">
        <v>259.99799999999999</v>
      </c>
      <c r="AP14" s="34"/>
      <c r="AQ14" s="417"/>
    </row>
    <row r="15" spans="1:43" s="321" customFormat="1">
      <c r="A15" s="43" t="s">
        <v>6857</v>
      </c>
      <c r="B15" s="315">
        <v>0</v>
      </c>
      <c r="C15" s="315">
        <v>0</v>
      </c>
      <c r="D15" s="315">
        <v>0</v>
      </c>
      <c r="E15" s="315">
        <v>0</v>
      </c>
      <c r="F15" s="315">
        <v>0</v>
      </c>
      <c r="G15" s="315">
        <v>0</v>
      </c>
      <c r="H15" s="315">
        <v>0</v>
      </c>
      <c r="I15" s="315">
        <v>0</v>
      </c>
      <c r="J15" s="315">
        <v>0</v>
      </c>
      <c r="K15" s="315">
        <v>0</v>
      </c>
      <c r="L15" s="315">
        <v>0</v>
      </c>
      <c r="M15" s="315">
        <v>0</v>
      </c>
      <c r="N15" s="315">
        <v>0</v>
      </c>
      <c r="O15" s="315">
        <v>0</v>
      </c>
      <c r="P15" s="315">
        <v>0</v>
      </c>
      <c r="Q15" s="315">
        <v>0</v>
      </c>
      <c r="R15" s="315">
        <v>0</v>
      </c>
      <c r="S15" s="315">
        <v>0</v>
      </c>
      <c r="T15" s="315">
        <v>0</v>
      </c>
      <c r="U15" s="315">
        <v>0</v>
      </c>
      <c r="V15" s="315">
        <v>0</v>
      </c>
      <c r="W15" s="315">
        <v>0</v>
      </c>
      <c r="X15" s="315">
        <v>0</v>
      </c>
      <c r="Y15" s="315">
        <v>0</v>
      </c>
      <c r="Z15" s="315">
        <v>0</v>
      </c>
      <c r="AA15" s="315">
        <v>0</v>
      </c>
      <c r="AB15" s="315">
        <v>0</v>
      </c>
      <c r="AC15" s="315">
        <v>0</v>
      </c>
      <c r="AD15" s="315">
        <v>0</v>
      </c>
      <c r="AE15" s="315">
        <v>0</v>
      </c>
      <c r="AF15" s="315">
        <v>0</v>
      </c>
      <c r="AG15" s="315">
        <v>1.7889999999999999</v>
      </c>
      <c r="AH15" s="315">
        <v>2.2170000000000001</v>
      </c>
      <c r="AI15" s="315">
        <v>2.0979999999999999</v>
      </c>
      <c r="AJ15" s="315">
        <v>2.9980000000000002</v>
      </c>
      <c r="AK15" s="315">
        <v>0.33499999999999996</v>
      </c>
      <c r="AL15" s="315">
        <v>0.68199999999999994</v>
      </c>
      <c r="AM15" s="315">
        <v>0.71799999999999997</v>
      </c>
      <c r="AN15" s="315">
        <v>0.73299999999999998</v>
      </c>
      <c r="AO15" s="364">
        <v>0.90399999999999991</v>
      </c>
      <c r="AP15" s="34"/>
      <c r="AQ15" s="417" t="s">
        <v>321</v>
      </c>
    </row>
    <row r="16" spans="1:43" s="321" customFormat="1">
      <c r="A16" s="43" t="s">
        <v>6320</v>
      </c>
      <c r="B16" s="315">
        <v>0</v>
      </c>
      <c r="C16" s="315">
        <v>0</v>
      </c>
      <c r="D16" s="315">
        <v>0</v>
      </c>
      <c r="E16" s="315">
        <v>0</v>
      </c>
      <c r="F16" s="315">
        <v>0</v>
      </c>
      <c r="G16" s="315">
        <v>0</v>
      </c>
      <c r="H16" s="315">
        <v>0</v>
      </c>
      <c r="I16" s="315">
        <v>0</v>
      </c>
      <c r="J16" s="315">
        <v>0</v>
      </c>
      <c r="K16" s="315">
        <v>0</v>
      </c>
      <c r="L16" s="315">
        <v>0</v>
      </c>
      <c r="M16" s="315">
        <v>0</v>
      </c>
      <c r="N16" s="315">
        <v>0</v>
      </c>
      <c r="O16" s="315">
        <v>0</v>
      </c>
      <c r="P16" s="315">
        <v>0</v>
      </c>
      <c r="Q16" s="315">
        <v>0</v>
      </c>
      <c r="R16" s="315">
        <v>0</v>
      </c>
      <c r="S16" s="315">
        <v>0</v>
      </c>
      <c r="T16" s="315">
        <v>0</v>
      </c>
      <c r="U16" s="315">
        <v>0</v>
      </c>
      <c r="V16" s="315">
        <v>0</v>
      </c>
      <c r="W16" s="315">
        <v>0</v>
      </c>
      <c r="X16" s="315">
        <v>0</v>
      </c>
      <c r="Y16" s="315">
        <v>0</v>
      </c>
      <c r="Z16" s="315">
        <v>0</v>
      </c>
      <c r="AA16" s="315">
        <v>1.6775000000000002E-2</v>
      </c>
      <c r="AB16" s="315">
        <v>0.26175999999999999</v>
      </c>
      <c r="AC16" s="315">
        <v>0.291935</v>
      </c>
      <c r="AD16" s="315">
        <v>0.27497100000000002</v>
      </c>
      <c r="AE16" s="315">
        <v>0.18972900000000001</v>
      </c>
      <c r="AF16" s="315">
        <v>0.19941800000000001</v>
      </c>
      <c r="AG16" s="315">
        <v>0.24276800000000001</v>
      </c>
      <c r="AH16" s="315">
        <v>0.174042</v>
      </c>
      <c r="AI16" s="315">
        <v>0.13</v>
      </c>
      <c r="AJ16" s="315">
        <v>0.115</v>
      </c>
      <c r="AK16" s="315">
        <v>0.11700000000000001</v>
      </c>
      <c r="AL16" s="315">
        <v>0.11799999999999999</v>
      </c>
      <c r="AM16" s="315">
        <v>0.20899999999999999</v>
      </c>
      <c r="AN16" s="315">
        <v>3.3079999999999998</v>
      </c>
      <c r="AO16" s="364">
        <v>1.972</v>
      </c>
      <c r="AP16" s="34"/>
      <c r="AQ16" s="417" t="s">
        <v>321</v>
      </c>
    </row>
    <row r="17" spans="1:43">
      <c r="A17" s="323" t="s">
        <v>89</v>
      </c>
      <c r="B17" s="315">
        <v>0</v>
      </c>
      <c r="C17" s="315">
        <v>0.8</v>
      </c>
      <c r="D17" s="315">
        <v>0.9</v>
      </c>
      <c r="E17" s="315">
        <v>1.2</v>
      </c>
      <c r="F17" s="315">
        <v>1.7</v>
      </c>
      <c r="G17" s="315">
        <v>1.7</v>
      </c>
      <c r="H17" s="315">
        <v>1.8</v>
      </c>
      <c r="I17" s="315">
        <v>1.8</v>
      </c>
      <c r="J17" s="315">
        <v>2.2999999999999998</v>
      </c>
      <c r="K17" s="315">
        <v>2.5</v>
      </c>
      <c r="L17" s="315">
        <v>2.2000000000000002</v>
      </c>
      <c r="M17" s="315">
        <v>2.4</v>
      </c>
      <c r="N17" s="315">
        <v>2.8</v>
      </c>
      <c r="O17" s="315">
        <v>3.3</v>
      </c>
      <c r="P17" s="315">
        <v>3.3</v>
      </c>
      <c r="Q17" s="315">
        <v>3.6</v>
      </c>
      <c r="R17" s="315">
        <v>3.6</v>
      </c>
      <c r="S17" s="315">
        <v>4</v>
      </c>
      <c r="T17" s="315">
        <v>4.4000000000000004</v>
      </c>
      <c r="U17" s="315">
        <v>4.5</v>
      </c>
      <c r="V17" s="315">
        <v>4.4000000000000004</v>
      </c>
      <c r="W17" s="315">
        <v>10.3</v>
      </c>
      <c r="X17" s="315">
        <v>10.7</v>
      </c>
      <c r="Y17" s="315">
        <v>9.4</v>
      </c>
      <c r="Z17" s="315">
        <v>9.6999999999999993</v>
      </c>
      <c r="AA17" s="315">
        <v>10.1</v>
      </c>
      <c r="AB17" s="315">
        <v>11</v>
      </c>
      <c r="AC17" s="315">
        <v>11.7</v>
      </c>
      <c r="AD17" s="315">
        <v>12.8</v>
      </c>
      <c r="AE17" s="315">
        <v>12.6</v>
      </c>
      <c r="AF17" s="315">
        <v>19.899999999999999</v>
      </c>
      <c r="AG17" s="315">
        <v>22.6</v>
      </c>
      <c r="AH17" s="315">
        <v>27.831</v>
      </c>
      <c r="AI17" s="315">
        <v>31.01</v>
      </c>
      <c r="AJ17" s="315">
        <v>32.405000000000001</v>
      </c>
      <c r="AK17" s="315">
        <v>31.507999999999999</v>
      </c>
      <c r="AL17" s="315">
        <v>26.777000000000001</v>
      </c>
      <c r="AM17" s="315">
        <v>24.326000000000001</v>
      </c>
      <c r="AN17" s="315">
        <v>17.297000000000001</v>
      </c>
      <c r="AO17" s="364">
        <v>16.02</v>
      </c>
      <c r="AP17" s="34"/>
      <c r="AQ17" s="417" t="s">
        <v>321</v>
      </c>
    </row>
    <row r="18" spans="1:43">
      <c r="A18" s="323" t="s">
        <v>90</v>
      </c>
      <c r="B18" s="315">
        <v>184.5</v>
      </c>
      <c r="C18" s="315">
        <v>211.3</v>
      </c>
      <c r="D18" s="315">
        <v>247.1</v>
      </c>
      <c r="E18" s="315">
        <v>290.89999999999998</v>
      </c>
      <c r="F18" s="315">
        <v>328.2</v>
      </c>
      <c r="G18" s="315">
        <v>331.6</v>
      </c>
      <c r="H18" s="315">
        <v>324.89999999999998</v>
      </c>
      <c r="I18" s="315">
        <v>344.3</v>
      </c>
      <c r="J18" s="315">
        <v>367.8</v>
      </c>
      <c r="K18" s="315">
        <v>347.8</v>
      </c>
      <c r="L18" s="315">
        <v>348.1</v>
      </c>
      <c r="M18" s="315">
        <v>375.2</v>
      </c>
      <c r="N18" s="315">
        <v>414.4</v>
      </c>
      <c r="O18" s="315">
        <v>446.3</v>
      </c>
      <c r="P18" s="315">
        <v>456.2</v>
      </c>
      <c r="Q18" s="315">
        <v>460.4</v>
      </c>
      <c r="R18" s="315">
        <v>461.6</v>
      </c>
      <c r="S18" s="315">
        <v>417.6</v>
      </c>
      <c r="T18" s="315">
        <v>444.5</v>
      </c>
      <c r="U18" s="315">
        <v>466.8</v>
      </c>
      <c r="V18" s="315">
        <v>475.4</v>
      </c>
      <c r="W18" s="315">
        <v>499.99900000000002</v>
      </c>
      <c r="X18" s="315">
        <v>496.7</v>
      </c>
      <c r="Y18" s="315">
        <v>509.6</v>
      </c>
      <c r="Z18" s="315">
        <v>532.05600000000004</v>
      </c>
      <c r="AA18" s="315">
        <v>568.64599999999996</v>
      </c>
      <c r="AB18" s="315">
        <v>577.1</v>
      </c>
      <c r="AC18" s="315">
        <v>593.9</v>
      </c>
      <c r="AD18" s="315">
        <v>610.1</v>
      </c>
      <c r="AE18" s="315">
        <v>663.1</v>
      </c>
      <c r="AF18" s="315">
        <v>675.79</v>
      </c>
      <c r="AG18" s="315">
        <v>714.80399999999997</v>
      </c>
      <c r="AH18" s="315">
        <v>730.31499999999994</v>
      </c>
      <c r="AI18" s="315">
        <v>724.93899999999996</v>
      </c>
      <c r="AJ18" s="315">
        <v>733.81700000000001</v>
      </c>
      <c r="AK18" s="315">
        <v>778.17700000000002</v>
      </c>
      <c r="AL18" s="315">
        <v>745.3</v>
      </c>
      <c r="AM18" s="315">
        <v>750.21</v>
      </c>
      <c r="AN18" s="315">
        <v>787.26700000000005</v>
      </c>
      <c r="AO18" s="364">
        <v>793.54899999999998</v>
      </c>
      <c r="AP18" s="34"/>
      <c r="AQ18" s="417" t="s">
        <v>321</v>
      </c>
    </row>
    <row r="19" spans="1:43">
      <c r="A19" s="323" t="s">
        <v>91</v>
      </c>
      <c r="B19" s="315">
        <v>77.8</v>
      </c>
      <c r="C19" s="315">
        <v>85.9</v>
      </c>
      <c r="D19" s="315">
        <v>95.4</v>
      </c>
      <c r="E19" s="315">
        <v>126.1</v>
      </c>
      <c r="F19" s="315">
        <v>138.80000000000001</v>
      </c>
      <c r="G19" s="315">
        <v>146.6</v>
      </c>
      <c r="H19" s="315">
        <v>158.4</v>
      </c>
      <c r="I19" s="315">
        <v>165.9</v>
      </c>
      <c r="J19" s="315">
        <v>191.4</v>
      </c>
      <c r="K19" s="315">
        <v>195.1</v>
      </c>
      <c r="L19" s="315">
        <v>219</v>
      </c>
      <c r="M19" s="315">
        <v>235</v>
      </c>
      <c r="N19" s="315">
        <v>237.1</v>
      </c>
      <c r="O19" s="315">
        <v>242.4</v>
      </c>
      <c r="P19" s="315">
        <v>241.5</v>
      </c>
      <c r="Q19" s="315">
        <v>268.5</v>
      </c>
      <c r="R19" s="315">
        <v>247.4</v>
      </c>
      <c r="S19" s="315">
        <v>267.60000000000002</v>
      </c>
      <c r="T19" s="315">
        <v>254.9</v>
      </c>
      <c r="U19" s="315">
        <v>212.1</v>
      </c>
      <c r="V19" s="315">
        <v>221.3</v>
      </c>
      <c r="W19" s="315">
        <v>237.6</v>
      </c>
      <c r="X19" s="315">
        <v>261</v>
      </c>
      <c r="Y19" s="315">
        <v>275</v>
      </c>
      <c r="Z19" s="315">
        <v>283.39999999999998</v>
      </c>
      <c r="AA19" s="315">
        <v>293.89999999999998</v>
      </c>
      <c r="AB19" s="315">
        <v>314.39999999999998</v>
      </c>
      <c r="AC19" s="315">
        <v>351.13099999999997</v>
      </c>
      <c r="AD19" s="315">
        <v>408.1</v>
      </c>
      <c r="AE19" s="315">
        <v>406.04</v>
      </c>
      <c r="AF19" s="315">
        <v>379.54599999999999</v>
      </c>
      <c r="AG19" s="315">
        <v>407.60599999999999</v>
      </c>
      <c r="AH19" s="315">
        <v>421.71499999999997</v>
      </c>
      <c r="AI19" s="315">
        <v>450.91199999999998</v>
      </c>
      <c r="AJ19" s="315">
        <v>434.07</v>
      </c>
      <c r="AK19" s="315">
        <v>425.66399999999999</v>
      </c>
      <c r="AL19" s="315">
        <v>439.76600000000002</v>
      </c>
      <c r="AM19" s="315">
        <v>503.483</v>
      </c>
      <c r="AN19" s="315">
        <v>447.46800000000002</v>
      </c>
      <c r="AO19" s="364">
        <v>472.99700000000001</v>
      </c>
      <c r="AP19" s="34"/>
      <c r="AQ19" s="417" t="s">
        <v>321</v>
      </c>
    </row>
    <row r="20" spans="1:43">
      <c r="A20" s="323" t="s">
        <v>92</v>
      </c>
      <c r="B20" s="315">
        <v>13.1</v>
      </c>
      <c r="C20" s="315">
        <v>13.4</v>
      </c>
      <c r="D20" s="315">
        <v>15.4</v>
      </c>
      <c r="E20" s="315">
        <v>18.899999999999999</v>
      </c>
      <c r="F20" s="315">
        <v>21.1</v>
      </c>
      <c r="G20" s="315">
        <v>22</v>
      </c>
      <c r="H20" s="315">
        <v>30.1</v>
      </c>
      <c r="I20" s="315">
        <v>35.200000000000003</v>
      </c>
      <c r="J20" s="315">
        <v>37.4</v>
      </c>
      <c r="K20" s="315">
        <v>40.6</v>
      </c>
      <c r="L20" s="315">
        <v>42.9</v>
      </c>
      <c r="M20" s="315">
        <v>47</v>
      </c>
      <c r="N20" s="315">
        <v>52.9</v>
      </c>
      <c r="O20" s="315">
        <v>52.9</v>
      </c>
      <c r="P20" s="315">
        <v>54.2</v>
      </c>
      <c r="Q20" s="315">
        <v>50.9</v>
      </c>
      <c r="R20" s="315">
        <v>60.5</v>
      </c>
      <c r="S20" s="315">
        <v>68</v>
      </c>
      <c r="T20" s="315">
        <v>117.1</v>
      </c>
      <c r="U20" s="315">
        <v>82.9</v>
      </c>
      <c r="V20" s="315">
        <v>66.8</v>
      </c>
      <c r="W20" s="315">
        <v>60.5</v>
      </c>
      <c r="X20" s="315">
        <v>60.9</v>
      </c>
      <c r="Y20" s="315">
        <v>81.3</v>
      </c>
      <c r="Z20" s="315">
        <v>88.79</v>
      </c>
      <c r="AA20" s="315">
        <v>96.89</v>
      </c>
      <c r="AB20" s="315">
        <v>100.9</v>
      </c>
      <c r="AC20" s="315">
        <v>107.4</v>
      </c>
      <c r="AD20" s="315">
        <v>125.4</v>
      </c>
      <c r="AE20" s="315">
        <v>145</v>
      </c>
      <c r="AF20" s="315">
        <v>139.03200000000001</v>
      </c>
      <c r="AG20" s="315">
        <v>130.56200000000001</v>
      </c>
      <c r="AH20" s="315">
        <v>116.20099999999999</v>
      </c>
      <c r="AI20" s="315">
        <v>111.396</v>
      </c>
      <c r="AJ20" s="315">
        <v>113.158</v>
      </c>
      <c r="AK20" s="315">
        <v>131.15899999999999</v>
      </c>
      <c r="AL20" s="315">
        <v>126.80500000000001</v>
      </c>
      <c r="AM20" s="315">
        <v>121.258</v>
      </c>
      <c r="AN20" s="315">
        <v>142.619</v>
      </c>
      <c r="AO20" s="364">
        <v>151.108</v>
      </c>
      <c r="AP20" s="34" t="s">
        <v>1243</v>
      </c>
      <c r="AQ20" s="417" t="s">
        <v>321</v>
      </c>
    </row>
    <row r="21" spans="1:43">
      <c r="A21" s="323" t="s">
        <v>93</v>
      </c>
      <c r="B21" s="315">
        <v>0</v>
      </c>
      <c r="C21" s="315">
        <v>0</v>
      </c>
      <c r="D21" s="315">
        <v>0</v>
      </c>
      <c r="E21" s="315">
        <v>0</v>
      </c>
      <c r="F21" s="315">
        <v>0</v>
      </c>
      <c r="G21" s="315">
        <v>0</v>
      </c>
      <c r="H21" s="315">
        <v>0</v>
      </c>
      <c r="I21" s="315">
        <v>0</v>
      </c>
      <c r="J21" s="315">
        <v>0</v>
      </c>
      <c r="K21" s="315">
        <v>0</v>
      </c>
      <c r="L21" s="315">
        <v>0</v>
      </c>
      <c r="M21" s="315">
        <v>0</v>
      </c>
      <c r="N21" s="315">
        <v>0</v>
      </c>
      <c r="O21" s="315">
        <v>3.375</v>
      </c>
      <c r="P21" s="315">
        <v>3.9790000000000001</v>
      </c>
      <c r="Q21" s="315">
        <v>4.1280000000000001</v>
      </c>
      <c r="R21" s="315">
        <v>3.681</v>
      </c>
      <c r="S21" s="315">
        <v>3.9</v>
      </c>
      <c r="T21" s="315">
        <v>4.0999999999999996</v>
      </c>
      <c r="U21" s="315">
        <v>4.0999999999999996</v>
      </c>
      <c r="V21" s="315">
        <v>3.4</v>
      </c>
      <c r="W21" s="315">
        <v>4.2</v>
      </c>
      <c r="X21" s="315">
        <v>3.8</v>
      </c>
      <c r="Y21" s="315">
        <v>4.0999999999999996</v>
      </c>
      <c r="Z21" s="315">
        <v>4.0999999999999996</v>
      </c>
      <c r="AA21" s="315">
        <v>3.9</v>
      </c>
      <c r="AB21" s="315">
        <v>6.5</v>
      </c>
      <c r="AC21" s="315">
        <v>4.9000000000000004</v>
      </c>
      <c r="AD21" s="315">
        <v>4.8</v>
      </c>
      <c r="AE21" s="315">
        <v>4.8</v>
      </c>
      <c r="AF21" s="315">
        <v>3.4470000000000001</v>
      </c>
      <c r="AG21" s="315">
        <v>2.9649999999999999</v>
      </c>
      <c r="AH21" s="315">
        <v>2.577</v>
      </c>
      <c r="AI21" s="315">
        <v>2.782</v>
      </c>
      <c r="AJ21" s="315">
        <v>1.823</v>
      </c>
      <c r="AK21" s="315">
        <v>2.157</v>
      </c>
      <c r="AL21" s="315">
        <v>1</v>
      </c>
      <c r="AM21" s="315">
        <v>1</v>
      </c>
      <c r="AN21" s="315">
        <v>3</v>
      </c>
      <c r="AO21" s="364">
        <v>5.077</v>
      </c>
      <c r="AP21" s="46" t="s">
        <v>1244</v>
      </c>
      <c r="AQ21" s="417" t="s">
        <v>321</v>
      </c>
    </row>
    <row r="22" spans="1:43">
      <c r="A22" s="323" t="s">
        <v>94</v>
      </c>
      <c r="B22" s="315">
        <v>0</v>
      </c>
      <c r="C22" s="315">
        <v>0</v>
      </c>
      <c r="D22" s="315">
        <v>0</v>
      </c>
      <c r="E22" s="315">
        <v>0</v>
      </c>
      <c r="F22" s="315">
        <v>0</v>
      </c>
      <c r="G22" s="315">
        <v>0</v>
      </c>
      <c r="H22" s="315">
        <v>0</v>
      </c>
      <c r="I22" s="315">
        <v>0</v>
      </c>
      <c r="J22" s="315">
        <v>0</v>
      </c>
      <c r="K22" s="315">
        <v>0</v>
      </c>
      <c r="L22" s="315">
        <v>0</v>
      </c>
      <c r="M22" s="315">
        <v>0</v>
      </c>
      <c r="N22" s="315">
        <v>0</v>
      </c>
      <c r="O22" s="315">
        <v>0</v>
      </c>
      <c r="P22" s="315">
        <v>0</v>
      </c>
      <c r="Q22" s="315">
        <v>0</v>
      </c>
      <c r="R22" s="315">
        <v>0</v>
      </c>
      <c r="S22" s="315">
        <v>0</v>
      </c>
      <c r="T22" s="315">
        <v>0</v>
      </c>
      <c r="U22" s="315">
        <v>0</v>
      </c>
      <c r="V22" s="315">
        <v>0</v>
      </c>
      <c r="W22" s="315">
        <v>0</v>
      </c>
      <c r="X22" s="315">
        <v>0</v>
      </c>
      <c r="Y22" s="315">
        <v>0</v>
      </c>
      <c r="Z22" s="315">
        <v>0</v>
      </c>
      <c r="AA22" s="315">
        <v>0</v>
      </c>
      <c r="AB22" s="315">
        <v>0</v>
      </c>
      <c r="AC22" s="315">
        <v>8</v>
      </c>
      <c r="AD22" s="315">
        <v>8</v>
      </c>
      <c r="AE22" s="315">
        <v>8.5</v>
      </c>
      <c r="AF22" s="315">
        <v>8.5</v>
      </c>
      <c r="AG22" s="315">
        <v>9</v>
      </c>
      <c r="AH22" s="315">
        <v>9.5</v>
      </c>
      <c r="AI22" s="315">
        <v>9.5</v>
      </c>
      <c r="AJ22" s="315">
        <v>9.5</v>
      </c>
      <c r="AK22" s="315">
        <v>7.5</v>
      </c>
      <c r="AL22" s="315">
        <v>7.5</v>
      </c>
      <c r="AM22" s="315">
        <v>7.5</v>
      </c>
      <c r="AN22" s="315">
        <v>7</v>
      </c>
      <c r="AO22" s="364">
        <v>7</v>
      </c>
      <c r="AP22" s="34" t="s">
        <v>1245</v>
      </c>
      <c r="AQ22" s="417" t="s">
        <v>321</v>
      </c>
    </row>
    <row r="23" spans="1:43">
      <c r="A23" s="323" t="s">
        <v>95</v>
      </c>
      <c r="B23" s="315">
        <v>0</v>
      </c>
      <c r="C23" s="315">
        <v>0</v>
      </c>
      <c r="D23" s="315">
        <v>0</v>
      </c>
      <c r="E23" s="315">
        <v>0</v>
      </c>
      <c r="F23" s="315">
        <v>0</v>
      </c>
      <c r="G23" s="315">
        <v>0</v>
      </c>
      <c r="H23" s="315">
        <v>0</v>
      </c>
      <c r="I23" s="315">
        <v>0</v>
      </c>
      <c r="J23" s="315">
        <v>0</v>
      </c>
      <c r="K23" s="315">
        <v>0</v>
      </c>
      <c r="L23" s="315">
        <v>0</v>
      </c>
      <c r="M23" s="315">
        <v>0</v>
      </c>
      <c r="N23" s="315">
        <v>0</v>
      </c>
      <c r="O23" s="315">
        <v>0</v>
      </c>
      <c r="P23" s="315">
        <v>0</v>
      </c>
      <c r="Q23" s="315">
        <v>0</v>
      </c>
      <c r="R23" s="315">
        <v>0</v>
      </c>
      <c r="S23" s="315">
        <v>0</v>
      </c>
      <c r="T23" s="315">
        <v>0</v>
      </c>
      <c r="U23" s="315">
        <v>0</v>
      </c>
      <c r="V23" s="315">
        <v>0</v>
      </c>
      <c r="W23" s="315">
        <v>0</v>
      </c>
      <c r="X23" s="315">
        <v>0</v>
      </c>
      <c r="Y23" s="315">
        <v>0</v>
      </c>
      <c r="Z23" s="315">
        <v>0</v>
      </c>
      <c r="AA23" s="315">
        <v>0</v>
      </c>
      <c r="AB23" s="315">
        <v>0</v>
      </c>
      <c r="AC23" s="315">
        <v>0</v>
      </c>
      <c r="AD23" s="315">
        <v>0</v>
      </c>
      <c r="AE23" s="315">
        <v>0</v>
      </c>
      <c r="AF23" s="315">
        <v>0</v>
      </c>
      <c r="AG23" s="315">
        <v>0</v>
      </c>
      <c r="AH23" s="315">
        <v>0</v>
      </c>
      <c r="AI23" s="315">
        <v>0</v>
      </c>
      <c r="AJ23" s="315">
        <v>4.0990000000000002</v>
      </c>
      <c r="AK23" s="315">
        <v>4.18</v>
      </c>
      <c r="AL23" s="315">
        <v>4.2699999999999996</v>
      </c>
      <c r="AM23" s="315">
        <v>4.3339999999999996</v>
      </c>
      <c r="AN23" s="315">
        <v>4.4480000000000004</v>
      </c>
      <c r="AO23" s="364">
        <v>4.5190000000000001</v>
      </c>
      <c r="AP23" s="34"/>
      <c r="AQ23" s="417" t="s">
        <v>321</v>
      </c>
    </row>
    <row r="24" spans="1:43">
      <c r="A24" s="23" t="s">
        <v>96</v>
      </c>
      <c r="B24" s="24">
        <v>0.8</v>
      </c>
      <c r="C24" s="24">
        <v>1.7</v>
      </c>
      <c r="D24" s="24">
        <v>3.1</v>
      </c>
      <c r="E24" s="24">
        <v>4</v>
      </c>
      <c r="F24" s="24">
        <v>6</v>
      </c>
      <c r="G24" s="24">
        <v>4.5</v>
      </c>
      <c r="H24" s="24">
        <v>4.7</v>
      </c>
      <c r="I24" s="24">
        <v>5.5</v>
      </c>
      <c r="J24" s="24">
        <v>6.1</v>
      </c>
      <c r="K24" s="24">
        <v>6</v>
      </c>
      <c r="L24" s="24">
        <v>6.6</v>
      </c>
      <c r="M24" s="24">
        <v>7.6</v>
      </c>
      <c r="N24" s="24">
        <v>6.7</v>
      </c>
      <c r="O24" s="24">
        <v>7.5</v>
      </c>
      <c r="P24" s="24">
        <v>7.6</v>
      </c>
      <c r="Q24" s="24">
        <v>6.6</v>
      </c>
      <c r="R24" s="24">
        <v>6.5</v>
      </c>
      <c r="S24" s="24">
        <v>6</v>
      </c>
      <c r="T24" s="24">
        <v>5.4</v>
      </c>
      <c r="U24" s="24">
        <v>4.3</v>
      </c>
      <c r="V24" s="24">
        <v>4.2</v>
      </c>
      <c r="W24" s="24">
        <v>6.5</v>
      </c>
      <c r="X24" s="24">
        <v>7.4</v>
      </c>
      <c r="Y24" s="24">
        <v>8.4</v>
      </c>
      <c r="Z24" s="24">
        <v>8</v>
      </c>
      <c r="AA24" s="24">
        <v>7.1</v>
      </c>
      <c r="AB24" s="24">
        <v>7.8</v>
      </c>
      <c r="AC24" s="24">
        <v>7.5</v>
      </c>
      <c r="AD24" s="24">
        <v>11.1</v>
      </c>
      <c r="AE24" s="24">
        <v>11.2</v>
      </c>
      <c r="AF24" s="24">
        <v>11</v>
      </c>
      <c r="AG24" s="24">
        <v>12.4</v>
      </c>
      <c r="AH24" s="24">
        <v>12.9</v>
      </c>
      <c r="AI24" s="24">
        <v>13.8</v>
      </c>
      <c r="AJ24" s="24">
        <v>14</v>
      </c>
      <c r="AK24" s="24">
        <v>14.19</v>
      </c>
      <c r="AL24" s="24">
        <v>14.076000000000001</v>
      </c>
      <c r="AM24" s="24">
        <v>13.962</v>
      </c>
      <c r="AN24" s="24">
        <v>13.56</v>
      </c>
      <c r="AO24" s="365">
        <v>13.16</v>
      </c>
      <c r="AP24" s="255"/>
      <c r="AQ24" s="417" t="s">
        <v>321</v>
      </c>
    </row>
    <row r="28" spans="1:43">
      <c r="A28" s="345"/>
    </row>
    <row r="415" spans="2:2">
      <c r="B415" t="s">
        <v>1104</v>
      </c>
    </row>
    <row r="461" spans="2:2">
      <c r="B461" t="s">
        <v>1107</v>
      </c>
    </row>
    <row r="498" spans="2:2">
      <c r="B498" t="s">
        <v>1119</v>
      </c>
    </row>
  </sheetData>
  <mergeCells count="1">
    <mergeCell ref="A1:A2"/>
  </mergeCells>
  <conditionalFormatting sqref="B12:X12 Z4:AB8 B10:AB11 B15:AO24 B13:AO13">
    <cfRule type="cellIs" dxfId="38" priority="39" operator="equal">
      <formula>0</formula>
    </cfRule>
  </conditionalFormatting>
  <conditionalFormatting sqref="B4:AB5 F6:AB7 Z7:AF7">
    <cfRule type="cellIs" dxfId="37" priority="38" operator="equal">
      <formula>0</formula>
    </cfRule>
  </conditionalFormatting>
  <conditionalFormatting sqref="B17:X17">
    <cfRule type="cellIs" dxfId="36" priority="37" operator="equal">
      <formula>0</formula>
    </cfRule>
  </conditionalFormatting>
  <conditionalFormatting sqref="Y24:AB24 Y12:AB12 B22:AB22 Y17:AB21 Y15:AB15">
    <cfRule type="cellIs" dxfId="35" priority="36" operator="equal">
      <formula>0</formula>
    </cfRule>
  </conditionalFormatting>
  <conditionalFormatting sqref="B4:AO12">
    <cfRule type="cellIs" dxfId="34" priority="35" operator="equal">
      <formula>0</formula>
    </cfRule>
  </conditionalFormatting>
  <conditionalFormatting sqref="B8:M8">
    <cfRule type="cellIs" dxfId="33" priority="34" operator="equal">
      <formula>0</formula>
    </cfRule>
  </conditionalFormatting>
  <conditionalFormatting sqref="AC8:AO8 AC4:AM7 AC9:AM9 AC10:AL12 AC19:AL23 AC17:AL17 AC15:AF15 AC18:AO18">
    <cfRule type="cellIs" dxfId="32" priority="33" operator="equal">
      <formula>0</formula>
    </cfRule>
  </conditionalFormatting>
  <conditionalFormatting sqref="AC24:AL24">
    <cfRule type="cellIs" dxfId="31" priority="32" operator="equal">
      <formula>0</formula>
    </cfRule>
  </conditionalFormatting>
  <conditionalFormatting sqref="B23:AB23">
    <cfRule type="cellIs" dxfId="30" priority="31" operator="equal">
      <formula>0</formula>
    </cfRule>
  </conditionalFormatting>
  <conditionalFormatting sqref="AM10:AO10">
    <cfRule type="cellIs" dxfId="29" priority="15" operator="equal">
      <formula>0</formula>
    </cfRule>
  </conditionalFormatting>
  <conditionalFormatting sqref="AM11:AO11">
    <cfRule type="cellIs" dxfId="28" priority="14" operator="equal">
      <formula>0</formula>
    </cfRule>
  </conditionalFormatting>
  <conditionalFormatting sqref="AN9:AO9">
    <cfRule type="cellIs" dxfId="27" priority="16" operator="equal">
      <formula>0</formula>
    </cfRule>
  </conditionalFormatting>
  <conditionalFormatting sqref="AM12:AO12">
    <cfRule type="cellIs" dxfId="26" priority="13" operator="equal">
      <formula>0</formula>
    </cfRule>
  </conditionalFormatting>
  <conditionalFormatting sqref="AM17:AO17">
    <cfRule type="cellIs" dxfId="25" priority="12" operator="equal">
      <formula>0</formula>
    </cfRule>
  </conditionalFormatting>
  <conditionalFormatting sqref="AM24:AO24">
    <cfRule type="cellIs" dxfId="24" priority="6" operator="equal">
      <formula>0</formula>
    </cfRule>
  </conditionalFormatting>
  <conditionalFormatting sqref="AG15:AO15">
    <cfRule type="cellIs" dxfId="23" priority="5" operator="equal">
      <formula>0</formula>
    </cfRule>
  </conditionalFormatting>
  <conditionalFormatting sqref="AN4:AO4">
    <cfRule type="cellIs" dxfId="22" priority="22" operator="equal">
      <formula>0</formula>
    </cfRule>
  </conditionalFormatting>
  <conditionalFormatting sqref="B13:AO13">
    <cfRule type="cellIs" dxfId="21" priority="4" operator="equal">
      <formula>0</formula>
    </cfRule>
  </conditionalFormatting>
  <conditionalFormatting sqref="AN5:AO5">
    <cfRule type="cellIs" dxfId="20" priority="20" operator="equal">
      <formula>0</formula>
    </cfRule>
  </conditionalFormatting>
  <conditionalFormatting sqref="B16:AO16">
    <cfRule type="cellIs" dxfId="19" priority="3" operator="equal">
      <formula>0</formula>
    </cfRule>
  </conditionalFormatting>
  <conditionalFormatting sqref="AN6:AO7">
    <cfRule type="cellIs" dxfId="18" priority="18" operator="equal">
      <formula>0</formula>
    </cfRule>
  </conditionalFormatting>
  <conditionalFormatting sqref="AM19:AO19">
    <cfRule type="cellIs" dxfId="17" priority="11" operator="equal">
      <formula>0</formula>
    </cfRule>
  </conditionalFormatting>
  <conditionalFormatting sqref="AM20:AO20">
    <cfRule type="cellIs" dxfId="16" priority="10" operator="equal">
      <formula>0</formula>
    </cfRule>
  </conditionalFormatting>
  <conditionalFormatting sqref="AM21:AO21">
    <cfRule type="cellIs" dxfId="15" priority="9" operator="equal">
      <formula>0</formula>
    </cfRule>
  </conditionalFormatting>
  <conditionalFormatting sqref="AM22:AO22">
    <cfRule type="cellIs" dxfId="14" priority="8" operator="equal">
      <formula>0</formula>
    </cfRule>
  </conditionalFormatting>
  <conditionalFormatting sqref="AM23:AO23">
    <cfRule type="cellIs" dxfId="13" priority="7" operator="equal">
      <formula>0</formula>
    </cfRule>
  </conditionalFormatting>
  <conditionalFormatting sqref="B14:AO14">
    <cfRule type="cellIs" dxfId="12" priority="2" operator="equal">
      <formula>0</formula>
    </cfRule>
  </conditionalFormatting>
  <conditionalFormatting sqref="B14:AO14">
    <cfRule type="cellIs" dxfId="11" priority="1" operator="equal">
      <formula>0</formula>
    </cfRule>
  </conditionalFormatting>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P494"/>
  <sheetViews>
    <sheetView workbookViewId="0">
      <pane xSplit="1" topLeftCell="AB1" activePane="topRight" state="frozen"/>
      <selection pane="topRight"/>
    </sheetView>
  </sheetViews>
  <sheetFormatPr defaultColWidth="5.7109375" defaultRowHeight="12.75"/>
  <cols>
    <col min="1" max="1" width="56.42578125" customWidth="1"/>
    <col min="2" max="38" width="9.7109375" customWidth="1"/>
    <col min="39" max="39" width="11.140625" customWidth="1"/>
    <col min="40" max="41" width="12.7109375" customWidth="1"/>
    <col min="42" max="42" width="62.5703125" customWidth="1"/>
  </cols>
  <sheetData>
    <row r="1" spans="1:42" ht="20.25">
      <c r="A1" s="243" t="s">
        <v>6954</v>
      </c>
      <c r="F1" s="104"/>
    </row>
    <row r="2" spans="1:42">
      <c r="F2" s="104"/>
    </row>
    <row r="3" spans="1:42" ht="16.5" customHeight="1">
      <c r="A3" s="514" t="s">
        <v>6963</v>
      </c>
      <c r="B3" s="284"/>
      <c r="C3" s="284"/>
      <c r="D3" s="284"/>
      <c r="E3" s="284"/>
      <c r="F3" s="283"/>
      <c r="G3" s="284"/>
      <c r="H3" s="284"/>
      <c r="I3" s="284"/>
      <c r="J3" s="284"/>
      <c r="K3" s="284"/>
      <c r="L3" s="284"/>
      <c r="M3" s="285"/>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345"/>
    </row>
    <row r="4" spans="1:42" ht="25.5">
      <c r="A4" s="515"/>
      <c r="AN4" s="304" t="s">
        <v>6517</v>
      </c>
      <c r="AO4" s="304" t="s">
        <v>6518</v>
      </c>
      <c r="AP4" s="345"/>
    </row>
    <row r="5" spans="1:42">
      <c r="A5" s="26" t="s">
        <v>97</v>
      </c>
      <c r="B5" s="22" t="s">
        <v>66</v>
      </c>
      <c r="C5" s="22" t="s">
        <v>67</v>
      </c>
      <c r="D5" s="22" t="s">
        <v>68</v>
      </c>
      <c r="E5" s="22" t="s">
        <v>69</v>
      </c>
      <c r="F5" s="22" t="s">
        <v>70</v>
      </c>
      <c r="G5" s="22" t="s">
        <v>71</v>
      </c>
      <c r="H5" s="22" t="s">
        <v>72</v>
      </c>
      <c r="I5" s="22" t="s">
        <v>73</v>
      </c>
      <c r="J5" s="22" t="s">
        <v>74</v>
      </c>
      <c r="K5" s="22" t="s">
        <v>75</v>
      </c>
      <c r="L5" s="22" t="s">
        <v>1</v>
      </c>
      <c r="M5" s="22" t="s">
        <v>2</v>
      </c>
      <c r="N5" s="22" t="s">
        <v>3</v>
      </c>
      <c r="O5" s="22" t="s">
        <v>4</v>
      </c>
      <c r="P5" s="22" t="s">
        <v>5</v>
      </c>
      <c r="Q5" s="22" t="s">
        <v>6</v>
      </c>
      <c r="R5" s="22" t="s">
        <v>7</v>
      </c>
      <c r="S5" s="22" t="s">
        <v>8</v>
      </c>
      <c r="T5" s="22" t="s">
        <v>9</v>
      </c>
      <c r="U5" s="22" t="s">
        <v>10</v>
      </c>
      <c r="V5" s="22" t="s">
        <v>11</v>
      </c>
      <c r="W5" s="22" t="s">
        <v>12</v>
      </c>
      <c r="X5" s="22" t="s">
        <v>13</v>
      </c>
      <c r="Y5" s="22" t="s">
        <v>14</v>
      </c>
      <c r="Z5" s="22" t="s">
        <v>15</v>
      </c>
      <c r="AA5" s="22" t="s">
        <v>16</v>
      </c>
      <c r="AB5" s="22" t="s">
        <v>17</v>
      </c>
      <c r="AC5" s="22" t="s">
        <v>18</v>
      </c>
      <c r="AD5" s="22" t="s">
        <v>19</v>
      </c>
      <c r="AE5" s="22" t="s">
        <v>20</v>
      </c>
      <c r="AF5" s="22" t="s">
        <v>21</v>
      </c>
      <c r="AG5" s="22" t="s">
        <v>22</v>
      </c>
      <c r="AH5" s="22" t="s">
        <v>23</v>
      </c>
      <c r="AI5" s="22" t="s">
        <v>24</v>
      </c>
      <c r="AJ5" s="22" t="s">
        <v>25</v>
      </c>
      <c r="AK5" s="22" t="s">
        <v>26</v>
      </c>
      <c r="AL5" s="22" t="s">
        <v>27</v>
      </c>
      <c r="AM5" s="22" t="s">
        <v>62</v>
      </c>
      <c r="AN5" s="22" t="s">
        <v>63</v>
      </c>
      <c r="AO5" s="22" t="s">
        <v>1238</v>
      </c>
      <c r="AP5" s="345"/>
    </row>
    <row r="6" spans="1:42">
      <c r="A6" s="27" t="s">
        <v>98</v>
      </c>
      <c r="B6" s="322">
        <v>0</v>
      </c>
      <c r="C6" s="322">
        <v>0</v>
      </c>
      <c r="D6" s="322">
        <v>0.31</v>
      </c>
      <c r="E6" s="322">
        <v>0.47</v>
      </c>
      <c r="F6" s="322">
        <v>0.28999999999999998</v>
      </c>
      <c r="G6" s="322">
        <v>1.03</v>
      </c>
      <c r="H6" s="322">
        <v>0.99</v>
      </c>
      <c r="I6" s="322">
        <v>1.37</v>
      </c>
      <c r="J6" s="322">
        <v>1.01</v>
      </c>
      <c r="K6" s="322">
        <v>0.99</v>
      </c>
      <c r="L6" s="322">
        <v>1.1000000000000001</v>
      </c>
      <c r="M6" s="322">
        <v>1.99</v>
      </c>
      <c r="N6" s="322">
        <v>0</v>
      </c>
      <c r="O6" s="322">
        <v>0</v>
      </c>
      <c r="P6" s="322">
        <v>0</v>
      </c>
      <c r="Q6" s="322">
        <v>0</v>
      </c>
      <c r="R6" s="322">
        <v>0</v>
      </c>
      <c r="S6" s="322">
        <v>0</v>
      </c>
      <c r="T6" s="322">
        <v>0</v>
      </c>
      <c r="U6" s="322">
        <v>0</v>
      </c>
      <c r="V6" s="322">
        <v>0</v>
      </c>
      <c r="W6" s="322">
        <v>0</v>
      </c>
      <c r="X6" s="322">
        <v>0</v>
      </c>
      <c r="Y6" s="322">
        <v>0</v>
      </c>
      <c r="Z6" s="322">
        <v>0</v>
      </c>
      <c r="AA6" s="322">
        <v>0</v>
      </c>
      <c r="AB6" s="322">
        <v>0</v>
      </c>
      <c r="AC6" s="322">
        <v>0</v>
      </c>
      <c r="AD6" s="322">
        <v>0</v>
      </c>
      <c r="AE6" s="322">
        <v>0</v>
      </c>
      <c r="AF6" s="322">
        <v>0</v>
      </c>
      <c r="AG6" s="322">
        <v>0</v>
      </c>
      <c r="AH6" s="322">
        <v>0</v>
      </c>
      <c r="AI6" s="322">
        <v>0</v>
      </c>
      <c r="AJ6" s="322">
        <v>0</v>
      </c>
      <c r="AK6" s="322">
        <v>0</v>
      </c>
      <c r="AL6" s="322">
        <v>0</v>
      </c>
      <c r="AM6" s="322">
        <v>0</v>
      </c>
      <c r="AN6" s="322">
        <v>0</v>
      </c>
      <c r="AO6" s="322">
        <v>0</v>
      </c>
      <c r="AP6" s="345"/>
    </row>
    <row r="7" spans="1:42">
      <c r="A7" s="27" t="s">
        <v>99</v>
      </c>
      <c r="B7" s="322">
        <v>0.19</v>
      </c>
      <c r="C7" s="322">
        <v>0.23</v>
      </c>
      <c r="D7" s="322">
        <v>0.24</v>
      </c>
      <c r="E7" s="322">
        <v>0.22</v>
      </c>
      <c r="F7" s="322">
        <v>0.24</v>
      </c>
      <c r="G7" s="322">
        <v>0.23</v>
      </c>
      <c r="H7" s="322">
        <v>0.24</v>
      </c>
      <c r="I7" s="322">
        <v>0.28999999999999998</v>
      </c>
      <c r="J7" s="322">
        <v>0.38</v>
      </c>
      <c r="K7" s="322">
        <v>0.4</v>
      </c>
      <c r="L7" s="322">
        <v>0.38</v>
      </c>
      <c r="M7" s="322">
        <v>0.46</v>
      </c>
      <c r="N7" s="322">
        <v>0.55000000000000004</v>
      </c>
      <c r="O7" s="322">
        <v>0.78</v>
      </c>
      <c r="P7" s="322">
        <v>0.65</v>
      </c>
      <c r="Q7" s="322">
        <v>0.67</v>
      </c>
      <c r="R7" s="322">
        <v>0.71</v>
      </c>
      <c r="S7" s="322">
        <v>0.71</v>
      </c>
      <c r="T7" s="322">
        <v>0.79</v>
      </c>
      <c r="U7" s="322">
        <v>0.82</v>
      </c>
      <c r="V7" s="322">
        <v>0.79</v>
      </c>
      <c r="W7" s="322">
        <v>0.84</v>
      </c>
      <c r="X7" s="322">
        <v>0.85</v>
      </c>
      <c r="Y7" s="322">
        <v>0.9</v>
      </c>
      <c r="Z7" s="322">
        <v>1.1000000000000001</v>
      </c>
      <c r="AA7" s="322">
        <v>1.1000000000000001</v>
      </c>
      <c r="AB7" s="322">
        <v>1.1399999999999999</v>
      </c>
      <c r="AC7" s="322">
        <v>1.1399999999999999</v>
      </c>
      <c r="AD7" s="322">
        <v>1.4</v>
      </c>
      <c r="AE7" s="322">
        <v>1.0129999999999999</v>
      </c>
      <c r="AF7" s="322">
        <v>1.0900000000000001</v>
      </c>
      <c r="AG7" s="322">
        <v>1.4650000000000001</v>
      </c>
      <c r="AH7" s="322">
        <v>1.4735780000000001</v>
      </c>
      <c r="AI7" s="322">
        <v>1.528</v>
      </c>
      <c r="AJ7" s="322">
        <v>1.1200000000000001</v>
      </c>
      <c r="AK7" s="322">
        <v>1.163</v>
      </c>
      <c r="AL7" s="322">
        <v>1.2402437100000001</v>
      </c>
      <c r="AM7" s="322">
        <v>1.2250000000000001</v>
      </c>
      <c r="AN7" s="322">
        <v>1.3220000000000001</v>
      </c>
      <c r="AO7" s="322">
        <v>1.399</v>
      </c>
      <c r="AP7" s="345"/>
    </row>
    <row r="8" spans="1:42">
      <c r="A8" s="27" t="s">
        <v>100</v>
      </c>
      <c r="B8" s="322">
        <v>0</v>
      </c>
      <c r="C8" s="322">
        <v>5.47</v>
      </c>
      <c r="D8" s="322">
        <v>4.42</v>
      </c>
      <c r="E8" s="322">
        <v>5.16</v>
      </c>
      <c r="F8" s="322">
        <v>4.28</v>
      </c>
      <c r="G8" s="322">
        <v>2.14</v>
      </c>
      <c r="H8" s="322">
        <v>4.17</v>
      </c>
      <c r="I8" s="322">
        <v>3.28</v>
      </c>
      <c r="J8" s="322">
        <v>4.82</v>
      </c>
      <c r="K8" s="322">
        <v>7.07</v>
      </c>
      <c r="L8" s="322">
        <v>15.02</v>
      </c>
      <c r="M8" s="322">
        <v>17.05</v>
      </c>
      <c r="N8" s="322">
        <v>14.95</v>
      </c>
      <c r="O8" s="322">
        <v>13.88</v>
      </c>
      <c r="P8" s="322">
        <v>16.100000000000001</v>
      </c>
      <c r="Q8" s="322">
        <v>1.48</v>
      </c>
      <c r="R8" s="322">
        <v>0</v>
      </c>
      <c r="S8" s="322">
        <v>0</v>
      </c>
      <c r="T8" s="322">
        <v>0</v>
      </c>
      <c r="U8" s="322">
        <v>0</v>
      </c>
      <c r="V8" s="322">
        <v>0</v>
      </c>
      <c r="W8" s="322">
        <v>0</v>
      </c>
      <c r="X8" s="322">
        <v>0</v>
      </c>
      <c r="Y8" s="322">
        <v>0</v>
      </c>
      <c r="Z8" s="322">
        <v>0</v>
      </c>
      <c r="AA8" s="322">
        <v>0</v>
      </c>
      <c r="AB8" s="322">
        <v>0</v>
      </c>
      <c r="AC8" s="322">
        <v>0</v>
      </c>
      <c r="AD8" s="322">
        <v>0</v>
      </c>
      <c r="AE8" s="322">
        <v>0</v>
      </c>
      <c r="AF8" s="322">
        <v>0</v>
      </c>
      <c r="AG8" s="322">
        <v>0</v>
      </c>
      <c r="AH8" s="322">
        <v>0</v>
      </c>
      <c r="AI8" s="322">
        <v>0</v>
      </c>
      <c r="AJ8" s="322">
        <v>0</v>
      </c>
      <c r="AK8" s="322">
        <v>0</v>
      </c>
      <c r="AL8" s="322">
        <v>0</v>
      </c>
      <c r="AM8" s="322">
        <v>0</v>
      </c>
      <c r="AN8" s="322">
        <v>0</v>
      </c>
      <c r="AO8" s="322">
        <v>0</v>
      </c>
      <c r="AP8" s="345"/>
    </row>
    <row r="9" spans="1:42">
      <c r="A9" s="27" t="s">
        <v>101</v>
      </c>
      <c r="B9" s="322">
        <v>0</v>
      </c>
      <c r="C9" s="322">
        <v>0</v>
      </c>
      <c r="D9" s="322">
        <v>0</v>
      </c>
      <c r="E9" s="322">
        <v>0.2</v>
      </c>
      <c r="F9" s="322">
        <v>0.25</v>
      </c>
      <c r="G9" s="322">
        <v>0.67</v>
      </c>
      <c r="H9" s="322">
        <v>1</v>
      </c>
      <c r="I9" s="322">
        <v>0.89</v>
      </c>
      <c r="J9" s="322">
        <v>1.04</v>
      </c>
      <c r="K9" s="322">
        <v>0.86</v>
      </c>
      <c r="L9" s="322">
        <v>1.55</v>
      </c>
      <c r="M9" s="322">
        <v>1.87</v>
      </c>
      <c r="N9" s="322">
        <v>2.66</v>
      </c>
      <c r="O9" s="322">
        <v>3.87</v>
      </c>
      <c r="P9" s="322">
        <v>3.89</v>
      </c>
      <c r="Q9" s="322">
        <v>2.57</v>
      </c>
      <c r="R9" s="322">
        <v>2.13</v>
      </c>
      <c r="S9" s="322">
        <v>2.9</v>
      </c>
      <c r="T9" s="322">
        <v>4.3</v>
      </c>
      <c r="U9" s="322">
        <v>5.48</v>
      </c>
      <c r="V9" s="322">
        <v>5.47</v>
      </c>
      <c r="W9" s="322">
        <v>5.36</v>
      </c>
      <c r="X9" s="322">
        <v>5.44</v>
      </c>
      <c r="Y9" s="322">
        <v>5</v>
      </c>
      <c r="Z9" s="322">
        <v>7.2</v>
      </c>
      <c r="AA9" s="322">
        <v>3.4</v>
      </c>
      <c r="AB9" s="322">
        <v>3.45</v>
      </c>
      <c r="AC9" s="322">
        <v>4.05</v>
      </c>
      <c r="AD9" s="322">
        <v>4.2</v>
      </c>
      <c r="AE9" s="322">
        <v>1.954</v>
      </c>
      <c r="AF9" s="322">
        <v>2.198</v>
      </c>
      <c r="AG9" s="322">
        <v>3.4340000000000002</v>
      </c>
      <c r="AH9" s="322">
        <v>4.5759999999999996</v>
      </c>
      <c r="AI9" s="322">
        <v>10.294</v>
      </c>
      <c r="AJ9" s="322">
        <v>11.8</v>
      </c>
      <c r="AK9" s="322">
        <v>10.977</v>
      </c>
      <c r="AL9" s="322">
        <v>7.2982820400000001</v>
      </c>
      <c r="AM9" s="322">
        <v>6.0540000000000003</v>
      </c>
      <c r="AN9" s="322">
        <v>7.22</v>
      </c>
      <c r="AO9" s="322">
        <v>10.82</v>
      </c>
      <c r="AP9" s="345"/>
    </row>
    <row r="10" spans="1:42">
      <c r="A10" s="27" t="s">
        <v>6655</v>
      </c>
      <c r="B10" s="322">
        <v>0.44</v>
      </c>
      <c r="C10" s="322">
        <v>0.46</v>
      </c>
      <c r="D10" s="322">
        <v>0.42</v>
      </c>
      <c r="E10" s="322">
        <v>0.42</v>
      </c>
      <c r="F10" s="322">
        <v>0.54</v>
      </c>
      <c r="G10" s="322">
        <v>0.56999999999999995</v>
      </c>
      <c r="H10" s="322">
        <v>0.6</v>
      </c>
      <c r="I10" s="322">
        <v>0.67</v>
      </c>
      <c r="J10" s="322">
        <v>1.26</v>
      </c>
      <c r="K10" s="322">
        <v>1.64</v>
      </c>
      <c r="L10" s="322">
        <v>1.57</v>
      </c>
      <c r="M10" s="322">
        <v>2.94</v>
      </c>
      <c r="N10" s="322">
        <v>4.82</v>
      </c>
      <c r="O10" s="322">
        <v>5.21</v>
      </c>
      <c r="P10" s="322">
        <v>5.65</v>
      </c>
      <c r="Q10" s="322">
        <v>6.2</v>
      </c>
      <c r="R10" s="322">
        <v>6.13</v>
      </c>
      <c r="S10" s="322">
        <v>5.75</v>
      </c>
      <c r="T10" s="322">
        <v>8.36</v>
      </c>
      <c r="U10" s="322">
        <v>10.94</v>
      </c>
      <c r="V10" s="322">
        <v>11.86</v>
      </c>
      <c r="W10" s="322">
        <v>14.25</v>
      </c>
      <c r="X10" s="322">
        <v>15.71</v>
      </c>
      <c r="Y10" s="322">
        <v>11.52</v>
      </c>
      <c r="Z10" s="322">
        <v>12.9</v>
      </c>
      <c r="AA10" s="322">
        <v>16.3</v>
      </c>
      <c r="AB10" s="322">
        <v>31</v>
      </c>
      <c r="AC10" s="322">
        <v>31</v>
      </c>
      <c r="AD10" s="322">
        <v>31</v>
      </c>
      <c r="AE10" s="322">
        <v>27.963999999999999</v>
      </c>
      <c r="AF10" s="322">
        <v>27.318000000000001</v>
      </c>
      <c r="AG10" s="322">
        <v>28.253</v>
      </c>
      <c r="AH10" s="322">
        <v>30.244</v>
      </c>
      <c r="AI10" s="322">
        <v>30.864999999999998</v>
      </c>
      <c r="AJ10" s="322">
        <v>31.274999999999999</v>
      </c>
      <c r="AK10" s="322">
        <v>32.981000000000002</v>
      </c>
      <c r="AL10" s="322">
        <v>35.372936769999988</v>
      </c>
      <c r="AM10" s="322">
        <v>35.369</v>
      </c>
      <c r="AN10" s="322">
        <v>31.538</v>
      </c>
      <c r="AO10" s="322">
        <v>32.220999999999997</v>
      </c>
      <c r="AP10" s="345"/>
    </row>
    <row r="11" spans="1:42">
      <c r="A11" s="27" t="s">
        <v>102</v>
      </c>
      <c r="B11" s="322">
        <v>0.09</v>
      </c>
      <c r="C11" s="322">
        <v>0.09</v>
      </c>
      <c r="D11" s="322">
        <v>0.12</v>
      </c>
      <c r="E11" s="322">
        <v>0.12</v>
      </c>
      <c r="F11" s="322">
        <v>0.12</v>
      </c>
      <c r="G11" s="322">
        <v>0.09</v>
      </c>
      <c r="H11" s="322">
        <v>0.12</v>
      </c>
      <c r="I11" s="322">
        <v>0.16</v>
      </c>
      <c r="J11" s="322">
        <v>0.32</v>
      </c>
      <c r="K11" s="322">
        <v>0.26</v>
      </c>
      <c r="L11" s="322">
        <v>0.28999999999999998</v>
      </c>
      <c r="M11" s="322">
        <v>0.39</v>
      </c>
      <c r="N11" s="322">
        <v>0.45</v>
      </c>
      <c r="O11" s="322">
        <v>0.78</v>
      </c>
      <c r="P11" s="322">
        <v>0.92</v>
      </c>
      <c r="Q11" s="322">
        <v>0.46</v>
      </c>
      <c r="R11" s="322">
        <v>0.49</v>
      </c>
      <c r="S11" s="322">
        <v>0.39</v>
      </c>
      <c r="T11" s="322">
        <v>0.79</v>
      </c>
      <c r="U11" s="322">
        <v>0.41</v>
      </c>
      <c r="V11" s="322">
        <v>0.7</v>
      </c>
      <c r="W11" s="322">
        <v>0.7</v>
      </c>
      <c r="X11" s="322">
        <v>0.71</v>
      </c>
      <c r="Y11" s="322">
        <v>0.45</v>
      </c>
      <c r="Z11" s="322">
        <v>0.56999999999999995</v>
      </c>
      <c r="AA11" s="322">
        <v>0</v>
      </c>
      <c r="AB11" s="322">
        <v>0</v>
      </c>
      <c r="AC11" s="322">
        <v>0</v>
      </c>
      <c r="AD11" s="322">
        <v>0</v>
      </c>
      <c r="AE11" s="322">
        <v>0</v>
      </c>
      <c r="AF11" s="322">
        <v>0</v>
      </c>
      <c r="AG11" s="322">
        <v>0</v>
      </c>
      <c r="AH11" s="322">
        <v>0</v>
      </c>
      <c r="AI11" s="322">
        <v>0</v>
      </c>
      <c r="AJ11" s="322">
        <v>0</v>
      </c>
      <c r="AK11" s="322">
        <v>0</v>
      </c>
      <c r="AL11" s="322">
        <v>0</v>
      </c>
      <c r="AM11" s="322">
        <v>0</v>
      </c>
      <c r="AN11" s="322">
        <v>0</v>
      </c>
      <c r="AO11" s="322">
        <v>0</v>
      </c>
      <c r="AP11" s="345"/>
    </row>
    <row r="12" spans="1:42">
      <c r="A12" s="27" t="s">
        <v>103</v>
      </c>
      <c r="B12" s="322">
        <v>0</v>
      </c>
      <c r="C12" s="322">
        <v>0</v>
      </c>
      <c r="D12" s="322">
        <v>0.14000000000000001</v>
      </c>
      <c r="E12" s="322">
        <v>0.15</v>
      </c>
      <c r="F12" s="322">
        <v>0.15</v>
      </c>
      <c r="G12" s="322">
        <v>0.15</v>
      </c>
      <c r="H12" s="322">
        <v>0.16</v>
      </c>
      <c r="I12" s="322">
        <v>0.22</v>
      </c>
      <c r="J12" s="322">
        <v>0.31</v>
      </c>
      <c r="K12" s="322">
        <v>0.28000000000000003</v>
      </c>
      <c r="L12" s="322">
        <v>0.37</v>
      </c>
      <c r="M12" s="322">
        <v>0.3</v>
      </c>
      <c r="N12" s="322">
        <v>0.45</v>
      </c>
      <c r="O12" s="322">
        <v>0.56999999999999995</v>
      </c>
      <c r="P12" s="322">
        <v>0.68</v>
      </c>
      <c r="Q12" s="322">
        <v>0.67</v>
      </c>
      <c r="R12" s="322">
        <v>0.63</v>
      </c>
      <c r="S12" s="322">
        <v>0.68</v>
      </c>
      <c r="T12" s="322">
        <v>0.76</v>
      </c>
      <c r="U12" s="322">
        <v>0.77</v>
      </c>
      <c r="V12" s="322">
        <v>0.71</v>
      </c>
      <c r="W12" s="322">
        <v>0.66</v>
      </c>
      <c r="X12" s="322">
        <v>0.68</v>
      </c>
      <c r="Y12" s="322">
        <v>0.71</v>
      </c>
      <c r="Z12" s="322">
        <v>0.52</v>
      </c>
      <c r="AA12" s="322">
        <v>5.3</v>
      </c>
      <c r="AB12" s="322">
        <v>4.43</v>
      </c>
      <c r="AC12" s="322">
        <v>4.43</v>
      </c>
      <c r="AD12" s="322">
        <v>4.0999999999999996</v>
      </c>
      <c r="AE12" s="322">
        <v>0.82799999999999996</v>
      </c>
      <c r="AF12" s="322">
        <v>0.89</v>
      </c>
      <c r="AG12" s="322">
        <v>1.117</v>
      </c>
      <c r="AH12" s="322">
        <v>1.6781751699999998</v>
      </c>
      <c r="AI12" s="322">
        <v>1.9710000000000001</v>
      </c>
      <c r="AJ12" s="322">
        <v>1.758</v>
      </c>
      <c r="AK12" s="322">
        <v>2.194</v>
      </c>
      <c r="AL12" s="322">
        <v>2.0294775299999999</v>
      </c>
      <c r="AM12" s="322">
        <v>2.3849999999999998</v>
      </c>
      <c r="AN12" s="322">
        <v>2.2490000000000001</v>
      </c>
      <c r="AO12" s="322">
        <v>2.2850000000000001</v>
      </c>
      <c r="AP12" s="345"/>
    </row>
    <row r="13" spans="1:42">
      <c r="A13" s="27" t="s">
        <v>104</v>
      </c>
      <c r="B13" s="322">
        <v>0</v>
      </c>
      <c r="C13" s="322">
        <v>0</v>
      </c>
      <c r="D13" s="322">
        <v>0</v>
      </c>
      <c r="E13" s="322">
        <v>0</v>
      </c>
      <c r="F13" s="322">
        <v>0</v>
      </c>
      <c r="G13" s="322">
        <v>0</v>
      </c>
      <c r="H13" s="322">
        <v>0</v>
      </c>
      <c r="I13" s="322">
        <v>0</v>
      </c>
      <c r="J13" s="322">
        <v>0</v>
      </c>
      <c r="K13" s="322">
        <v>0</v>
      </c>
      <c r="L13" s="322">
        <v>0</v>
      </c>
      <c r="M13" s="322">
        <v>0</v>
      </c>
      <c r="N13" s="322">
        <v>0.5</v>
      </c>
      <c r="O13" s="322">
        <v>1.1200000000000001</v>
      </c>
      <c r="P13" s="322">
        <v>1.01</v>
      </c>
      <c r="Q13" s="322">
        <v>2.0099999999999998</v>
      </c>
      <c r="R13" s="322">
        <v>2.41</v>
      </c>
      <c r="S13" s="322">
        <v>2.46</v>
      </c>
      <c r="T13" s="322">
        <v>2.52</v>
      </c>
      <c r="U13" s="322">
        <v>2.88</v>
      </c>
      <c r="V13" s="322">
        <v>3.3</v>
      </c>
      <c r="W13" s="322">
        <v>3.61</v>
      </c>
      <c r="X13" s="322">
        <v>3.57</v>
      </c>
      <c r="Y13" s="322">
        <v>4.4000000000000004</v>
      </c>
      <c r="Z13" s="322">
        <v>4.97</v>
      </c>
      <c r="AA13" s="322">
        <v>6.08</v>
      </c>
      <c r="AB13" s="322">
        <v>2</v>
      </c>
      <c r="AC13" s="322">
        <v>5.74</v>
      </c>
      <c r="AD13" s="322">
        <v>5.74</v>
      </c>
      <c r="AE13" s="322">
        <v>0.82199999999999995</v>
      </c>
      <c r="AF13" s="322">
        <v>0.23</v>
      </c>
      <c r="AG13" s="322">
        <v>0.80700000000000005</v>
      </c>
      <c r="AH13" s="322">
        <v>0.91400000000000003</v>
      </c>
      <c r="AI13" s="322">
        <v>0.91</v>
      </c>
      <c r="AJ13" s="322">
        <v>0.85499999999999998</v>
      </c>
      <c r="AK13" s="322">
        <v>0.875</v>
      </c>
      <c r="AL13" s="322">
        <v>0.96815445</v>
      </c>
      <c r="AM13" s="322">
        <v>0.71199999999999997</v>
      </c>
      <c r="AN13" s="322">
        <v>1</v>
      </c>
      <c r="AO13" s="322">
        <v>1.125</v>
      </c>
      <c r="AP13" s="345"/>
    </row>
    <row r="14" spans="1:42">
      <c r="A14" s="27" t="s">
        <v>105</v>
      </c>
      <c r="B14" s="322">
        <v>0</v>
      </c>
      <c r="C14" s="322">
        <v>0</v>
      </c>
      <c r="D14" s="322">
        <v>0</v>
      </c>
      <c r="E14" s="322">
        <v>0</v>
      </c>
      <c r="F14" s="322">
        <v>0</v>
      </c>
      <c r="G14" s="322">
        <v>0</v>
      </c>
      <c r="H14" s="322">
        <v>0</v>
      </c>
      <c r="I14" s="322">
        <v>0</v>
      </c>
      <c r="J14" s="322">
        <v>0</v>
      </c>
      <c r="K14" s="322">
        <v>0</v>
      </c>
      <c r="L14" s="322">
        <v>0</v>
      </c>
      <c r="M14" s="322">
        <v>0</v>
      </c>
      <c r="N14" s="322">
        <v>0</v>
      </c>
      <c r="O14" s="322">
        <v>0</v>
      </c>
      <c r="P14" s="322">
        <v>0</v>
      </c>
      <c r="Q14" s="322">
        <v>0</v>
      </c>
      <c r="R14" s="322">
        <v>0.38</v>
      </c>
      <c r="S14" s="322">
        <v>1</v>
      </c>
      <c r="T14" s="322">
        <v>1.72</v>
      </c>
      <c r="U14" s="322">
        <v>2.5299999999999998</v>
      </c>
      <c r="V14" s="322">
        <v>2.56</v>
      </c>
      <c r="W14" s="322">
        <v>3.14</v>
      </c>
      <c r="X14" s="322">
        <v>3.17</v>
      </c>
      <c r="Y14" s="322">
        <v>3.03</v>
      </c>
      <c r="Z14" s="322">
        <v>3</v>
      </c>
      <c r="AA14" s="322">
        <v>3.8</v>
      </c>
      <c r="AB14" s="322">
        <v>3.83</v>
      </c>
      <c r="AC14" s="322">
        <v>3.83</v>
      </c>
      <c r="AD14" s="322">
        <v>3.6</v>
      </c>
      <c r="AE14" s="322">
        <v>4.6289999999999996</v>
      </c>
      <c r="AF14" s="322">
        <v>5.1909999999999998</v>
      </c>
      <c r="AG14" s="322">
        <v>5.0949999999999998</v>
      </c>
      <c r="AH14" s="322">
        <v>5.1970000000000001</v>
      </c>
      <c r="AI14" s="322">
        <v>5.234</v>
      </c>
      <c r="AJ14" s="322">
        <v>4.5</v>
      </c>
      <c r="AK14" s="322">
        <v>4.9219999999999997</v>
      </c>
      <c r="AL14" s="322">
        <v>5.4210079999999996</v>
      </c>
      <c r="AM14" s="322">
        <v>5.6050000000000004</v>
      </c>
      <c r="AN14" s="322">
        <v>5.9770000000000003</v>
      </c>
      <c r="AO14" s="322">
        <v>6.0369999999999999</v>
      </c>
      <c r="AP14" s="345"/>
    </row>
    <row r="15" spans="1:42">
      <c r="A15" s="27" t="s">
        <v>106</v>
      </c>
      <c r="B15" s="322">
        <v>0</v>
      </c>
      <c r="C15" s="322">
        <v>0</v>
      </c>
      <c r="D15" s="322">
        <v>0</v>
      </c>
      <c r="E15" s="322">
        <v>0</v>
      </c>
      <c r="F15" s="322">
        <v>0</v>
      </c>
      <c r="G15" s="322">
        <v>0</v>
      </c>
      <c r="H15" s="322">
        <v>0</v>
      </c>
      <c r="I15" s="322">
        <v>0.24</v>
      </c>
      <c r="J15" s="322">
        <v>0.66</v>
      </c>
      <c r="K15" s="322">
        <v>0.84</v>
      </c>
      <c r="L15" s="322">
        <v>0.98</v>
      </c>
      <c r="M15" s="322">
        <v>1.32</v>
      </c>
      <c r="N15" s="322">
        <v>0</v>
      </c>
      <c r="O15" s="322">
        <v>0</v>
      </c>
      <c r="P15" s="322">
        <v>0</v>
      </c>
      <c r="Q15" s="322">
        <v>0</v>
      </c>
      <c r="R15" s="322">
        <v>0</v>
      </c>
      <c r="S15" s="322">
        <v>0</v>
      </c>
      <c r="T15" s="322">
        <v>0</v>
      </c>
      <c r="U15" s="322">
        <v>0</v>
      </c>
      <c r="V15" s="322">
        <v>0</v>
      </c>
      <c r="W15" s="322">
        <v>0</v>
      </c>
      <c r="X15" s="322">
        <v>0</v>
      </c>
      <c r="Y15" s="322">
        <v>0</v>
      </c>
      <c r="Z15" s="322">
        <v>0</v>
      </c>
      <c r="AA15" s="322">
        <v>0</v>
      </c>
      <c r="AB15" s="322">
        <v>0</v>
      </c>
      <c r="AC15" s="322">
        <v>0</v>
      </c>
      <c r="AD15" s="322">
        <v>0</v>
      </c>
      <c r="AE15" s="322">
        <v>0</v>
      </c>
      <c r="AF15" s="322">
        <v>0</v>
      </c>
      <c r="AG15" s="322">
        <v>0</v>
      </c>
      <c r="AH15" s="322">
        <v>0</v>
      </c>
      <c r="AI15" s="322">
        <v>0</v>
      </c>
      <c r="AJ15" s="322">
        <v>0</v>
      </c>
      <c r="AK15" s="322">
        <v>0</v>
      </c>
      <c r="AL15" s="322">
        <v>0</v>
      </c>
      <c r="AM15" s="322">
        <v>0</v>
      </c>
      <c r="AN15" s="322">
        <v>0</v>
      </c>
      <c r="AO15" s="322">
        <v>0</v>
      </c>
      <c r="AP15" s="345"/>
    </row>
    <row r="16" spans="1:42">
      <c r="A16" s="27" t="s">
        <v>107</v>
      </c>
      <c r="B16" s="322">
        <v>0</v>
      </c>
      <c r="C16" s="322">
        <v>0.26</v>
      </c>
      <c r="D16" s="322">
        <v>0.26</v>
      </c>
      <c r="E16" s="322">
        <v>0.28000000000000003</v>
      </c>
      <c r="F16" s="322">
        <v>0.37</v>
      </c>
      <c r="G16" s="322">
        <v>0.38</v>
      </c>
      <c r="H16" s="322">
        <v>0.49</v>
      </c>
      <c r="I16" s="322">
        <v>0.52</v>
      </c>
      <c r="J16" s="322">
        <v>0.67</v>
      </c>
      <c r="K16" s="322">
        <v>0.82</v>
      </c>
      <c r="L16" s="322">
        <v>0.94</v>
      </c>
      <c r="M16" s="322">
        <v>1.28</v>
      </c>
      <c r="N16" s="322">
        <v>1.25</v>
      </c>
      <c r="O16" s="322">
        <v>0.96</v>
      </c>
      <c r="P16" s="322">
        <v>1.6</v>
      </c>
      <c r="Q16" s="322">
        <v>1.7</v>
      </c>
      <c r="R16" s="322">
        <v>2.08</v>
      </c>
      <c r="S16" s="322">
        <v>1.91</v>
      </c>
      <c r="T16" s="322">
        <v>2.62</v>
      </c>
      <c r="U16" s="322">
        <v>2.37</v>
      </c>
      <c r="V16" s="322">
        <v>4.5999999999999996</v>
      </c>
      <c r="W16" s="322">
        <v>5.63</v>
      </c>
      <c r="X16" s="322">
        <v>5.52</v>
      </c>
      <c r="Y16" s="322">
        <v>7.35</v>
      </c>
      <c r="Z16" s="322">
        <v>7.8</v>
      </c>
      <c r="AA16" s="322">
        <v>7.7</v>
      </c>
      <c r="AB16" s="322">
        <v>7.91</v>
      </c>
      <c r="AC16" s="322">
        <v>7.91</v>
      </c>
      <c r="AD16" s="322">
        <v>13.2</v>
      </c>
      <c r="AE16" s="322">
        <v>9.8789999999999996</v>
      </c>
      <c r="AF16" s="322">
        <v>12.537000000000001</v>
      </c>
      <c r="AG16" s="322">
        <v>12.11</v>
      </c>
      <c r="AH16" s="322">
        <v>11.207000000000001</v>
      </c>
      <c r="AI16" s="322">
        <v>11.162000000000001</v>
      </c>
      <c r="AJ16" s="322">
        <v>11.74</v>
      </c>
      <c r="AK16" s="322">
        <v>12.709</v>
      </c>
      <c r="AL16" s="322">
        <v>11.844677079999999</v>
      </c>
      <c r="AM16" s="322">
        <v>11.727</v>
      </c>
      <c r="AN16" s="322">
        <v>12.382</v>
      </c>
      <c r="AO16" s="322">
        <v>12.382</v>
      </c>
      <c r="AP16" s="345"/>
    </row>
    <row r="17" spans="1:42">
      <c r="A17" s="27" t="s">
        <v>108</v>
      </c>
      <c r="B17" s="322">
        <v>0</v>
      </c>
      <c r="C17" s="322">
        <v>0</v>
      </c>
      <c r="D17" s="322">
        <v>0.02</v>
      </c>
      <c r="E17" s="322">
        <v>0.06</v>
      </c>
      <c r="F17" s="322">
        <v>0.05</v>
      </c>
      <c r="G17" s="322">
        <v>0.05</v>
      </c>
      <c r="H17" s="322">
        <v>0.05</v>
      </c>
      <c r="I17" s="322">
        <v>0.08</v>
      </c>
      <c r="J17" s="322">
        <v>0.09</v>
      </c>
      <c r="K17" s="322">
        <v>0.11</v>
      </c>
      <c r="L17" s="322">
        <v>0.1</v>
      </c>
      <c r="M17" s="322">
        <v>0.12</v>
      </c>
      <c r="N17" s="322">
        <v>0.14000000000000001</v>
      </c>
      <c r="O17" s="322">
        <v>7.0000000000000007E-2</v>
      </c>
      <c r="P17" s="322">
        <v>0.12</v>
      </c>
      <c r="Q17" s="322">
        <v>0.15</v>
      </c>
      <c r="R17" s="322">
        <v>0.15</v>
      </c>
      <c r="S17" s="322">
        <v>0.15</v>
      </c>
      <c r="T17" s="322">
        <v>0.2</v>
      </c>
      <c r="U17" s="322">
        <v>0.16</v>
      </c>
      <c r="V17" s="322">
        <v>0.18</v>
      </c>
      <c r="W17" s="322">
        <v>0.19</v>
      </c>
      <c r="X17" s="322">
        <v>0.19</v>
      </c>
      <c r="Y17" s="322">
        <v>0.2</v>
      </c>
      <c r="Z17" s="322">
        <v>0.19</v>
      </c>
      <c r="AA17" s="322">
        <v>0.18</v>
      </c>
      <c r="AB17" s="322">
        <v>0.22</v>
      </c>
      <c r="AC17" s="322">
        <v>0.23</v>
      </c>
      <c r="AD17" s="322">
        <v>0.5</v>
      </c>
      <c r="AE17" s="322">
        <v>0.27800000000000002</v>
      </c>
      <c r="AF17" s="322">
        <v>0.28499999999999998</v>
      </c>
      <c r="AG17" s="322">
        <v>0.36399999999999999</v>
      </c>
      <c r="AH17" s="322">
        <v>0.36760900000000002</v>
      </c>
      <c r="AI17" s="322">
        <v>0.42099999999999999</v>
      </c>
      <c r="AJ17" s="322">
        <v>0.28699999999999998</v>
      </c>
      <c r="AK17" s="322">
        <v>0.29799999999999999</v>
      </c>
      <c r="AL17" s="322">
        <v>0.28348505999999996</v>
      </c>
      <c r="AM17" s="322">
        <v>0.246</v>
      </c>
      <c r="AN17" s="322">
        <v>0.22600000000000001</v>
      </c>
      <c r="AO17" s="322">
        <v>0.32600000000000001</v>
      </c>
      <c r="AP17" s="345"/>
    </row>
    <row r="18" spans="1:42">
      <c r="A18" s="27" t="s">
        <v>109</v>
      </c>
      <c r="B18" s="322">
        <v>0</v>
      </c>
      <c r="C18" s="322">
        <v>0</v>
      </c>
      <c r="D18" s="322">
        <v>0</v>
      </c>
      <c r="E18" s="322">
        <v>0</v>
      </c>
      <c r="F18" s="322">
        <v>0</v>
      </c>
      <c r="G18" s="322">
        <v>0</v>
      </c>
      <c r="H18" s="322">
        <v>0</v>
      </c>
      <c r="I18" s="322">
        <v>0</v>
      </c>
      <c r="J18" s="322">
        <v>0</v>
      </c>
      <c r="K18" s="322">
        <v>0</v>
      </c>
      <c r="L18" s="322">
        <v>0.2</v>
      </c>
      <c r="M18" s="322">
        <v>1.62</v>
      </c>
      <c r="N18" s="322">
        <v>3.26</v>
      </c>
      <c r="O18" s="322">
        <v>4.9400000000000004</v>
      </c>
      <c r="P18" s="322">
        <v>7.24</v>
      </c>
      <c r="Q18" s="322">
        <v>3.12</v>
      </c>
      <c r="R18" s="322">
        <v>3.61</v>
      </c>
      <c r="S18" s="322">
        <v>4.28</v>
      </c>
      <c r="T18" s="322">
        <v>8.0399999999999991</v>
      </c>
      <c r="U18" s="322">
        <v>9.06</v>
      </c>
      <c r="V18" s="322">
        <v>8.86</v>
      </c>
      <c r="W18" s="322">
        <v>9.83</v>
      </c>
      <c r="X18" s="322">
        <v>10.77</v>
      </c>
      <c r="Y18" s="322">
        <v>10.44</v>
      </c>
      <c r="Z18" s="322">
        <v>22.4</v>
      </c>
      <c r="AA18" s="322">
        <v>25.3</v>
      </c>
      <c r="AB18" s="322">
        <v>26.5</v>
      </c>
      <c r="AC18" s="322">
        <v>26.5</v>
      </c>
      <c r="AD18" s="322">
        <v>16.8</v>
      </c>
      <c r="AE18" s="322">
        <v>18.788</v>
      </c>
      <c r="AF18" s="322">
        <v>18.731000000000002</v>
      </c>
      <c r="AG18" s="322">
        <v>21.425999999999998</v>
      </c>
      <c r="AH18" s="322">
        <v>21.597999999999999</v>
      </c>
      <c r="AI18" s="322">
        <v>21.056000000000001</v>
      </c>
      <c r="AJ18" s="322">
        <v>23.812999999999999</v>
      </c>
      <c r="AK18" s="322">
        <v>24.623000000000001</v>
      </c>
      <c r="AL18" s="322">
        <v>26.318708319999999</v>
      </c>
      <c r="AM18" s="322">
        <v>29.673999999999999</v>
      </c>
      <c r="AN18" s="322">
        <v>31.039000000000001</v>
      </c>
      <c r="AO18" s="322">
        <v>31.632999999999999</v>
      </c>
      <c r="AP18" s="345"/>
    </row>
    <row r="19" spans="1:42">
      <c r="A19" s="27" t="s">
        <v>110</v>
      </c>
      <c r="B19" s="322">
        <v>3.2</v>
      </c>
      <c r="C19" s="322">
        <v>3.18</v>
      </c>
      <c r="D19" s="322">
        <v>3.3</v>
      </c>
      <c r="E19" s="322">
        <v>3.02</v>
      </c>
      <c r="F19" s="322">
        <v>4.16</v>
      </c>
      <c r="G19" s="322">
        <v>3.61</v>
      </c>
      <c r="H19" s="322">
        <v>4.6100000000000003</v>
      </c>
      <c r="I19" s="322">
        <v>5.55</v>
      </c>
      <c r="J19" s="322">
        <v>7.68</v>
      </c>
      <c r="K19" s="322">
        <v>8.65</v>
      </c>
      <c r="L19" s="322">
        <v>11.58</v>
      </c>
      <c r="M19" s="322">
        <v>13.3</v>
      </c>
      <c r="N19" s="322">
        <v>15.17</v>
      </c>
      <c r="O19" s="322">
        <v>25.6</v>
      </c>
      <c r="P19" s="322">
        <v>25.55</v>
      </c>
      <c r="Q19" s="322">
        <v>24.65</v>
      </c>
      <c r="R19" s="322">
        <v>23.52</v>
      </c>
      <c r="S19" s="322">
        <v>22.4</v>
      </c>
      <c r="T19" s="322">
        <v>23.13</v>
      </c>
      <c r="U19" s="322">
        <v>24.5</v>
      </c>
      <c r="V19" s="322">
        <v>12.31</v>
      </c>
      <c r="W19" s="322">
        <v>21.33</v>
      </c>
      <c r="X19" s="322">
        <v>23.52</v>
      </c>
      <c r="Y19" s="322">
        <v>15.93</v>
      </c>
      <c r="Z19" s="322">
        <v>19.399999999999999</v>
      </c>
      <c r="AA19" s="322">
        <v>20.5</v>
      </c>
      <c r="AB19" s="322">
        <v>21.13</v>
      </c>
      <c r="AC19" s="322">
        <v>21.77</v>
      </c>
      <c r="AD19" s="322">
        <v>22.1</v>
      </c>
      <c r="AE19" s="322">
        <v>30.561</v>
      </c>
      <c r="AF19" s="322">
        <v>34.847999999999999</v>
      </c>
      <c r="AG19" s="322">
        <v>35.5</v>
      </c>
      <c r="AH19" s="322">
        <v>35.228999999999999</v>
      </c>
      <c r="AI19" s="322">
        <v>36.006999999999998</v>
      </c>
      <c r="AJ19" s="322">
        <v>35.5</v>
      </c>
      <c r="AK19" s="322">
        <v>40.179000000000002</v>
      </c>
      <c r="AL19" s="322">
        <v>43.673939920000002</v>
      </c>
      <c r="AM19" s="322">
        <v>41.503</v>
      </c>
      <c r="AN19" s="322">
        <v>35.652999999999999</v>
      </c>
      <c r="AO19" s="322">
        <v>28.699000000000002</v>
      </c>
      <c r="AP19" s="345"/>
    </row>
    <row r="20" spans="1:42">
      <c r="A20" s="27" t="s">
        <v>111</v>
      </c>
      <c r="B20" s="322">
        <v>0.35</v>
      </c>
      <c r="C20" s="322">
        <v>0.41</v>
      </c>
      <c r="D20" s="322">
        <v>0.28000000000000003</v>
      </c>
      <c r="E20" s="322">
        <v>0.3</v>
      </c>
      <c r="F20" s="322">
        <v>0.23</v>
      </c>
      <c r="G20" s="322">
        <v>0.3</v>
      </c>
      <c r="H20" s="322">
        <v>0.31</v>
      </c>
      <c r="I20" s="322">
        <v>0.55000000000000004</v>
      </c>
      <c r="J20" s="322">
        <v>0.4</v>
      </c>
      <c r="K20" s="322">
        <v>0.52</v>
      </c>
      <c r="L20" s="322">
        <v>0.46</v>
      </c>
      <c r="M20" s="322">
        <v>0.68</v>
      </c>
      <c r="N20" s="322">
        <v>0</v>
      </c>
      <c r="O20" s="322">
        <v>0</v>
      </c>
      <c r="P20" s="322">
        <v>0</v>
      </c>
      <c r="Q20" s="322">
        <v>0</v>
      </c>
      <c r="R20" s="322">
        <v>0</v>
      </c>
      <c r="S20" s="322">
        <v>0</v>
      </c>
      <c r="T20" s="322">
        <v>0</v>
      </c>
      <c r="U20" s="322">
        <v>0</v>
      </c>
      <c r="V20" s="322">
        <v>0</v>
      </c>
      <c r="W20" s="322">
        <v>0</v>
      </c>
      <c r="X20" s="322">
        <v>0</v>
      </c>
      <c r="Y20" s="322">
        <v>0</v>
      </c>
      <c r="Z20" s="322">
        <v>0</v>
      </c>
      <c r="AA20" s="322">
        <v>0</v>
      </c>
      <c r="AB20" s="322">
        <v>0</v>
      </c>
      <c r="AC20" s="322">
        <v>0</v>
      </c>
      <c r="AD20" s="322">
        <v>0</v>
      </c>
      <c r="AE20" s="322">
        <v>0</v>
      </c>
      <c r="AF20" s="322">
        <v>0</v>
      </c>
      <c r="AG20" s="322">
        <v>0</v>
      </c>
      <c r="AH20" s="322">
        <v>0</v>
      </c>
      <c r="AI20" s="322">
        <v>0</v>
      </c>
      <c r="AJ20" s="322">
        <v>0</v>
      </c>
      <c r="AK20" s="322">
        <v>0</v>
      </c>
      <c r="AL20" s="322">
        <v>0</v>
      </c>
      <c r="AM20" s="322">
        <v>0</v>
      </c>
      <c r="AN20" s="322">
        <v>0</v>
      </c>
      <c r="AO20" s="322">
        <v>0</v>
      </c>
      <c r="AP20" s="345"/>
    </row>
    <row r="21" spans="1:42">
      <c r="A21" s="27" t="s">
        <v>112</v>
      </c>
      <c r="B21" s="322">
        <v>0</v>
      </c>
      <c r="C21" s="322">
        <v>0</v>
      </c>
      <c r="D21" s="322">
        <v>0</v>
      </c>
      <c r="E21" s="322">
        <v>0</v>
      </c>
      <c r="F21" s="322">
        <v>0</v>
      </c>
      <c r="G21" s="322">
        <v>0</v>
      </c>
      <c r="H21" s="322">
        <v>0</v>
      </c>
      <c r="I21" s="322">
        <v>0</v>
      </c>
      <c r="J21" s="322">
        <v>0</v>
      </c>
      <c r="K21" s="322">
        <v>0</v>
      </c>
      <c r="L21" s="322">
        <v>0</v>
      </c>
      <c r="M21" s="322">
        <v>0</v>
      </c>
      <c r="N21" s="322">
        <v>4.2699999999999996</v>
      </c>
      <c r="O21" s="322">
        <v>5.31</v>
      </c>
      <c r="P21" s="322">
        <v>9.36</v>
      </c>
      <c r="Q21" s="322">
        <v>12.61</v>
      </c>
      <c r="R21" s="322">
        <v>8.51</v>
      </c>
      <c r="S21" s="322">
        <v>17.18</v>
      </c>
      <c r="T21" s="322">
        <v>19.48</v>
      </c>
      <c r="U21" s="322">
        <v>20.39</v>
      </c>
      <c r="V21" s="322">
        <v>17.97</v>
      </c>
      <c r="W21" s="322">
        <v>17.75</v>
      </c>
      <c r="X21" s="322">
        <v>21.13</v>
      </c>
      <c r="Y21" s="322">
        <v>24.79</v>
      </c>
      <c r="Z21" s="322">
        <v>25.6</v>
      </c>
      <c r="AA21" s="322">
        <v>28.2</v>
      </c>
      <c r="AB21" s="322">
        <v>25.71</v>
      </c>
      <c r="AC21" s="322">
        <v>25.91</v>
      </c>
      <c r="AD21" s="322">
        <v>23.2</v>
      </c>
      <c r="AE21" s="322">
        <v>36.386000000000003</v>
      </c>
      <c r="AF21" s="322">
        <v>30.777999999999999</v>
      </c>
      <c r="AG21" s="322">
        <v>30.245000000000001</v>
      </c>
      <c r="AH21" s="322">
        <v>22.190999999999999</v>
      </c>
      <c r="AI21" s="322">
        <v>46.610999999999997</v>
      </c>
      <c r="AJ21" s="322">
        <v>55.552999999999997</v>
      </c>
      <c r="AK21" s="322">
        <v>55.719000000000001</v>
      </c>
      <c r="AL21" s="322">
        <v>53.699282689999997</v>
      </c>
      <c r="AM21" s="322">
        <v>59.451999999999998</v>
      </c>
      <c r="AN21" s="322">
        <v>71.192999999999998</v>
      </c>
      <c r="AO21" s="322">
        <v>46.534999999999997</v>
      </c>
      <c r="AP21" s="345"/>
    </row>
    <row r="22" spans="1:42">
      <c r="A22" s="27" t="s">
        <v>113</v>
      </c>
      <c r="B22" s="322">
        <v>0.28999999999999998</v>
      </c>
      <c r="C22" s="322">
        <v>0.28999999999999998</v>
      </c>
      <c r="D22" s="322">
        <v>0.39</v>
      </c>
      <c r="E22" s="322">
        <v>0.42</v>
      </c>
      <c r="F22" s="322">
        <v>0.4</v>
      </c>
      <c r="G22" s="322">
        <v>0.42</v>
      </c>
      <c r="H22" s="322">
        <v>0.6</v>
      </c>
      <c r="I22" s="322">
        <v>0.78</v>
      </c>
      <c r="J22" s="322">
        <v>1</v>
      </c>
      <c r="K22" s="322">
        <v>1.43</v>
      </c>
      <c r="L22" s="322">
        <v>1.37</v>
      </c>
      <c r="M22" s="322">
        <v>1.95</v>
      </c>
      <c r="N22" s="322">
        <v>2.58</v>
      </c>
      <c r="O22" s="322">
        <v>2.67</v>
      </c>
      <c r="P22" s="322">
        <v>2.88</v>
      </c>
      <c r="Q22" s="322">
        <v>3.61</v>
      </c>
      <c r="R22" s="322">
        <v>3.75</v>
      </c>
      <c r="S22" s="322">
        <v>3.57</v>
      </c>
      <c r="T22" s="322">
        <v>3.42</v>
      </c>
      <c r="U22" s="322">
        <v>3.46</v>
      </c>
      <c r="V22" s="322">
        <v>3.47</v>
      </c>
      <c r="W22" s="322">
        <v>3.65</v>
      </c>
      <c r="X22" s="322">
        <v>3.92</v>
      </c>
      <c r="Y22" s="322">
        <v>11.79</v>
      </c>
      <c r="Z22" s="322">
        <v>13.3</v>
      </c>
      <c r="AA22" s="322">
        <v>13.3</v>
      </c>
      <c r="AB22" s="322">
        <v>13.47</v>
      </c>
      <c r="AC22" s="322">
        <v>13.47</v>
      </c>
      <c r="AD22" s="322">
        <v>12.1</v>
      </c>
      <c r="AE22" s="322">
        <v>3.1749999999999998</v>
      </c>
      <c r="AF22" s="322">
        <v>3.9820000000000002</v>
      </c>
      <c r="AG22" s="322">
        <v>3.6659999999999999</v>
      </c>
      <c r="AH22" s="322">
        <v>4.5990000000000002</v>
      </c>
      <c r="AI22" s="322">
        <v>4.7460000000000004</v>
      </c>
      <c r="AJ22" s="322">
        <v>4.6920000000000002</v>
      </c>
      <c r="AK22" s="322">
        <v>4.6879999999999997</v>
      </c>
      <c r="AL22" s="322">
        <v>5.1826962699999992</v>
      </c>
      <c r="AM22" s="322">
        <v>4.8730000000000002</v>
      </c>
      <c r="AN22" s="322">
        <v>5.3</v>
      </c>
      <c r="AO22" s="322">
        <v>5.226</v>
      </c>
      <c r="AP22" s="345"/>
    </row>
    <row r="23" spans="1:42">
      <c r="A23" s="27" t="s">
        <v>114</v>
      </c>
      <c r="B23" s="322">
        <v>0</v>
      </c>
      <c r="C23" s="322">
        <v>0</v>
      </c>
      <c r="D23" s="322">
        <v>0</v>
      </c>
      <c r="E23" s="322">
        <v>0</v>
      </c>
      <c r="F23" s="322">
        <v>0</v>
      </c>
      <c r="G23" s="322">
        <v>0</v>
      </c>
      <c r="H23" s="322">
        <v>0</v>
      </c>
      <c r="I23" s="322">
        <v>0</v>
      </c>
      <c r="J23" s="322">
        <v>0</v>
      </c>
      <c r="K23" s="322">
        <v>0</v>
      </c>
      <c r="L23" s="322">
        <v>0</v>
      </c>
      <c r="M23" s="322">
        <v>0</v>
      </c>
      <c r="N23" s="322">
        <v>0</v>
      </c>
      <c r="O23" s="322">
        <v>0</v>
      </c>
      <c r="P23" s="322">
        <v>0</v>
      </c>
      <c r="Q23" s="322">
        <v>0</v>
      </c>
      <c r="R23" s="322">
        <v>0</v>
      </c>
      <c r="S23" s="322">
        <v>0</v>
      </c>
      <c r="T23" s="322">
        <v>0</v>
      </c>
      <c r="U23" s="322">
        <v>0</v>
      </c>
      <c r="V23" s="322">
        <v>0</v>
      </c>
      <c r="W23" s="322">
        <v>0</v>
      </c>
      <c r="X23" s="322">
        <v>0</v>
      </c>
      <c r="Y23" s="322">
        <v>0</v>
      </c>
      <c r="Z23" s="322">
        <v>0</v>
      </c>
      <c r="AA23" s="322">
        <v>0</v>
      </c>
      <c r="AB23" s="322">
        <v>2.63</v>
      </c>
      <c r="AC23" s="322">
        <v>2.96</v>
      </c>
      <c r="AD23" s="322">
        <v>4.9000000000000004</v>
      </c>
      <c r="AE23" s="322">
        <v>0.81899999999999995</v>
      </c>
      <c r="AF23" s="322">
        <v>0.41699999999999998</v>
      </c>
      <c r="AG23" s="322">
        <v>1.8420000000000001</v>
      </c>
      <c r="AH23" s="322">
        <v>2.4380000000000002</v>
      </c>
      <c r="AI23" s="322">
        <v>4.2910000000000004</v>
      </c>
      <c r="AJ23" s="322">
        <v>4.6230000000000002</v>
      </c>
      <c r="AK23" s="322">
        <v>5.476</v>
      </c>
      <c r="AL23" s="322">
        <v>2.9556335900000001</v>
      </c>
      <c r="AM23" s="322">
        <v>2.5030000000000001</v>
      </c>
      <c r="AN23" s="322">
        <v>1.7119999999999997</v>
      </c>
      <c r="AO23" s="322">
        <v>3.855</v>
      </c>
      <c r="AP23" s="345"/>
    </row>
    <row r="24" spans="1:42">
      <c r="A24" s="27" t="s">
        <v>115</v>
      </c>
      <c r="B24" s="322">
        <v>0</v>
      </c>
      <c r="C24" s="322">
        <v>0</v>
      </c>
      <c r="D24" s="322">
        <v>0</v>
      </c>
      <c r="E24" s="322">
        <v>0</v>
      </c>
      <c r="F24" s="322">
        <v>0</v>
      </c>
      <c r="G24" s="322">
        <v>0</v>
      </c>
      <c r="H24" s="322">
        <v>0</v>
      </c>
      <c r="I24" s="322">
        <v>0</v>
      </c>
      <c r="J24" s="322">
        <v>0</v>
      </c>
      <c r="K24" s="322">
        <v>0</v>
      </c>
      <c r="L24" s="322">
        <v>0</v>
      </c>
      <c r="M24" s="322">
        <v>0.2</v>
      </c>
      <c r="N24" s="322">
        <v>0.3</v>
      </c>
      <c r="O24" s="322">
        <v>0.15</v>
      </c>
      <c r="P24" s="322">
        <v>0.99</v>
      </c>
      <c r="Q24" s="322">
        <v>1.03</v>
      </c>
      <c r="R24" s="322">
        <v>1.32</v>
      </c>
      <c r="S24" s="322">
        <v>1.57</v>
      </c>
      <c r="T24" s="322">
        <v>1.39</v>
      </c>
      <c r="U24" s="322">
        <v>1.87</v>
      </c>
      <c r="V24" s="322">
        <v>1.8</v>
      </c>
      <c r="W24" s="322">
        <v>0</v>
      </c>
      <c r="X24" s="322">
        <v>0</v>
      </c>
      <c r="Y24" s="322">
        <v>0</v>
      </c>
      <c r="Z24" s="322">
        <v>0</v>
      </c>
      <c r="AA24" s="322">
        <v>0</v>
      </c>
      <c r="AB24" s="322">
        <v>0</v>
      </c>
      <c r="AC24" s="322">
        <v>0</v>
      </c>
      <c r="AD24" s="322">
        <v>0</v>
      </c>
      <c r="AE24" s="322">
        <v>0</v>
      </c>
      <c r="AF24" s="322">
        <v>0</v>
      </c>
      <c r="AG24" s="322">
        <v>0</v>
      </c>
      <c r="AH24" s="322">
        <v>0</v>
      </c>
      <c r="AI24" s="322">
        <v>0</v>
      </c>
      <c r="AJ24" s="322">
        <v>0</v>
      </c>
      <c r="AK24" s="322">
        <v>0</v>
      </c>
      <c r="AL24" s="322">
        <v>0</v>
      </c>
      <c r="AM24" s="322">
        <v>0</v>
      </c>
      <c r="AN24" s="322">
        <v>0</v>
      </c>
      <c r="AO24" s="322">
        <v>0</v>
      </c>
      <c r="AP24" s="345"/>
    </row>
    <row r="25" spans="1:42">
      <c r="A25" s="27" t="s">
        <v>116</v>
      </c>
      <c r="B25" s="322">
        <v>0</v>
      </c>
      <c r="C25" s="322">
        <v>0</v>
      </c>
      <c r="D25" s="322">
        <v>0</v>
      </c>
      <c r="E25" s="322">
        <v>0</v>
      </c>
      <c r="F25" s="322">
        <v>0</v>
      </c>
      <c r="G25" s="322">
        <v>0</v>
      </c>
      <c r="H25" s="322">
        <v>0</v>
      </c>
      <c r="I25" s="322">
        <v>0</v>
      </c>
      <c r="J25" s="322">
        <v>0</v>
      </c>
      <c r="K25" s="322">
        <v>1.28</v>
      </c>
      <c r="L25" s="322">
        <v>1.4</v>
      </c>
      <c r="M25" s="322">
        <v>1.37</v>
      </c>
      <c r="N25" s="322">
        <v>1.48</v>
      </c>
      <c r="O25" s="322">
        <v>1.28</v>
      </c>
      <c r="P25" s="322">
        <v>3.4</v>
      </c>
      <c r="Q25" s="322">
        <v>4.4800000000000004</v>
      </c>
      <c r="R25" s="322">
        <v>4.8899999999999997</v>
      </c>
      <c r="S25" s="322">
        <v>5.46</v>
      </c>
      <c r="T25" s="322">
        <v>5.99</v>
      </c>
      <c r="U25" s="322">
        <v>6.17</v>
      </c>
      <c r="V25" s="322">
        <v>6.04</v>
      </c>
      <c r="W25" s="322">
        <v>5.99</v>
      </c>
      <c r="X25" s="322">
        <v>6.17</v>
      </c>
      <c r="Y25" s="322">
        <v>4.28</v>
      </c>
      <c r="Z25" s="322">
        <v>5.3</v>
      </c>
      <c r="AA25" s="322">
        <v>5.5</v>
      </c>
      <c r="AB25" s="322">
        <v>5.47</v>
      </c>
      <c r="AC25" s="322">
        <v>5.47</v>
      </c>
      <c r="AD25" s="322">
        <v>5.0999999999999996</v>
      </c>
      <c r="AE25" s="322">
        <v>4.8230000000000004</v>
      </c>
      <c r="AF25" s="322">
        <v>4.4939999999999998</v>
      </c>
      <c r="AG25" s="322">
        <v>4.1360000000000001</v>
      </c>
      <c r="AH25" s="322">
        <v>3.823</v>
      </c>
      <c r="AI25" s="322">
        <v>3.915</v>
      </c>
      <c r="AJ25" s="322">
        <v>4.3419999999999996</v>
      </c>
      <c r="AK25" s="322">
        <v>19.559999999999999</v>
      </c>
      <c r="AL25" s="322">
        <v>22.678872089999999</v>
      </c>
      <c r="AM25" s="322">
        <v>24.332999999999998</v>
      </c>
      <c r="AN25" s="322">
        <v>25.6</v>
      </c>
      <c r="AO25" s="322">
        <v>23.8</v>
      </c>
      <c r="AP25" s="345"/>
    </row>
    <row r="26" spans="1:42">
      <c r="A26" s="27" t="s">
        <v>117</v>
      </c>
      <c r="B26" s="322">
        <v>0.39</v>
      </c>
      <c r="C26" s="322">
        <v>0.39</v>
      </c>
      <c r="D26" s="322">
        <v>0.38</v>
      </c>
      <c r="E26" s="322">
        <v>0.41</v>
      </c>
      <c r="F26" s="322">
        <v>0.47</v>
      </c>
      <c r="G26" s="322">
        <v>0.55000000000000004</v>
      </c>
      <c r="H26" s="322">
        <v>0.67</v>
      </c>
      <c r="I26" s="322">
        <v>0.66</v>
      </c>
      <c r="J26" s="322">
        <v>0.69</v>
      </c>
      <c r="K26" s="322">
        <v>0.64</v>
      </c>
      <c r="L26" s="322">
        <v>0.94</v>
      </c>
      <c r="M26" s="322">
        <v>0.77</v>
      </c>
      <c r="N26" s="322">
        <v>0.59</v>
      </c>
      <c r="O26" s="322">
        <v>0.59</v>
      </c>
      <c r="P26" s="322">
        <v>0.92</v>
      </c>
      <c r="Q26" s="322">
        <v>0.64</v>
      </c>
      <c r="R26" s="322">
        <v>0.33</v>
      </c>
      <c r="S26" s="322">
        <v>0.49</v>
      </c>
      <c r="T26" s="322">
        <v>0.56999999999999995</v>
      </c>
      <c r="U26" s="322">
        <v>0.83</v>
      </c>
      <c r="V26" s="322">
        <v>0.63</v>
      </c>
      <c r="W26" s="322">
        <v>0.76</v>
      </c>
      <c r="X26" s="322">
        <v>0.68</v>
      </c>
      <c r="Y26" s="322">
        <v>0.63</v>
      </c>
      <c r="Z26" s="322">
        <v>0</v>
      </c>
      <c r="AA26" s="322">
        <v>0</v>
      </c>
      <c r="AB26" s="322">
        <v>0</v>
      </c>
      <c r="AC26" s="322">
        <v>0</v>
      </c>
      <c r="AD26" s="322">
        <v>0</v>
      </c>
      <c r="AE26" s="322">
        <v>0</v>
      </c>
      <c r="AF26" s="322">
        <v>0</v>
      </c>
      <c r="AG26" s="322">
        <v>0</v>
      </c>
      <c r="AH26" s="322">
        <v>0</v>
      </c>
      <c r="AI26" s="322">
        <v>0</v>
      </c>
      <c r="AJ26" s="322">
        <v>0</v>
      </c>
      <c r="AK26" s="322">
        <v>0</v>
      </c>
      <c r="AL26" s="322">
        <v>0</v>
      </c>
      <c r="AM26" s="322">
        <v>0</v>
      </c>
      <c r="AN26" s="322">
        <v>0</v>
      </c>
      <c r="AO26" s="322">
        <v>0</v>
      </c>
      <c r="AP26" s="345"/>
    </row>
    <row r="27" spans="1:42">
      <c r="A27" s="27" t="s">
        <v>118</v>
      </c>
      <c r="B27" s="322">
        <v>3.47</v>
      </c>
      <c r="C27" s="322">
        <v>3.09</v>
      </c>
      <c r="D27" s="322">
        <v>2.0099999999999998</v>
      </c>
      <c r="E27" s="322">
        <v>1.97</v>
      </c>
      <c r="F27" s="322">
        <v>4.6500000000000004</v>
      </c>
      <c r="G27" s="322">
        <v>4.6500000000000004</v>
      </c>
      <c r="H27" s="322">
        <v>5.4</v>
      </c>
      <c r="I27" s="322">
        <v>5.48</v>
      </c>
      <c r="J27" s="322">
        <v>6.4</v>
      </c>
      <c r="K27" s="322">
        <v>5.16</v>
      </c>
      <c r="L27" s="322">
        <v>8.35</v>
      </c>
      <c r="M27" s="322">
        <v>9.84</v>
      </c>
      <c r="N27" s="322">
        <v>8.4499999999999993</v>
      </c>
      <c r="O27" s="322">
        <v>12.92</v>
      </c>
      <c r="P27" s="322">
        <v>18.350000000000001</v>
      </c>
      <c r="Q27" s="322">
        <v>19.95</v>
      </c>
      <c r="R27" s="322">
        <v>16.28</v>
      </c>
      <c r="S27" s="322">
        <v>33.65</v>
      </c>
      <c r="T27" s="322">
        <v>35.17</v>
      </c>
      <c r="U27" s="322">
        <v>32.020000000000003</v>
      </c>
      <c r="V27" s="322">
        <v>31.64</v>
      </c>
      <c r="W27" s="322">
        <v>29.05</v>
      </c>
      <c r="X27" s="322">
        <v>27.37</v>
      </c>
      <c r="Y27" s="322">
        <v>37.14</v>
      </c>
      <c r="Z27" s="322">
        <v>39.4</v>
      </c>
      <c r="AA27" s="322">
        <v>41.4</v>
      </c>
      <c r="AB27" s="322">
        <v>41.45</v>
      </c>
      <c r="AC27" s="322">
        <v>41.45</v>
      </c>
      <c r="AD27" s="322">
        <v>27.6</v>
      </c>
      <c r="AE27" s="322">
        <v>40.390999999999998</v>
      </c>
      <c r="AF27" s="322">
        <v>31.111999999999998</v>
      </c>
      <c r="AG27" s="322">
        <v>45.179000000000002</v>
      </c>
      <c r="AH27" s="322">
        <v>63.963999999999999</v>
      </c>
      <c r="AI27" s="322">
        <v>64.176000000000002</v>
      </c>
      <c r="AJ27" s="322">
        <v>62.843000000000004</v>
      </c>
      <c r="AK27" s="322">
        <v>64.697000000000003</v>
      </c>
      <c r="AL27" s="322">
        <v>63.891059469999995</v>
      </c>
      <c r="AM27" s="322">
        <v>51.067999999999998</v>
      </c>
      <c r="AN27" s="322">
        <v>50.899000000000001</v>
      </c>
      <c r="AO27" s="322">
        <v>68.156999999999996</v>
      </c>
      <c r="AP27" s="345"/>
    </row>
    <row r="28" spans="1:42">
      <c r="A28" s="27" t="s">
        <v>119</v>
      </c>
      <c r="B28" s="322">
        <v>0</v>
      </c>
      <c r="C28" s="322">
        <v>5.4</v>
      </c>
      <c r="D28" s="322">
        <v>7.54</v>
      </c>
      <c r="E28" s="322">
        <v>8.77</v>
      </c>
      <c r="F28" s="322">
        <v>8.83</v>
      </c>
      <c r="G28" s="322">
        <v>9.3000000000000007</v>
      </c>
      <c r="H28" s="322">
        <v>12.32</v>
      </c>
      <c r="I28" s="322">
        <v>11.88</v>
      </c>
      <c r="J28" s="322">
        <v>15.25</v>
      </c>
      <c r="K28" s="322">
        <v>18.309999999999999</v>
      </c>
      <c r="L28" s="322">
        <v>14.21</v>
      </c>
      <c r="M28" s="322">
        <v>19.63</v>
      </c>
      <c r="N28" s="322">
        <v>17.11</v>
      </c>
      <c r="O28" s="322">
        <v>14.05</v>
      </c>
      <c r="P28" s="322">
        <v>12.32</v>
      </c>
      <c r="Q28" s="322">
        <v>12.45</v>
      </c>
      <c r="R28" s="322">
        <v>19.5</v>
      </c>
      <c r="S28" s="322">
        <v>10.94</v>
      </c>
      <c r="T28" s="322">
        <v>12.79</v>
      </c>
      <c r="U28" s="322">
        <v>13.09</v>
      </c>
      <c r="V28" s="322">
        <v>10.53</v>
      </c>
      <c r="W28" s="322">
        <v>11.97</v>
      </c>
      <c r="X28" s="322">
        <v>11.81</v>
      </c>
      <c r="Y28" s="322">
        <v>56.31</v>
      </c>
      <c r="Z28" s="322">
        <v>62.6</v>
      </c>
      <c r="AA28" s="322">
        <v>40.4</v>
      </c>
      <c r="AB28" s="322">
        <v>40.409999999999997</v>
      </c>
      <c r="AC28" s="322">
        <v>42</v>
      </c>
      <c r="AD28" s="322">
        <v>46.5</v>
      </c>
      <c r="AE28" s="322">
        <v>45.11</v>
      </c>
      <c r="AF28" s="322">
        <v>41.7</v>
      </c>
      <c r="AG28" s="322">
        <v>35.319000000000003</v>
      </c>
      <c r="AH28" s="322">
        <v>47.026000000000003</v>
      </c>
      <c r="AI28" s="322">
        <v>52</v>
      </c>
      <c r="AJ28" s="322">
        <v>43.744999999999997</v>
      </c>
      <c r="AK28" s="322">
        <v>43.308999999999997</v>
      </c>
      <c r="AL28" s="322">
        <v>48.3035584</v>
      </c>
      <c r="AM28" s="322">
        <v>50.331000000000003</v>
      </c>
      <c r="AN28" s="322">
        <v>56.1</v>
      </c>
      <c r="AO28" s="322">
        <v>56.1</v>
      </c>
      <c r="AP28" s="345"/>
    </row>
    <row r="29" spans="1:42">
      <c r="A29" s="344" t="s">
        <v>893</v>
      </c>
      <c r="B29" s="343">
        <v>8.42</v>
      </c>
      <c r="C29" s="343">
        <v>19.27</v>
      </c>
      <c r="D29" s="343">
        <v>19.830000000000002</v>
      </c>
      <c r="E29" s="343">
        <v>21.97</v>
      </c>
      <c r="F29" s="343">
        <v>25.03</v>
      </c>
      <c r="G29" s="343">
        <v>24.14</v>
      </c>
      <c r="H29" s="343">
        <v>31.730000000000004</v>
      </c>
      <c r="I29" s="343">
        <v>32.620000000000005</v>
      </c>
      <c r="J29" s="343">
        <v>41.980000000000004</v>
      </c>
      <c r="K29" s="343">
        <v>49.260000000000005</v>
      </c>
      <c r="L29" s="343">
        <v>60.809999999999995</v>
      </c>
      <c r="M29" s="343">
        <v>77.08</v>
      </c>
      <c r="N29" s="343">
        <v>78.97999999999999</v>
      </c>
      <c r="O29" s="343">
        <v>94.750000000000014</v>
      </c>
      <c r="P29" s="343">
        <v>111.63</v>
      </c>
      <c r="Q29" s="343">
        <v>98.45</v>
      </c>
      <c r="R29" s="343">
        <v>96.82</v>
      </c>
      <c r="S29" s="343">
        <v>115.48999999999998</v>
      </c>
      <c r="T29" s="343">
        <v>132.04</v>
      </c>
      <c r="U29" s="343">
        <v>137.75</v>
      </c>
      <c r="V29" s="343">
        <v>123.42</v>
      </c>
      <c r="W29" s="343">
        <v>134.71</v>
      </c>
      <c r="X29" s="343">
        <v>141.20999999999998</v>
      </c>
      <c r="Y29" s="343">
        <v>194.86999999999998</v>
      </c>
      <c r="Z29" s="343">
        <v>226.25</v>
      </c>
      <c r="AA29" s="343">
        <v>218.46000000000004</v>
      </c>
      <c r="AB29" s="343">
        <v>230.75</v>
      </c>
      <c r="AC29" s="343">
        <v>237.86</v>
      </c>
      <c r="AD29" s="343">
        <v>222.04000000000002</v>
      </c>
      <c r="AE29" s="343">
        <v>227.42000000000002</v>
      </c>
      <c r="AF29" s="343">
        <v>215.80099999999999</v>
      </c>
      <c r="AG29" s="343">
        <v>229.95799999999997</v>
      </c>
      <c r="AH29" s="343">
        <v>256.52536216999994</v>
      </c>
      <c r="AI29" s="343">
        <v>295.18700000000001</v>
      </c>
      <c r="AJ29" s="343">
        <v>298.44600000000003</v>
      </c>
      <c r="AK29" s="343">
        <v>324.37</v>
      </c>
      <c r="AL29" s="343">
        <v>331.16201538999997</v>
      </c>
      <c r="AM29" s="343">
        <f>SUM(AM6:AM28)</f>
        <v>327.06</v>
      </c>
      <c r="AN29" s="343">
        <f t="shared" ref="AN29:AO29" si="0">SUM(AN6:AN28)</f>
        <v>339.40999999999997</v>
      </c>
      <c r="AO29" s="343">
        <f t="shared" si="0"/>
        <v>330.6</v>
      </c>
      <c r="AP29" s="345"/>
    </row>
    <row r="30" spans="1:42">
      <c r="A30" s="51"/>
      <c r="B30" s="85"/>
      <c r="C30" s="85"/>
      <c r="D30" s="85"/>
      <c r="E30" s="85"/>
      <c r="F30" s="85"/>
      <c r="G30" s="85"/>
      <c r="H30" s="85"/>
      <c r="I30" s="85"/>
      <c r="J30" s="85"/>
      <c r="K30" s="85"/>
      <c r="L30" s="85"/>
      <c r="M30" s="85"/>
      <c r="N30" s="85"/>
      <c r="O30" s="85"/>
      <c r="P30" s="85"/>
      <c r="Q30" s="85"/>
      <c r="R30" s="85"/>
      <c r="S30" s="85"/>
      <c r="T30" s="85"/>
      <c r="U30" s="85"/>
      <c r="V30" s="85"/>
      <c r="W30" s="85"/>
      <c r="X30" s="85"/>
      <c r="Y30" s="85"/>
      <c r="Z30" s="85"/>
      <c r="AA30" s="85"/>
      <c r="AB30" s="85"/>
      <c r="AC30" s="84"/>
      <c r="AD30" s="34"/>
      <c r="AE30" s="34"/>
      <c r="AF30" s="34"/>
      <c r="AG30" s="34"/>
      <c r="AH30" s="34"/>
      <c r="AI30" s="34"/>
      <c r="AJ30" s="34"/>
      <c r="AK30" s="34"/>
      <c r="AL30" s="34"/>
      <c r="AM30" s="34"/>
      <c r="AN30" s="34"/>
      <c r="AO30" s="34"/>
      <c r="AP30" s="345"/>
    </row>
    <row r="31" spans="1:42" ht="16.5">
      <c r="A31" s="514" t="s">
        <v>6441</v>
      </c>
      <c r="B31" s="287"/>
      <c r="C31" s="287"/>
      <c r="D31" s="287"/>
      <c r="E31" s="287"/>
      <c r="F31" s="287"/>
      <c r="G31" s="287"/>
      <c r="H31" s="287"/>
      <c r="I31" s="287"/>
      <c r="J31" s="287"/>
      <c r="K31" s="287"/>
      <c r="L31" s="287"/>
      <c r="M31" s="287"/>
      <c r="N31" s="287"/>
      <c r="O31" s="287"/>
      <c r="P31" s="287"/>
      <c r="Q31" s="287"/>
      <c r="R31" s="287"/>
      <c r="S31" s="287"/>
      <c r="T31" s="287"/>
      <c r="U31" s="287"/>
      <c r="V31" s="287"/>
      <c r="W31" s="287"/>
      <c r="X31" s="287"/>
      <c r="Y31" s="287"/>
      <c r="Z31" s="287"/>
      <c r="AA31" s="287"/>
      <c r="AB31" s="287"/>
      <c r="AC31" s="287"/>
      <c r="AD31" s="288"/>
      <c r="AE31" s="288"/>
      <c r="AF31" s="288"/>
      <c r="AG31" s="288"/>
      <c r="AH31" s="288"/>
      <c r="AI31" s="288"/>
      <c r="AJ31" s="288"/>
      <c r="AK31" s="288"/>
      <c r="AL31" s="288"/>
      <c r="AM31" s="288"/>
      <c r="AN31" s="288"/>
      <c r="AO31" s="288"/>
      <c r="AP31" s="345"/>
    </row>
    <row r="32" spans="1:42" ht="25.5">
      <c r="A32" s="515"/>
      <c r="AN32" s="304" t="s">
        <v>6517</v>
      </c>
      <c r="AO32" s="304" t="s">
        <v>6518</v>
      </c>
      <c r="AP32" s="345"/>
    </row>
    <row r="33" spans="1:42">
      <c r="A33" s="26" t="s">
        <v>120</v>
      </c>
      <c r="B33" s="22" t="s">
        <v>66</v>
      </c>
      <c r="C33" s="22" t="s">
        <v>67</v>
      </c>
      <c r="D33" s="22" t="s">
        <v>68</v>
      </c>
      <c r="E33" s="22" t="s">
        <v>69</v>
      </c>
      <c r="F33" s="22" t="s">
        <v>70</v>
      </c>
      <c r="G33" s="22" t="s">
        <v>71</v>
      </c>
      <c r="H33" s="22" t="s">
        <v>72</v>
      </c>
      <c r="I33" s="22" t="s">
        <v>73</v>
      </c>
      <c r="J33" s="22" t="s">
        <v>74</v>
      </c>
      <c r="K33" s="22" t="s">
        <v>75</v>
      </c>
      <c r="L33" s="22" t="s">
        <v>1</v>
      </c>
      <c r="M33" s="22" t="s">
        <v>2</v>
      </c>
      <c r="N33" s="22" t="s">
        <v>3</v>
      </c>
      <c r="O33" s="22" t="s">
        <v>4</v>
      </c>
      <c r="P33" s="22" t="s">
        <v>5</v>
      </c>
      <c r="Q33" s="22" t="s">
        <v>6</v>
      </c>
      <c r="R33" s="22" t="s">
        <v>7</v>
      </c>
      <c r="S33" s="22" t="s">
        <v>8</v>
      </c>
      <c r="T33" s="22" t="s">
        <v>9</v>
      </c>
      <c r="U33" s="22" t="s">
        <v>10</v>
      </c>
      <c r="V33" s="22" t="s">
        <v>11</v>
      </c>
      <c r="W33" s="22" t="s">
        <v>12</v>
      </c>
      <c r="X33" s="22" t="s">
        <v>13</v>
      </c>
      <c r="Y33" s="22" t="s">
        <v>14</v>
      </c>
      <c r="Z33" s="22" t="s">
        <v>15</v>
      </c>
      <c r="AA33" s="22" t="s">
        <v>16</v>
      </c>
      <c r="AB33" s="22" t="s">
        <v>17</v>
      </c>
      <c r="AC33" s="22" t="s">
        <v>18</v>
      </c>
      <c r="AD33" s="22" t="s">
        <v>19</v>
      </c>
      <c r="AE33" s="22" t="s">
        <v>20</v>
      </c>
      <c r="AF33" s="22" t="s">
        <v>21</v>
      </c>
      <c r="AG33" s="22" t="s">
        <v>22</v>
      </c>
      <c r="AH33" s="22" t="s">
        <v>23</v>
      </c>
      <c r="AI33" s="22" t="s">
        <v>24</v>
      </c>
      <c r="AJ33" s="22" t="s">
        <v>25</v>
      </c>
      <c r="AK33" s="22" t="s">
        <v>26</v>
      </c>
      <c r="AL33" s="22" t="s">
        <v>27</v>
      </c>
      <c r="AM33" s="22" t="s">
        <v>62</v>
      </c>
      <c r="AN33" s="22" t="s">
        <v>63</v>
      </c>
      <c r="AO33" s="22" t="s">
        <v>1238</v>
      </c>
      <c r="AP33" s="345"/>
    </row>
    <row r="34" spans="1:42">
      <c r="A34" s="46" t="s">
        <v>121</v>
      </c>
      <c r="B34" s="322">
        <v>0</v>
      </c>
      <c r="C34" s="322">
        <v>0</v>
      </c>
      <c r="D34" s="322">
        <v>0</v>
      </c>
      <c r="E34" s="322">
        <v>0</v>
      </c>
      <c r="F34" s="322">
        <v>0</v>
      </c>
      <c r="G34" s="322">
        <v>0</v>
      </c>
      <c r="H34" s="322">
        <v>0</v>
      </c>
      <c r="I34" s="322">
        <v>0</v>
      </c>
      <c r="J34" s="322">
        <v>0</v>
      </c>
      <c r="K34" s="322">
        <v>0</v>
      </c>
      <c r="L34" s="322">
        <v>0</v>
      </c>
      <c r="M34" s="322">
        <v>0</v>
      </c>
      <c r="N34" s="322">
        <v>0</v>
      </c>
      <c r="O34" s="322">
        <v>0</v>
      </c>
      <c r="P34" s="322">
        <v>0</v>
      </c>
      <c r="Q34" s="322">
        <v>0</v>
      </c>
      <c r="R34" s="322">
        <v>0</v>
      </c>
      <c r="S34" s="322">
        <v>0</v>
      </c>
      <c r="T34" s="322">
        <v>0</v>
      </c>
      <c r="U34" s="322">
        <v>0</v>
      </c>
      <c r="V34" s="322">
        <v>0</v>
      </c>
      <c r="W34" s="322">
        <v>0</v>
      </c>
      <c r="X34" s="322">
        <v>0</v>
      </c>
      <c r="Y34" s="322">
        <v>0</v>
      </c>
      <c r="Z34" s="322">
        <v>0</v>
      </c>
      <c r="AA34" s="322">
        <v>15.351667000000001</v>
      </c>
      <c r="AB34" s="322">
        <v>14.532978</v>
      </c>
      <c r="AC34" s="322">
        <v>15.359</v>
      </c>
      <c r="AD34" s="322">
        <v>15.997999999999999</v>
      </c>
      <c r="AE34" s="322">
        <v>18.297000000000001</v>
      </c>
      <c r="AF34" s="322">
        <v>19.167000000000002</v>
      </c>
      <c r="AG34" s="322">
        <v>19.641999999999999</v>
      </c>
      <c r="AH34" s="322">
        <v>17.748999999999999</v>
      </c>
      <c r="AI34" s="322">
        <v>18.431999999999999</v>
      </c>
      <c r="AJ34" s="322">
        <v>19.28</v>
      </c>
      <c r="AK34" s="322">
        <v>20.388000000000002</v>
      </c>
      <c r="AL34" s="322">
        <v>21.392051980000002</v>
      </c>
      <c r="AM34" s="322">
        <v>22.224</v>
      </c>
      <c r="AN34" s="322">
        <v>20.245999999999999</v>
      </c>
      <c r="AO34" s="322">
        <v>18.757000000000001</v>
      </c>
      <c r="AP34" s="345"/>
    </row>
    <row r="35" spans="1:42">
      <c r="A35" s="46" t="s">
        <v>103</v>
      </c>
      <c r="B35" s="322">
        <v>0</v>
      </c>
      <c r="C35" s="322">
        <v>0</v>
      </c>
      <c r="D35" s="322">
        <v>0</v>
      </c>
      <c r="E35" s="322">
        <v>0</v>
      </c>
      <c r="F35" s="322">
        <v>0</v>
      </c>
      <c r="G35" s="322">
        <v>0</v>
      </c>
      <c r="H35" s="322">
        <v>0</v>
      </c>
      <c r="I35" s="322">
        <v>0</v>
      </c>
      <c r="J35" s="322">
        <v>0</v>
      </c>
      <c r="K35" s="322">
        <v>0</v>
      </c>
      <c r="L35" s="322">
        <v>0</v>
      </c>
      <c r="M35" s="322">
        <v>0</v>
      </c>
      <c r="N35" s="322">
        <v>0</v>
      </c>
      <c r="O35" s="322">
        <v>0</v>
      </c>
      <c r="P35" s="322">
        <v>0</v>
      </c>
      <c r="Q35" s="322">
        <v>0</v>
      </c>
      <c r="R35" s="322">
        <v>0</v>
      </c>
      <c r="S35" s="322">
        <v>0</v>
      </c>
      <c r="T35" s="322">
        <v>0</v>
      </c>
      <c r="U35" s="322">
        <v>0</v>
      </c>
      <c r="V35" s="322">
        <v>0</v>
      </c>
      <c r="W35" s="322">
        <v>0</v>
      </c>
      <c r="X35" s="322">
        <v>0</v>
      </c>
      <c r="Y35" s="322">
        <v>0</v>
      </c>
      <c r="Z35" s="322">
        <v>0</v>
      </c>
      <c r="AA35" s="322">
        <v>0</v>
      </c>
      <c r="AB35" s="322">
        <v>0</v>
      </c>
      <c r="AC35" s="322">
        <v>0</v>
      </c>
      <c r="AD35" s="322">
        <v>0</v>
      </c>
      <c r="AE35" s="322">
        <v>0</v>
      </c>
      <c r="AF35" s="322">
        <v>0</v>
      </c>
      <c r="AG35" s="322">
        <v>0</v>
      </c>
      <c r="AH35" s="322">
        <v>0</v>
      </c>
      <c r="AI35" s="322">
        <v>0</v>
      </c>
      <c r="AJ35" s="322">
        <v>0</v>
      </c>
      <c r="AK35" s="322">
        <v>0</v>
      </c>
      <c r="AL35" s="322">
        <v>1.78423428</v>
      </c>
      <c r="AM35" s="322">
        <v>1.536</v>
      </c>
      <c r="AN35" s="322">
        <v>1.554</v>
      </c>
      <c r="AO35" s="322">
        <v>2.2349999999999999</v>
      </c>
      <c r="AP35" s="345"/>
    </row>
    <row r="36" spans="1:42">
      <c r="A36" s="46" t="s">
        <v>122</v>
      </c>
      <c r="B36" s="322">
        <v>0.7</v>
      </c>
      <c r="C36" s="322">
        <v>0.9</v>
      </c>
      <c r="D36" s="322">
        <v>1.3</v>
      </c>
      <c r="E36" s="322">
        <v>1.5</v>
      </c>
      <c r="F36" s="322">
        <v>2.5</v>
      </c>
      <c r="G36" s="322">
        <v>3.1</v>
      </c>
      <c r="H36" s="322">
        <v>4.3</v>
      </c>
      <c r="I36" s="322">
        <v>5</v>
      </c>
      <c r="J36" s="322">
        <v>6.2</v>
      </c>
      <c r="K36" s="322">
        <v>6.2</v>
      </c>
      <c r="L36" s="322">
        <v>5.4</v>
      </c>
      <c r="M36" s="322">
        <v>8.1</v>
      </c>
      <c r="N36" s="322">
        <v>8.4</v>
      </c>
      <c r="O36" s="322">
        <v>6.6</v>
      </c>
      <c r="P36" s="322">
        <v>7.5</v>
      </c>
      <c r="Q36" s="322">
        <v>8.5</v>
      </c>
      <c r="R36" s="322">
        <v>9.1999999999999993</v>
      </c>
      <c r="S36" s="322">
        <v>10.4</v>
      </c>
      <c r="T36" s="322">
        <v>11.3</v>
      </c>
      <c r="U36" s="322">
        <v>11.2</v>
      </c>
      <c r="V36" s="322">
        <v>12.1</v>
      </c>
      <c r="W36" s="322">
        <v>13.1</v>
      </c>
      <c r="X36" s="322">
        <v>12.8</v>
      </c>
      <c r="Y36" s="322">
        <v>15.8</v>
      </c>
      <c r="Z36" s="322">
        <v>25.5</v>
      </c>
      <c r="AA36" s="322">
        <v>27.9</v>
      </c>
      <c r="AB36" s="322">
        <v>31.7</v>
      </c>
      <c r="AC36" s="322">
        <v>32.799999999999997</v>
      </c>
      <c r="AD36" s="322">
        <v>28</v>
      </c>
      <c r="AE36" s="322">
        <v>14.9</v>
      </c>
      <c r="AF36" s="322">
        <v>21.35</v>
      </c>
      <c r="AG36" s="322">
        <v>16.335000000000001</v>
      </c>
      <c r="AH36" s="322">
        <v>16.527999999999999</v>
      </c>
      <c r="AI36" s="322">
        <v>17.494</v>
      </c>
      <c r="AJ36" s="322">
        <v>17.041</v>
      </c>
      <c r="AK36" s="322">
        <v>18.120999999999999</v>
      </c>
      <c r="AL36" s="322">
        <v>18.708153619999997</v>
      </c>
      <c r="AM36" s="322">
        <v>19.783000000000001</v>
      </c>
      <c r="AN36" s="322">
        <v>21.667000000000002</v>
      </c>
      <c r="AO36" s="322">
        <v>22.376000000000001</v>
      </c>
      <c r="AP36" s="345"/>
    </row>
    <row r="37" spans="1:42">
      <c r="A37" s="46" t="s">
        <v>105</v>
      </c>
      <c r="B37" s="322">
        <v>0</v>
      </c>
      <c r="C37" s="322">
        <v>0</v>
      </c>
      <c r="D37" s="322">
        <v>0</v>
      </c>
      <c r="E37" s="322">
        <v>0</v>
      </c>
      <c r="F37" s="322">
        <v>0</v>
      </c>
      <c r="G37" s="322">
        <v>0</v>
      </c>
      <c r="H37" s="322">
        <v>0</v>
      </c>
      <c r="I37" s="322">
        <v>0</v>
      </c>
      <c r="J37" s="322">
        <v>0</v>
      </c>
      <c r="K37" s="322">
        <v>0</v>
      </c>
      <c r="L37" s="322">
        <v>0</v>
      </c>
      <c r="M37" s="322">
        <v>0</v>
      </c>
      <c r="N37" s="322">
        <v>0</v>
      </c>
      <c r="O37" s="322">
        <v>0</v>
      </c>
      <c r="P37" s="322">
        <v>0</v>
      </c>
      <c r="Q37" s="322">
        <v>0</v>
      </c>
      <c r="R37" s="322">
        <v>0</v>
      </c>
      <c r="S37" s="322">
        <v>0</v>
      </c>
      <c r="T37" s="322">
        <v>0</v>
      </c>
      <c r="U37" s="322">
        <v>0</v>
      </c>
      <c r="V37" s="322">
        <v>0</v>
      </c>
      <c r="W37" s="322">
        <v>0</v>
      </c>
      <c r="X37" s="322">
        <v>0</v>
      </c>
      <c r="Y37" s="322">
        <v>0</v>
      </c>
      <c r="Z37" s="322">
        <v>0</v>
      </c>
      <c r="AA37" s="322">
        <v>0</v>
      </c>
      <c r="AB37" s="322">
        <v>0</v>
      </c>
      <c r="AC37" s="322">
        <v>0</v>
      </c>
      <c r="AD37" s="322">
        <v>0</v>
      </c>
      <c r="AE37" s="322">
        <v>0</v>
      </c>
      <c r="AF37" s="322">
        <v>0</v>
      </c>
      <c r="AG37" s="322">
        <v>0</v>
      </c>
      <c r="AH37" s="322">
        <v>0</v>
      </c>
      <c r="AI37" s="322">
        <v>0</v>
      </c>
      <c r="AJ37" s="322">
        <v>0</v>
      </c>
      <c r="AK37" s="322">
        <v>0</v>
      </c>
      <c r="AL37" s="322">
        <v>3.3042346999999999</v>
      </c>
      <c r="AM37" s="322">
        <v>4.1609999999999996</v>
      </c>
      <c r="AN37" s="322">
        <v>5.5709999999999997</v>
      </c>
      <c r="AO37" s="322">
        <v>5.8449999999999998</v>
      </c>
      <c r="AP37" s="345"/>
    </row>
    <row r="38" spans="1:42">
      <c r="A38" s="46" t="s">
        <v>123</v>
      </c>
      <c r="B38" s="322">
        <v>0</v>
      </c>
      <c r="C38" s="322">
        <v>6</v>
      </c>
      <c r="D38" s="322">
        <v>5.8</v>
      </c>
      <c r="E38" s="322">
        <v>7.5</v>
      </c>
      <c r="F38" s="322">
        <v>6.8</v>
      </c>
      <c r="G38" s="322">
        <v>10.9</v>
      </c>
      <c r="H38" s="322">
        <v>14.1</v>
      </c>
      <c r="I38" s="322">
        <v>15.2</v>
      </c>
      <c r="J38" s="322">
        <v>17.899999999999999</v>
      </c>
      <c r="K38" s="322">
        <v>11.2</v>
      </c>
      <c r="L38" s="322">
        <v>11.1</v>
      </c>
      <c r="M38" s="322">
        <v>13.3</v>
      </c>
      <c r="N38" s="322">
        <v>14.4</v>
      </c>
      <c r="O38" s="322">
        <v>14.8</v>
      </c>
      <c r="P38" s="322">
        <v>15.7</v>
      </c>
      <c r="Q38" s="322">
        <v>21.2</v>
      </c>
      <c r="R38" s="322">
        <v>23.3</v>
      </c>
      <c r="S38" s="322">
        <v>21.3</v>
      </c>
      <c r="T38" s="322">
        <v>29.1</v>
      </c>
      <c r="U38" s="322">
        <v>33.799999999999997</v>
      </c>
      <c r="V38" s="322">
        <v>33.6</v>
      </c>
      <c r="W38" s="322">
        <v>31.9</v>
      </c>
      <c r="X38" s="322">
        <v>34</v>
      </c>
      <c r="Y38" s="322">
        <v>40.799999999999997</v>
      </c>
      <c r="Z38" s="322">
        <v>39.200000000000003</v>
      </c>
      <c r="AA38" s="322">
        <v>39.200000000000003</v>
      </c>
      <c r="AB38" s="322">
        <v>35.1</v>
      </c>
      <c r="AC38" s="322">
        <v>35.1</v>
      </c>
      <c r="AD38" s="322">
        <v>35.799999999999997</v>
      </c>
      <c r="AE38" s="322">
        <v>37.5</v>
      </c>
      <c r="AF38" s="322">
        <v>42.22</v>
      </c>
      <c r="AG38" s="322">
        <v>50.070999999999998</v>
      </c>
      <c r="AH38" s="322">
        <v>53.404000000000003</v>
      </c>
      <c r="AI38" s="322">
        <v>57.567999999999998</v>
      </c>
      <c r="AJ38" s="322">
        <v>62.845999999999997</v>
      </c>
      <c r="AK38" s="322">
        <v>68.742000000000004</v>
      </c>
      <c r="AL38" s="322">
        <v>67.848254620000006</v>
      </c>
      <c r="AM38" s="322">
        <v>70.224999999999994</v>
      </c>
      <c r="AN38" s="322">
        <v>69.722999999999999</v>
      </c>
      <c r="AO38" s="322">
        <v>68.543000000000006</v>
      </c>
      <c r="AP38" s="345"/>
    </row>
    <row r="39" spans="1:42">
      <c r="A39" s="46" t="s">
        <v>124</v>
      </c>
      <c r="B39" s="322">
        <v>0</v>
      </c>
      <c r="C39" s="322">
        <v>0</v>
      </c>
      <c r="D39" s="322">
        <v>0</v>
      </c>
      <c r="E39" s="322">
        <v>0</v>
      </c>
      <c r="F39" s="322">
        <v>0</v>
      </c>
      <c r="G39" s="322">
        <v>0</v>
      </c>
      <c r="H39" s="322">
        <v>0</v>
      </c>
      <c r="I39" s="322">
        <v>0</v>
      </c>
      <c r="J39" s="322">
        <v>0</v>
      </c>
      <c r="K39" s="322">
        <v>0</v>
      </c>
      <c r="L39" s="322">
        <v>0.6</v>
      </c>
      <c r="M39" s="322">
        <v>1.2</v>
      </c>
      <c r="N39" s="322">
        <v>3.1</v>
      </c>
      <c r="O39" s="322">
        <v>4.4000000000000004</v>
      </c>
      <c r="P39" s="322">
        <v>8.3000000000000007</v>
      </c>
      <c r="Q39" s="322">
        <v>9.6</v>
      </c>
      <c r="R39" s="322">
        <v>10.7</v>
      </c>
      <c r="S39" s="322">
        <v>11.4</v>
      </c>
      <c r="T39" s="322">
        <v>12</v>
      </c>
      <c r="U39" s="322">
        <v>11.4</v>
      </c>
      <c r="V39" s="322">
        <v>15.3</v>
      </c>
      <c r="W39" s="322">
        <v>15.8</v>
      </c>
      <c r="X39" s="322">
        <v>15.8</v>
      </c>
      <c r="Y39" s="322">
        <v>29.5</v>
      </c>
      <c r="Z39" s="322">
        <v>30.2</v>
      </c>
      <c r="AA39" s="322">
        <v>30</v>
      </c>
      <c r="AB39" s="322">
        <v>30</v>
      </c>
      <c r="AC39" s="322">
        <v>32.9</v>
      </c>
      <c r="AD39" s="322">
        <v>34</v>
      </c>
      <c r="AE39" s="322">
        <v>36.200000000000003</v>
      </c>
      <c r="AF39" s="322">
        <v>32.351999999999997</v>
      </c>
      <c r="AG39" s="322">
        <v>40.186999999999998</v>
      </c>
      <c r="AH39" s="322">
        <v>39.229999999999997</v>
      </c>
      <c r="AI39" s="322">
        <v>42</v>
      </c>
      <c r="AJ39" s="322">
        <v>41.887999999999998</v>
      </c>
      <c r="AK39" s="322">
        <v>41.258000000000003</v>
      </c>
      <c r="AL39" s="322">
        <v>41.021000000000001</v>
      </c>
      <c r="AM39" s="322">
        <v>44.067</v>
      </c>
      <c r="AN39" s="322">
        <v>46</v>
      </c>
      <c r="AO39" s="322">
        <v>46.030999999999999</v>
      </c>
      <c r="AP39" s="345"/>
    </row>
    <row r="40" spans="1:42">
      <c r="A40" s="46" t="s">
        <v>125</v>
      </c>
      <c r="B40" s="322">
        <v>0</v>
      </c>
      <c r="C40" s="322">
        <v>0.4</v>
      </c>
      <c r="D40" s="322">
        <v>0.5</v>
      </c>
      <c r="E40" s="322">
        <v>0.7</v>
      </c>
      <c r="F40" s="322">
        <v>1.2</v>
      </c>
      <c r="G40" s="322">
        <v>0.7</v>
      </c>
      <c r="H40" s="322">
        <v>1.5</v>
      </c>
      <c r="I40" s="322">
        <v>1.8</v>
      </c>
      <c r="J40" s="322">
        <v>4.9000000000000004</v>
      </c>
      <c r="K40" s="322">
        <v>7.8</v>
      </c>
      <c r="L40" s="322">
        <v>10.4</v>
      </c>
      <c r="M40" s="322">
        <v>9.9</v>
      </c>
      <c r="N40" s="322">
        <v>13.3</v>
      </c>
      <c r="O40" s="322">
        <v>13.3</v>
      </c>
      <c r="P40" s="322">
        <v>13.7</v>
      </c>
      <c r="Q40" s="322">
        <v>11.8</v>
      </c>
      <c r="R40" s="322">
        <v>11.3</v>
      </c>
      <c r="S40" s="322">
        <v>10.6</v>
      </c>
      <c r="T40" s="322">
        <v>9.8000000000000007</v>
      </c>
      <c r="U40" s="322">
        <v>10.8</v>
      </c>
      <c r="V40" s="322">
        <v>11</v>
      </c>
      <c r="W40" s="322">
        <v>11</v>
      </c>
      <c r="X40" s="322">
        <v>11.3</v>
      </c>
      <c r="Y40" s="322">
        <v>11.6</v>
      </c>
      <c r="Z40" s="322">
        <v>11.9</v>
      </c>
      <c r="AA40" s="322">
        <v>12.2</v>
      </c>
      <c r="AB40" s="322">
        <v>12.5</v>
      </c>
      <c r="AC40" s="322">
        <v>12.5</v>
      </c>
      <c r="AD40" s="322">
        <v>12.8</v>
      </c>
      <c r="AE40" s="322">
        <v>13</v>
      </c>
      <c r="AF40" s="322">
        <v>13.018000000000001</v>
      </c>
      <c r="AG40" s="322">
        <v>6.7</v>
      </c>
      <c r="AH40" s="322">
        <v>0</v>
      </c>
      <c r="AI40" s="322">
        <v>0</v>
      </c>
      <c r="AJ40" s="322">
        <v>0</v>
      </c>
      <c r="AK40" s="322">
        <v>0</v>
      </c>
      <c r="AL40" s="322">
        <v>0</v>
      </c>
      <c r="AM40" s="322">
        <v>0</v>
      </c>
      <c r="AN40" s="322">
        <v>0</v>
      </c>
      <c r="AO40" s="322">
        <v>0</v>
      </c>
      <c r="AP40" s="345"/>
    </row>
    <row r="41" spans="1:42">
      <c r="A41" s="46" t="s">
        <v>126</v>
      </c>
      <c r="B41" s="322">
        <v>6.5</v>
      </c>
      <c r="C41" s="322">
        <v>6.8</v>
      </c>
      <c r="D41" s="322">
        <v>3.7</v>
      </c>
      <c r="E41" s="322">
        <v>4</v>
      </c>
      <c r="F41" s="322">
        <v>4.5999999999999996</v>
      </c>
      <c r="G41" s="322">
        <v>5.4</v>
      </c>
      <c r="H41" s="322">
        <v>4</v>
      </c>
      <c r="I41" s="322">
        <v>5.5</v>
      </c>
      <c r="J41" s="322">
        <v>8.4</v>
      </c>
      <c r="K41" s="322">
        <v>8.6</v>
      </c>
      <c r="L41" s="322">
        <v>11.9</v>
      </c>
      <c r="M41" s="322">
        <v>13.8</v>
      </c>
      <c r="N41" s="322">
        <v>13.6</v>
      </c>
      <c r="O41" s="322">
        <v>20.8</v>
      </c>
      <c r="P41" s="322">
        <v>22.9</v>
      </c>
      <c r="Q41" s="322">
        <v>22.1</v>
      </c>
      <c r="R41" s="322">
        <v>25.1</v>
      </c>
      <c r="S41" s="322">
        <v>22.6</v>
      </c>
      <c r="T41" s="322">
        <v>21.1</v>
      </c>
      <c r="U41" s="322">
        <v>22.8</v>
      </c>
      <c r="V41" s="322">
        <v>21.4</v>
      </c>
      <c r="W41" s="322">
        <v>20.2</v>
      </c>
      <c r="X41" s="322">
        <v>20.2</v>
      </c>
      <c r="Y41" s="322">
        <v>23.5</v>
      </c>
      <c r="Z41" s="322">
        <v>26.3</v>
      </c>
      <c r="AA41" s="322">
        <v>28.5</v>
      </c>
      <c r="AB41" s="322">
        <v>35.6</v>
      </c>
      <c r="AC41" s="322">
        <v>36.299999999999997</v>
      </c>
      <c r="AD41" s="322">
        <v>37.6</v>
      </c>
      <c r="AE41" s="322">
        <v>45</v>
      </c>
      <c r="AF41" s="322">
        <v>42.807000000000002</v>
      </c>
      <c r="AG41" s="322">
        <v>41.972000000000001</v>
      </c>
      <c r="AH41" s="322">
        <v>37.844000000000001</v>
      </c>
      <c r="AI41" s="322">
        <v>49.447000000000003</v>
      </c>
      <c r="AJ41" s="322">
        <v>40.585999999999999</v>
      </c>
      <c r="AK41" s="322">
        <v>51.142000000000003</v>
      </c>
      <c r="AL41" s="322">
        <v>47.447172259999995</v>
      </c>
      <c r="AM41" s="322">
        <v>50.843000000000004</v>
      </c>
      <c r="AN41" s="322">
        <v>79.066999999999993</v>
      </c>
      <c r="AO41" s="322">
        <v>89.882999999999996</v>
      </c>
      <c r="AP41" s="345"/>
    </row>
    <row r="42" spans="1:42">
      <c r="A42" s="46" t="s">
        <v>127</v>
      </c>
      <c r="B42" s="322">
        <v>6.5</v>
      </c>
      <c r="C42" s="322">
        <v>2.2000000000000002</v>
      </c>
      <c r="D42" s="322">
        <v>2.8</v>
      </c>
      <c r="E42" s="322">
        <v>2.8</v>
      </c>
      <c r="F42" s="322">
        <v>3.6</v>
      </c>
      <c r="G42" s="322">
        <v>4.5999999999999996</v>
      </c>
      <c r="H42" s="322">
        <v>5.4</v>
      </c>
      <c r="I42" s="322">
        <v>7</v>
      </c>
      <c r="J42" s="322">
        <v>10.6</v>
      </c>
      <c r="K42" s="322">
        <v>5.5</v>
      </c>
      <c r="L42" s="322">
        <v>8</v>
      </c>
      <c r="M42" s="322">
        <v>10.1</v>
      </c>
      <c r="N42" s="322">
        <v>11.7</v>
      </c>
      <c r="O42" s="322">
        <v>12.4</v>
      </c>
      <c r="P42" s="322">
        <v>18.8</v>
      </c>
      <c r="Q42" s="322">
        <v>21.3</v>
      </c>
      <c r="R42" s="322">
        <v>25.5</v>
      </c>
      <c r="S42" s="322">
        <v>28</v>
      </c>
      <c r="T42" s="322">
        <v>26.7</v>
      </c>
      <c r="U42" s="322">
        <v>32.5</v>
      </c>
      <c r="V42" s="322">
        <v>36.200000000000003</v>
      </c>
      <c r="W42" s="322">
        <v>33.200000000000003</v>
      </c>
      <c r="X42" s="322">
        <v>34.5</v>
      </c>
      <c r="Y42" s="322">
        <v>36.6</v>
      </c>
      <c r="Z42" s="322">
        <v>40.1</v>
      </c>
      <c r="AA42" s="322">
        <v>41.9</v>
      </c>
      <c r="AB42" s="322">
        <v>37.700000000000003</v>
      </c>
      <c r="AC42" s="322">
        <v>37.799999999999997</v>
      </c>
      <c r="AD42" s="322">
        <v>47.6</v>
      </c>
      <c r="AE42" s="322">
        <v>50.8</v>
      </c>
      <c r="AF42" s="322">
        <v>45.923000000000002</v>
      </c>
      <c r="AG42" s="322">
        <v>22.315999999999999</v>
      </c>
      <c r="AH42" s="322">
        <v>23.657</v>
      </c>
      <c r="AI42" s="322">
        <v>29.283000000000001</v>
      </c>
      <c r="AJ42" s="322">
        <v>24.957000000000001</v>
      </c>
      <c r="AK42" s="322">
        <v>28.858000000000001</v>
      </c>
      <c r="AL42" s="322">
        <v>25.709404940000002</v>
      </c>
      <c r="AM42" s="322">
        <v>24.373999999999999</v>
      </c>
      <c r="AN42" s="322">
        <v>26.783000000000001</v>
      </c>
      <c r="AO42" s="322">
        <v>29.731999999999999</v>
      </c>
      <c r="AP42" s="345"/>
    </row>
    <row r="43" spans="1:42">
      <c r="A43" s="46" t="s">
        <v>114</v>
      </c>
      <c r="B43" s="322">
        <v>0</v>
      </c>
      <c r="C43" s="322">
        <v>0</v>
      </c>
      <c r="D43" s="322">
        <v>0</v>
      </c>
      <c r="E43" s="322">
        <v>0</v>
      </c>
      <c r="F43" s="322">
        <v>0.2</v>
      </c>
      <c r="G43" s="322">
        <v>0.1</v>
      </c>
      <c r="H43" s="322">
        <v>0.3</v>
      </c>
      <c r="I43" s="322">
        <v>0.4</v>
      </c>
      <c r="J43" s="322">
        <v>1.5</v>
      </c>
      <c r="K43" s="322">
        <v>3</v>
      </c>
      <c r="L43" s="322">
        <v>4</v>
      </c>
      <c r="M43" s="322">
        <v>5</v>
      </c>
      <c r="N43" s="322">
        <v>6</v>
      </c>
      <c r="O43" s="322">
        <v>8.4</v>
      </c>
      <c r="P43" s="322">
        <v>10.5</v>
      </c>
      <c r="Q43" s="322">
        <v>10.5</v>
      </c>
      <c r="R43" s="322">
        <v>10.5</v>
      </c>
      <c r="S43" s="322">
        <v>10.5</v>
      </c>
      <c r="T43" s="322">
        <v>5.6</v>
      </c>
      <c r="U43" s="322">
        <v>10.8</v>
      </c>
      <c r="V43" s="322">
        <v>11</v>
      </c>
      <c r="W43" s="322">
        <v>3.8</v>
      </c>
      <c r="X43" s="322">
        <v>3.7</v>
      </c>
      <c r="Y43" s="322">
        <v>17.2</v>
      </c>
      <c r="Z43" s="322">
        <v>14.92</v>
      </c>
      <c r="AA43" s="322">
        <v>14.8</v>
      </c>
      <c r="AB43" s="322">
        <v>14.6</v>
      </c>
      <c r="AC43" s="322">
        <v>14.9</v>
      </c>
      <c r="AD43" s="322">
        <v>14.9</v>
      </c>
      <c r="AE43" s="322">
        <v>13.4</v>
      </c>
      <c r="AF43" s="322">
        <v>13.345000000000001</v>
      </c>
      <c r="AG43" s="322">
        <v>13.991</v>
      </c>
      <c r="AH43" s="322">
        <v>13.125999999999999</v>
      </c>
      <c r="AI43" s="322">
        <v>15.071</v>
      </c>
      <c r="AJ43" s="322">
        <v>14.719000000000001</v>
      </c>
      <c r="AK43" s="322">
        <v>14.461</v>
      </c>
      <c r="AL43" s="322">
        <v>13.02844653</v>
      </c>
      <c r="AM43" s="322">
        <v>11.837</v>
      </c>
      <c r="AN43" s="322">
        <v>13.368</v>
      </c>
      <c r="AO43" s="322">
        <v>15.195</v>
      </c>
      <c r="AP43" s="345"/>
    </row>
    <row r="44" spans="1:42">
      <c r="A44" s="83" t="s">
        <v>128</v>
      </c>
      <c r="B44" s="322">
        <v>3.1</v>
      </c>
      <c r="C44" s="322">
        <v>10.4</v>
      </c>
      <c r="D44" s="322">
        <v>6.9</v>
      </c>
      <c r="E44" s="322">
        <v>7.9</v>
      </c>
      <c r="F44" s="322">
        <v>8.6</v>
      </c>
      <c r="G44" s="322">
        <v>10</v>
      </c>
      <c r="H44" s="322">
        <v>11.7</v>
      </c>
      <c r="I44" s="322">
        <v>13</v>
      </c>
      <c r="J44" s="322">
        <v>14.4</v>
      </c>
      <c r="K44" s="322">
        <v>12.1</v>
      </c>
      <c r="L44" s="322">
        <v>21.7</v>
      </c>
      <c r="M44" s="322">
        <v>20.8</v>
      </c>
      <c r="N44" s="322">
        <v>11.7</v>
      </c>
      <c r="O44" s="322">
        <v>13.8</v>
      </c>
      <c r="P44" s="322">
        <v>13.2</v>
      </c>
      <c r="Q44" s="322">
        <v>12</v>
      </c>
      <c r="R44" s="322">
        <v>15.1</v>
      </c>
      <c r="S44" s="322">
        <v>11.7</v>
      </c>
      <c r="T44" s="322">
        <v>10.4</v>
      </c>
      <c r="U44" s="322">
        <v>7.2</v>
      </c>
      <c r="V44" s="322">
        <v>9.6</v>
      </c>
      <c r="W44" s="322">
        <v>9.1999999999999993</v>
      </c>
      <c r="X44" s="322">
        <v>9</v>
      </c>
      <c r="Y44" s="322">
        <v>22.5</v>
      </c>
      <c r="Z44" s="322">
        <v>16.2</v>
      </c>
      <c r="AA44" s="322">
        <v>16.2</v>
      </c>
      <c r="AB44" s="322">
        <v>13.7</v>
      </c>
      <c r="AC44" s="322">
        <v>16.2</v>
      </c>
      <c r="AD44" s="322">
        <v>11.6</v>
      </c>
      <c r="AE44" s="322">
        <v>12.1</v>
      </c>
      <c r="AF44" s="322">
        <v>12.2</v>
      </c>
      <c r="AG44" s="322">
        <v>10.321999999999999</v>
      </c>
      <c r="AH44" s="322">
        <v>9.6</v>
      </c>
      <c r="AI44" s="322">
        <v>11.5</v>
      </c>
      <c r="AJ44" s="322">
        <v>13.746</v>
      </c>
      <c r="AK44" s="322">
        <v>12.97</v>
      </c>
      <c r="AL44" s="322">
        <v>12.478474390000001</v>
      </c>
      <c r="AM44" s="322">
        <v>13.423999999999999</v>
      </c>
      <c r="AN44" s="322">
        <v>13.5</v>
      </c>
      <c r="AO44" s="322">
        <v>13.5</v>
      </c>
      <c r="AP44" s="345"/>
    </row>
    <row r="45" spans="1:42">
      <c r="A45" s="79" t="s">
        <v>893</v>
      </c>
      <c r="B45" s="343">
        <v>16.8</v>
      </c>
      <c r="C45" s="343">
        <v>26.700000000000003</v>
      </c>
      <c r="D45" s="343">
        <v>21</v>
      </c>
      <c r="E45" s="343">
        <v>24.4</v>
      </c>
      <c r="F45" s="343">
        <v>27.5</v>
      </c>
      <c r="G45" s="343">
        <v>34.800000000000004</v>
      </c>
      <c r="H45" s="343">
        <v>41.3</v>
      </c>
      <c r="I45" s="343">
        <v>47.9</v>
      </c>
      <c r="J45" s="343">
        <v>63.9</v>
      </c>
      <c r="K45" s="343">
        <v>54.4</v>
      </c>
      <c r="L45" s="343">
        <v>73.099999999999994</v>
      </c>
      <c r="M45" s="343">
        <v>82.2</v>
      </c>
      <c r="N45" s="343">
        <v>82.2</v>
      </c>
      <c r="O45" s="343">
        <v>94.5</v>
      </c>
      <c r="P45" s="343">
        <v>110.6</v>
      </c>
      <c r="Q45" s="343">
        <v>116.99999999999999</v>
      </c>
      <c r="R45" s="343">
        <v>130.69999999999999</v>
      </c>
      <c r="S45" s="343">
        <v>126.50000000000001</v>
      </c>
      <c r="T45" s="343">
        <v>126.00000000000001</v>
      </c>
      <c r="U45" s="343">
        <v>140.5</v>
      </c>
      <c r="V45" s="343">
        <v>150.20000000000002</v>
      </c>
      <c r="W45" s="343">
        <v>138.19999999999999</v>
      </c>
      <c r="X45" s="343">
        <v>141.29999999999998</v>
      </c>
      <c r="Y45" s="343">
        <v>197.49999999999997</v>
      </c>
      <c r="Z45" s="343">
        <v>204.32</v>
      </c>
      <c r="AA45" s="343">
        <v>226.05166700000001</v>
      </c>
      <c r="AB45" s="343">
        <v>225.43297799999996</v>
      </c>
      <c r="AC45" s="343">
        <v>233.85900000000001</v>
      </c>
      <c r="AD45" s="343">
        <v>238.298</v>
      </c>
      <c r="AE45" s="343">
        <v>241.197</v>
      </c>
      <c r="AF45" s="343">
        <v>242.38199999999998</v>
      </c>
      <c r="AG45" s="343">
        <v>221.536</v>
      </c>
      <c r="AH45" s="343">
        <v>211.13800000000001</v>
      </c>
      <c r="AI45" s="343">
        <v>240.79499999999999</v>
      </c>
      <c r="AJ45" s="343">
        <v>235.06300000000002</v>
      </c>
      <c r="AK45" s="343">
        <v>255.94000000000003</v>
      </c>
      <c r="AL45" s="343">
        <v>218.75332464000002</v>
      </c>
      <c r="AM45" s="343">
        <f>SUM(AM34:AM44)</f>
        <v>262.47399999999999</v>
      </c>
      <c r="AN45" s="343">
        <f t="shared" ref="AN45:AO45" si="1">SUM(AN34:AN44)</f>
        <v>297.47899999999998</v>
      </c>
      <c r="AO45" s="343">
        <f t="shared" si="1"/>
        <v>312.09700000000004</v>
      </c>
      <c r="AP45" s="345"/>
    </row>
    <row r="46" spans="1:42">
      <c r="AP46" s="345"/>
    </row>
    <row r="47" spans="1:42">
      <c r="AP47" s="345"/>
    </row>
    <row r="411" spans="2:2">
      <c r="B411" t="s">
        <v>1104</v>
      </c>
    </row>
    <row r="457" spans="2:2">
      <c r="B457" t="s">
        <v>1107</v>
      </c>
    </row>
    <row r="494" spans="2:2">
      <c r="B494" t="s">
        <v>1119</v>
      </c>
    </row>
  </sheetData>
  <mergeCells count="2">
    <mergeCell ref="A3:A4"/>
    <mergeCell ref="A31:A32"/>
  </mergeCells>
  <conditionalFormatting sqref="A29">
    <cfRule type="cellIs" dxfId="10" priority="14" operator="equal">
      <formula>0</formula>
    </cfRule>
  </conditionalFormatting>
  <conditionalFormatting sqref="A30:AB30">
    <cfRule type="cellIs" dxfId="9" priority="24" operator="equal">
      <formula>0</formula>
    </cfRule>
  </conditionalFormatting>
  <conditionalFormatting sqref="B29:AO29">
    <cfRule type="cellIs" dxfId="8" priority="13" operator="equal">
      <formula>0</formula>
    </cfRule>
  </conditionalFormatting>
  <conditionalFormatting sqref="A45">
    <cfRule type="cellIs" dxfId="7" priority="12" operator="equal">
      <formula>0</formula>
    </cfRule>
  </conditionalFormatting>
  <conditionalFormatting sqref="B45:AO45">
    <cfRule type="cellIs" dxfId="6" priority="11" operator="equal">
      <formula>0</formula>
    </cfRule>
  </conditionalFormatting>
  <conditionalFormatting sqref="B34:AO44">
    <cfRule type="cellIs" dxfId="5" priority="2" operator="equal">
      <formula>0</formula>
    </cfRule>
  </conditionalFormatting>
  <conditionalFormatting sqref="B6:AO28">
    <cfRule type="cellIs" dxfId="4" priority="1" operator="equal">
      <formula>0</formula>
    </cfRule>
  </conditionalFormatting>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W492"/>
  <sheetViews>
    <sheetView workbookViewId="0">
      <pane xSplit="1" topLeftCell="N1" activePane="topRight" state="frozen"/>
      <selection pane="topRight" sqref="A1:A2"/>
    </sheetView>
  </sheetViews>
  <sheetFormatPr defaultColWidth="5.7109375" defaultRowHeight="12.75"/>
  <cols>
    <col min="1" max="1" width="45.140625" customWidth="1"/>
    <col min="2" max="3" width="13.85546875" customWidth="1"/>
    <col min="4" max="19" width="15.42578125" customWidth="1"/>
    <col min="20" max="20" width="2.85546875" style="345" customWidth="1"/>
    <col min="21" max="22" width="15.42578125" customWidth="1"/>
    <col min="23" max="23" width="38.85546875" customWidth="1"/>
  </cols>
  <sheetData>
    <row r="1" spans="1:23" ht="38.25" customHeight="1">
      <c r="A1" s="516" t="s">
        <v>6964</v>
      </c>
      <c r="B1" s="2"/>
      <c r="C1" s="2"/>
      <c r="D1" s="2"/>
      <c r="E1" s="104"/>
      <c r="F1" s="2"/>
      <c r="G1" s="118"/>
      <c r="H1" s="2"/>
      <c r="I1" s="2"/>
      <c r="J1" s="2"/>
      <c r="L1" s="2"/>
      <c r="M1" s="2"/>
      <c r="N1" s="2"/>
      <c r="O1" s="2"/>
      <c r="P1" s="2"/>
      <c r="Q1" s="2"/>
    </row>
    <row r="2" spans="1:23" s="345" customFormat="1" ht="38.25" customHeight="1">
      <c r="A2" s="518"/>
      <c r="B2" s="2"/>
      <c r="C2" s="2"/>
      <c r="D2" s="2"/>
      <c r="E2" s="104"/>
      <c r="F2" s="2"/>
      <c r="G2" s="118"/>
      <c r="H2" s="2"/>
      <c r="I2" s="2"/>
      <c r="J2" s="2"/>
      <c r="L2" s="2"/>
      <c r="M2" s="2"/>
      <c r="N2" s="2"/>
      <c r="O2" s="2"/>
      <c r="P2" s="2"/>
      <c r="Q2" s="2"/>
    </row>
    <row r="3" spans="1:23" ht="39" customHeight="1">
      <c r="A3" s="22"/>
      <c r="B3" s="105" t="s">
        <v>1206</v>
      </c>
      <c r="C3" s="105">
        <v>2001</v>
      </c>
      <c r="D3" s="105">
        <v>2002</v>
      </c>
      <c r="E3" s="105">
        <v>2003</v>
      </c>
      <c r="F3" s="105">
        <v>2004</v>
      </c>
      <c r="G3" s="105">
        <v>2005</v>
      </c>
      <c r="H3" s="105">
        <v>2006</v>
      </c>
      <c r="I3" s="105">
        <v>2007</v>
      </c>
      <c r="J3" s="105">
        <v>2008</v>
      </c>
      <c r="K3" s="105">
        <v>2009</v>
      </c>
      <c r="L3" s="105">
        <v>2010</v>
      </c>
      <c r="M3" s="105">
        <v>2011</v>
      </c>
      <c r="N3" s="105">
        <v>2012</v>
      </c>
      <c r="O3" s="105">
        <v>2013</v>
      </c>
      <c r="P3" s="105">
        <v>2014</v>
      </c>
      <c r="Q3" s="105">
        <v>2015</v>
      </c>
      <c r="R3" s="105">
        <v>2016</v>
      </c>
      <c r="S3" s="105">
        <v>2017</v>
      </c>
      <c r="T3" s="105"/>
      <c r="U3" s="105" t="s">
        <v>1217</v>
      </c>
      <c r="V3" s="105" t="s">
        <v>1218</v>
      </c>
      <c r="W3" s="120" t="s">
        <v>6428</v>
      </c>
    </row>
    <row r="4" spans="1:23">
      <c r="A4" s="11" t="s">
        <v>1037</v>
      </c>
      <c r="B4" s="106" t="s">
        <v>1207</v>
      </c>
      <c r="C4" s="106">
        <v>1587913</v>
      </c>
      <c r="D4" s="106">
        <v>1647679</v>
      </c>
      <c r="E4" s="106">
        <v>1851630</v>
      </c>
      <c r="F4" s="106">
        <v>2020726</v>
      </c>
      <c r="G4" s="106">
        <v>2238420</v>
      </c>
      <c r="H4" s="106">
        <v>2304011</v>
      </c>
      <c r="I4" s="106">
        <v>2466257</v>
      </c>
      <c r="J4" s="106">
        <v>2648158</v>
      </c>
      <c r="K4" s="106">
        <v>2923053</v>
      </c>
      <c r="L4" s="106">
        <v>3422185</v>
      </c>
      <c r="M4" s="106">
        <v>3469703</v>
      </c>
      <c r="N4" s="106">
        <v>3992013</v>
      </c>
      <c r="O4" s="106">
        <v>4776267</v>
      </c>
      <c r="P4" s="106">
        <v>5273083</v>
      </c>
      <c r="Q4" s="106">
        <v>5675477</v>
      </c>
      <c r="R4" s="106">
        <v>6934184</v>
      </c>
      <c r="S4" s="106">
        <v>7082104</v>
      </c>
      <c r="T4" s="106"/>
      <c r="U4" s="106">
        <v>3542411</v>
      </c>
      <c r="V4" s="106">
        <v>3539693</v>
      </c>
    </row>
    <row r="5" spans="1:23">
      <c r="A5" s="11" t="s">
        <v>1038</v>
      </c>
      <c r="B5" s="106" t="s">
        <v>1208</v>
      </c>
      <c r="C5" s="106"/>
      <c r="D5" s="106">
        <v>9493</v>
      </c>
      <c r="E5" s="106">
        <v>10204</v>
      </c>
      <c r="F5" s="106">
        <v>10965</v>
      </c>
      <c r="G5" s="106">
        <v>161229</v>
      </c>
      <c r="H5" s="106">
        <v>259866</v>
      </c>
      <c r="I5" s="106">
        <v>328268</v>
      </c>
      <c r="J5" s="106">
        <v>353356</v>
      </c>
      <c r="K5" s="106">
        <v>406131</v>
      </c>
      <c r="L5" s="106">
        <v>557705</v>
      </c>
      <c r="M5" s="106">
        <v>352126</v>
      </c>
      <c r="N5" s="106">
        <v>343108</v>
      </c>
      <c r="O5" s="106">
        <v>358613</v>
      </c>
      <c r="P5" s="106">
        <v>378500</v>
      </c>
      <c r="Q5" s="106">
        <v>367098</v>
      </c>
      <c r="R5" s="106">
        <v>357579</v>
      </c>
      <c r="S5" s="106">
        <v>329423</v>
      </c>
      <c r="T5" s="106"/>
      <c r="U5" s="106">
        <v>144264</v>
      </c>
      <c r="V5" s="106">
        <v>185159</v>
      </c>
    </row>
    <row r="6" spans="1:23">
      <c r="A6" s="11" t="s">
        <v>1039</v>
      </c>
      <c r="B6" s="106" t="s">
        <v>1209</v>
      </c>
      <c r="C6" s="106">
        <v>164327</v>
      </c>
      <c r="D6" s="106">
        <v>177100</v>
      </c>
      <c r="E6" s="106">
        <v>227416</v>
      </c>
      <c r="F6" s="106">
        <v>237962</v>
      </c>
      <c r="G6" s="106">
        <v>358048</v>
      </c>
      <c r="H6" s="106">
        <v>480107</v>
      </c>
      <c r="I6" s="106">
        <v>711761</v>
      </c>
      <c r="J6" s="106">
        <v>815549</v>
      </c>
      <c r="K6" s="106">
        <v>1058284</v>
      </c>
      <c r="L6" s="106">
        <v>1691852</v>
      </c>
      <c r="M6" s="106">
        <v>1761800</v>
      </c>
      <c r="N6" s="106">
        <v>2124942</v>
      </c>
      <c r="O6" s="106">
        <v>2664169</v>
      </c>
      <c r="P6" s="106">
        <v>2974131</v>
      </c>
      <c r="Q6" s="106">
        <v>3313273</v>
      </c>
      <c r="R6" s="106">
        <v>3827587</v>
      </c>
      <c r="S6" s="106">
        <v>3800241</v>
      </c>
      <c r="T6" s="106"/>
      <c r="U6" s="106">
        <v>1967707</v>
      </c>
      <c r="V6" s="106">
        <v>1832534</v>
      </c>
    </row>
    <row r="7" spans="1:23">
      <c r="A7" s="11" t="s">
        <v>1040</v>
      </c>
      <c r="B7" s="106" t="s">
        <v>1209</v>
      </c>
      <c r="C7" s="106">
        <v>4134870</v>
      </c>
      <c r="D7" s="106">
        <v>4356894</v>
      </c>
      <c r="E7" s="106">
        <v>4461071</v>
      </c>
      <c r="F7" s="106">
        <v>4663818</v>
      </c>
      <c r="G7" s="106">
        <v>4772036</v>
      </c>
      <c r="H7" s="106">
        <v>4609398</v>
      </c>
      <c r="I7" s="106">
        <v>4690331</v>
      </c>
      <c r="J7" s="106">
        <v>4613045</v>
      </c>
      <c r="K7" s="106">
        <v>4414281</v>
      </c>
      <c r="L7" s="106">
        <v>4848913</v>
      </c>
      <c r="M7" s="106">
        <v>4722201</v>
      </c>
      <c r="N7" s="106">
        <v>4890972</v>
      </c>
      <c r="O7" s="106">
        <v>5086447</v>
      </c>
      <c r="P7" s="106">
        <v>5371519</v>
      </c>
      <c r="Q7" s="106">
        <v>5742510</v>
      </c>
      <c r="R7" s="106">
        <v>5954548</v>
      </c>
      <c r="S7" s="106">
        <v>5808052</v>
      </c>
      <c r="T7" s="106"/>
      <c r="U7" s="106">
        <v>2463968</v>
      </c>
      <c r="V7" s="106">
        <v>3344084</v>
      </c>
    </row>
    <row r="8" spans="1:23">
      <c r="A8" s="11" t="s">
        <v>1041</v>
      </c>
      <c r="B8" s="106" t="s">
        <v>1208</v>
      </c>
      <c r="C8" s="106">
        <v>3997660</v>
      </c>
      <c r="D8" s="106">
        <v>4390350</v>
      </c>
      <c r="E8" s="106">
        <v>4255798</v>
      </c>
      <c r="F8" s="106">
        <v>4388317</v>
      </c>
      <c r="G8" s="106">
        <v>4345767</v>
      </c>
      <c r="H8" s="106">
        <v>5306263</v>
      </c>
      <c r="I8" s="106">
        <v>6651167</v>
      </c>
      <c r="J8" s="106">
        <v>7017139</v>
      </c>
      <c r="K8" s="106">
        <v>7884775</v>
      </c>
      <c r="L8" s="106">
        <v>10035319</v>
      </c>
      <c r="M8" s="106">
        <v>10948822</v>
      </c>
      <c r="N8" s="106">
        <v>12314278</v>
      </c>
      <c r="O8" s="106">
        <v>13285018</v>
      </c>
      <c r="P8" s="106">
        <v>14135239</v>
      </c>
      <c r="Q8" s="106">
        <v>14371164</v>
      </c>
      <c r="R8" s="106">
        <v>14550324</v>
      </c>
      <c r="S8" s="106">
        <v>16187661</v>
      </c>
      <c r="T8" s="106"/>
      <c r="U8" s="106">
        <v>9221705</v>
      </c>
      <c r="V8" s="106">
        <v>6965956</v>
      </c>
    </row>
    <row r="9" spans="1:23">
      <c r="A9" s="11" t="s">
        <v>1042</v>
      </c>
      <c r="B9" s="106" t="s">
        <v>1210</v>
      </c>
      <c r="C9" s="106">
        <v>4895152</v>
      </c>
      <c r="D9" s="106">
        <v>5328209</v>
      </c>
      <c r="E9" s="106">
        <v>5539018</v>
      </c>
      <c r="F9" s="106">
        <v>5932316</v>
      </c>
      <c r="G9" s="106">
        <v>6307863</v>
      </c>
      <c r="H9" s="106">
        <v>6363501</v>
      </c>
      <c r="I9" s="106">
        <v>6532405</v>
      </c>
      <c r="J9" s="106">
        <v>6831375</v>
      </c>
      <c r="K9" s="106">
        <v>7384761</v>
      </c>
      <c r="L9" s="106">
        <v>8674348</v>
      </c>
      <c r="M9" s="106">
        <v>8971550</v>
      </c>
      <c r="N9" s="106">
        <v>9522401</v>
      </c>
      <c r="O9" s="106">
        <v>9278456</v>
      </c>
      <c r="P9" s="106">
        <v>9076102</v>
      </c>
      <c r="Q9" s="106">
        <v>9225522</v>
      </c>
      <c r="R9" s="106">
        <v>9698203</v>
      </c>
      <c r="S9" s="106">
        <v>9881006</v>
      </c>
      <c r="T9" s="106"/>
      <c r="U9" s="106">
        <v>3722281</v>
      </c>
      <c r="V9" s="106">
        <v>6158725</v>
      </c>
    </row>
    <row r="10" spans="1:23">
      <c r="A10" s="11" t="s">
        <v>1043</v>
      </c>
      <c r="B10" s="106" t="s">
        <v>1211</v>
      </c>
      <c r="C10" s="106">
        <v>16844326</v>
      </c>
      <c r="D10" s="106">
        <v>17988215</v>
      </c>
      <c r="E10" s="106">
        <v>19626995</v>
      </c>
      <c r="F10" s="106">
        <v>20698287</v>
      </c>
      <c r="G10" s="106">
        <v>21733140</v>
      </c>
      <c r="H10" s="106">
        <v>22901652</v>
      </c>
      <c r="I10" s="106">
        <v>24128735</v>
      </c>
      <c r="J10" s="106">
        <v>25081456</v>
      </c>
      <c r="K10" s="106">
        <v>27179812</v>
      </c>
      <c r="L10" s="106">
        <v>31598803</v>
      </c>
      <c r="M10" s="106">
        <v>34479470</v>
      </c>
      <c r="N10" s="106">
        <v>36717213</v>
      </c>
      <c r="O10" s="106">
        <v>37099930</v>
      </c>
      <c r="P10" s="106">
        <v>37990443</v>
      </c>
      <c r="Q10" s="106">
        <v>39220272</v>
      </c>
      <c r="R10" s="106">
        <v>41269460</v>
      </c>
      <c r="S10" s="106">
        <v>44076126</v>
      </c>
      <c r="T10" s="106"/>
      <c r="U10" s="106">
        <v>18763091</v>
      </c>
      <c r="V10" s="106">
        <v>25313035</v>
      </c>
      <c r="W10" s="119"/>
    </row>
    <row r="11" spans="1:23">
      <c r="A11" s="11" t="s">
        <v>1044</v>
      </c>
      <c r="B11" s="106" t="s">
        <v>1212</v>
      </c>
      <c r="C11" s="106">
        <v>10982645</v>
      </c>
      <c r="D11" s="106">
        <v>12009439</v>
      </c>
      <c r="E11" s="106">
        <v>13242515</v>
      </c>
      <c r="F11" s="106">
        <v>14497202</v>
      </c>
      <c r="G11" s="106">
        <v>16123878</v>
      </c>
      <c r="H11" s="106">
        <v>17395800</v>
      </c>
      <c r="I11" s="106">
        <v>17965462</v>
      </c>
      <c r="J11" s="106">
        <v>17913399</v>
      </c>
      <c r="K11" s="106">
        <v>18265490</v>
      </c>
      <c r="L11" s="106">
        <v>20193168</v>
      </c>
      <c r="M11" s="106">
        <v>21862787</v>
      </c>
      <c r="N11" s="106">
        <v>23842849</v>
      </c>
      <c r="O11" s="106">
        <v>24441996</v>
      </c>
      <c r="P11" s="106">
        <v>25450939</v>
      </c>
      <c r="Q11" s="106">
        <v>26829862</v>
      </c>
      <c r="R11" s="106">
        <v>29095108</v>
      </c>
      <c r="S11" s="106">
        <v>30303687</v>
      </c>
      <c r="T11" s="106"/>
      <c r="U11" s="106">
        <v>11287335</v>
      </c>
      <c r="V11" s="106">
        <v>19016352</v>
      </c>
    </row>
    <row r="12" spans="1:23">
      <c r="A12" s="106" t="s">
        <v>1045</v>
      </c>
      <c r="B12" s="106" t="s">
        <v>1211</v>
      </c>
      <c r="C12" s="106">
        <v>5469266</v>
      </c>
      <c r="D12" s="106">
        <v>5888016</v>
      </c>
      <c r="E12" s="106">
        <v>6489178</v>
      </c>
      <c r="F12" s="106">
        <v>6961756</v>
      </c>
      <c r="G12" s="106">
        <v>7178049</v>
      </c>
      <c r="H12" s="106">
        <v>7491190</v>
      </c>
      <c r="I12" s="106">
        <v>7794861</v>
      </c>
      <c r="J12" s="106">
        <v>7821100</v>
      </c>
      <c r="K12" s="106">
        <v>7896417</v>
      </c>
      <c r="L12" s="106">
        <v>8873313</v>
      </c>
      <c r="M12" s="106">
        <v>9492334</v>
      </c>
      <c r="N12" s="106">
        <v>10140521</v>
      </c>
      <c r="O12" s="106">
        <v>10464804</v>
      </c>
      <c r="P12" s="106">
        <v>10741223</v>
      </c>
      <c r="Q12" s="106">
        <v>10940958</v>
      </c>
      <c r="R12" s="106">
        <v>11479029</v>
      </c>
      <c r="S12" s="106">
        <v>11634083</v>
      </c>
      <c r="T12" s="106"/>
      <c r="U12" s="106">
        <v>4330842</v>
      </c>
      <c r="V12" s="106">
        <v>7303241</v>
      </c>
    </row>
    <row r="13" spans="1:23">
      <c r="A13" s="11" t="s">
        <v>1046</v>
      </c>
      <c r="B13" s="106" t="s">
        <v>1212</v>
      </c>
      <c r="C13" s="106">
        <v>1654002</v>
      </c>
      <c r="D13" s="106">
        <v>1696190</v>
      </c>
      <c r="E13" s="106">
        <v>1852803</v>
      </c>
      <c r="F13" s="106">
        <v>2007732</v>
      </c>
      <c r="G13" s="106">
        <v>2398939</v>
      </c>
      <c r="H13" s="106">
        <v>2749659</v>
      </c>
      <c r="I13" s="106">
        <v>3176122</v>
      </c>
      <c r="J13" s="106">
        <v>3271713</v>
      </c>
      <c r="K13" s="106">
        <v>3437434</v>
      </c>
      <c r="L13" s="106">
        <v>4032310</v>
      </c>
      <c r="M13" s="106">
        <v>3847889</v>
      </c>
      <c r="N13" s="106">
        <v>3899487</v>
      </c>
      <c r="O13" s="106">
        <v>3891683</v>
      </c>
      <c r="P13" s="106">
        <v>3811554</v>
      </c>
      <c r="Q13" s="106">
        <v>3816615</v>
      </c>
      <c r="R13" s="106">
        <v>3973930</v>
      </c>
      <c r="S13" s="106">
        <v>3848412</v>
      </c>
      <c r="T13" s="106"/>
      <c r="U13" s="106">
        <v>1634166</v>
      </c>
      <c r="V13" s="106">
        <v>2214246</v>
      </c>
    </row>
    <row r="14" spans="1:23">
      <c r="A14" s="11" t="s">
        <v>1047</v>
      </c>
      <c r="B14" s="106" t="s">
        <v>1209</v>
      </c>
      <c r="C14" s="106">
        <v>20093875</v>
      </c>
      <c r="D14" s="106">
        <v>21532285</v>
      </c>
      <c r="E14" s="106">
        <v>22650886</v>
      </c>
      <c r="F14" s="106">
        <v>23569479</v>
      </c>
      <c r="G14" s="106">
        <v>24063266</v>
      </c>
      <c r="H14" s="106">
        <v>24536474</v>
      </c>
      <c r="I14" s="106">
        <v>24585481</v>
      </c>
      <c r="J14" s="106">
        <v>24393134</v>
      </c>
      <c r="K14" s="106">
        <v>24960917</v>
      </c>
      <c r="L14" s="106">
        <v>27704062</v>
      </c>
      <c r="M14" s="106">
        <v>30494077</v>
      </c>
      <c r="N14" s="106">
        <v>33576341</v>
      </c>
      <c r="O14" s="106">
        <v>35700668</v>
      </c>
      <c r="P14" s="106">
        <v>37328980</v>
      </c>
      <c r="Q14" s="106">
        <v>37732179</v>
      </c>
      <c r="R14" s="106">
        <v>38058592</v>
      </c>
      <c r="S14" s="106">
        <v>38800836</v>
      </c>
      <c r="T14" s="106"/>
      <c r="U14" s="106">
        <v>16502290</v>
      </c>
      <c r="V14" s="106">
        <v>22298546</v>
      </c>
    </row>
    <row r="15" spans="1:23">
      <c r="A15" s="11" t="s">
        <v>1048</v>
      </c>
      <c r="B15" s="106" t="s">
        <v>1209</v>
      </c>
      <c r="C15" s="106">
        <v>15050453</v>
      </c>
      <c r="D15" s="106">
        <v>15683715</v>
      </c>
      <c r="E15" s="106">
        <v>16114263</v>
      </c>
      <c r="F15" s="106">
        <v>16683854</v>
      </c>
      <c r="G15" s="106">
        <v>16289393</v>
      </c>
      <c r="H15" s="106">
        <v>16309378</v>
      </c>
      <c r="I15" s="106">
        <v>16176951</v>
      </c>
      <c r="J15" s="106">
        <v>16271433</v>
      </c>
      <c r="K15" s="106">
        <v>16394533</v>
      </c>
      <c r="L15" s="106">
        <v>17849781</v>
      </c>
      <c r="M15" s="106">
        <v>18186042</v>
      </c>
      <c r="N15" s="106">
        <v>19296007</v>
      </c>
      <c r="O15" s="106">
        <v>20170126</v>
      </c>
      <c r="P15" s="106">
        <v>21656774</v>
      </c>
      <c r="Q15" s="106">
        <v>22883941</v>
      </c>
      <c r="R15" s="106">
        <v>25079833</v>
      </c>
      <c r="S15" s="106">
        <v>27038693</v>
      </c>
      <c r="T15" s="106"/>
      <c r="U15" s="106">
        <v>12874794</v>
      </c>
      <c r="V15" s="106">
        <v>14163899</v>
      </c>
    </row>
    <row r="16" spans="1:23">
      <c r="A16" s="11" t="s">
        <v>1049</v>
      </c>
      <c r="B16" s="106" t="s">
        <v>1212</v>
      </c>
      <c r="C16" s="106">
        <v>24323854</v>
      </c>
      <c r="D16" s="106">
        <v>25304657</v>
      </c>
      <c r="E16" s="106">
        <v>26258015</v>
      </c>
      <c r="F16" s="106">
        <v>27224422</v>
      </c>
      <c r="G16" s="106">
        <v>25793994</v>
      </c>
      <c r="H16" s="106">
        <v>25101019</v>
      </c>
      <c r="I16" s="106">
        <v>24585181</v>
      </c>
      <c r="J16" s="106">
        <v>23767440</v>
      </c>
      <c r="K16" s="106">
        <v>22590894</v>
      </c>
      <c r="L16" s="106">
        <v>24499954</v>
      </c>
      <c r="M16" s="106">
        <v>25378511</v>
      </c>
      <c r="N16" s="106">
        <v>26330395</v>
      </c>
      <c r="O16" s="106">
        <v>26093597</v>
      </c>
      <c r="P16" s="106">
        <v>27024169</v>
      </c>
      <c r="Q16" s="106">
        <v>28415840</v>
      </c>
      <c r="R16" s="106">
        <v>29419587</v>
      </c>
      <c r="S16" s="106">
        <v>31709713</v>
      </c>
      <c r="T16" s="106"/>
      <c r="U16" s="106">
        <v>13545965</v>
      </c>
      <c r="V16" s="106">
        <v>18163748</v>
      </c>
    </row>
    <row r="17" spans="1:22">
      <c r="A17" s="11" t="s">
        <v>1050</v>
      </c>
      <c r="B17" s="106" t="s">
        <v>1210</v>
      </c>
      <c r="C17" s="106">
        <v>22681422</v>
      </c>
      <c r="D17" s="106">
        <v>23223322</v>
      </c>
      <c r="E17" s="106">
        <v>23266021</v>
      </c>
      <c r="F17" s="106">
        <v>22753445</v>
      </c>
      <c r="G17" s="106">
        <v>22349890</v>
      </c>
      <c r="H17" s="106">
        <v>22131735</v>
      </c>
      <c r="I17" s="106">
        <v>22343966</v>
      </c>
      <c r="J17" s="106">
        <v>22609891</v>
      </c>
      <c r="K17" s="106">
        <v>23026920</v>
      </c>
      <c r="L17" s="106">
        <v>25529488</v>
      </c>
      <c r="M17" s="106">
        <v>27050258</v>
      </c>
      <c r="N17" s="106">
        <v>28979513</v>
      </c>
      <c r="O17" s="106">
        <v>31333651</v>
      </c>
      <c r="P17" s="106">
        <v>34032547</v>
      </c>
      <c r="Q17" s="106">
        <v>35877343</v>
      </c>
      <c r="R17" s="106">
        <v>39541062</v>
      </c>
      <c r="S17" s="106">
        <v>41564781</v>
      </c>
      <c r="T17" s="106"/>
      <c r="U17" s="106">
        <v>15384458</v>
      </c>
      <c r="V17" s="106">
        <v>26180323</v>
      </c>
    </row>
    <row r="18" spans="1:22">
      <c r="A18" s="11" t="s">
        <v>1051</v>
      </c>
      <c r="B18" s="106" t="s">
        <v>1212</v>
      </c>
      <c r="C18" s="106"/>
      <c r="D18" s="106">
        <v>271055</v>
      </c>
      <c r="E18" s="106">
        <v>317858</v>
      </c>
      <c r="F18" s="106">
        <v>409904</v>
      </c>
      <c r="G18" s="106">
        <v>669840</v>
      </c>
      <c r="H18" s="106">
        <v>775240</v>
      </c>
      <c r="I18" s="106">
        <v>1025078</v>
      </c>
      <c r="J18" s="106">
        <v>1018223</v>
      </c>
      <c r="K18" s="106">
        <v>1012056</v>
      </c>
      <c r="L18" s="106">
        <v>1316971</v>
      </c>
      <c r="M18" s="106">
        <v>1267872</v>
      </c>
      <c r="N18" s="106">
        <v>1520462</v>
      </c>
      <c r="O18" s="106">
        <v>1592984</v>
      </c>
      <c r="P18" s="106">
        <v>1617961</v>
      </c>
      <c r="Q18" s="106">
        <v>1595224</v>
      </c>
      <c r="R18" s="106">
        <v>1523820</v>
      </c>
      <c r="S18" s="106">
        <v>1513740</v>
      </c>
      <c r="T18" s="106"/>
      <c r="U18" s="106">
        <v>579714</v>
      </c>
      <c r="V18" s="106">
        <v>934026</v>
      </c>
    </row>
    <row r="19" spans="1:22">
      <c r="A19" s="11" t="s">
        <v>1052</v>
      </c>
      <c r="B19" s="106" t="s">
        <v>1212</v>
      </c>
      <c r="C19" s="106">
        <v>70385152</v>
      </c>
      <c r="D19" s="106">
        <v>70841476</v>
      </c>
      <c r="E19" s="106">
        <v>73048205</v>
      </c>
      <c r="F19" s="106">
        <v>76665726</v>
      </c>
      <c r="G19" s="106">
        <v>80657742</v>
      </c>
      <c r="H19" s="106">
        <v>83757433</v>
      </c>
      <c r="I19" s="106">
        <v>87979284</v>
      </c>
      <c r="J19" s="106">
        <v>93388067</v>
      </c>
      <c r="K19" s="106">
        <v>99972988</v>
      </c>
      <c r="L19" s="106">
        <v>111235395</v>
      </c>
      <c r="M19" s="106">
        <v>118434607</v>
      </c>
      <c r="N19" s="106">
        <v>128997286</v>
      </c>
      <c r="O19" s="106">
        <v>134181200</v>
      </c>
      <c r="P19" s="106">
        <v>141346978</v>
      </c>
      <c r="Q19" s="106">
        <v>146857143</v>
      </c>
      <c r="R19" s="106">
        <v>155108344</v>
      </c>
      <c r="S19" s="106">
        <v>165514665</v>
      </c>
      <c r="T19" s="106"/>
      <c r="U19" s="106">
        <v>81323864</v>
      </c>
      <c r="V19" s="106">
        <v>84190801</v>
      </c>
    </row>
    <row r="20" spans="1:22">
      <c r="A20" s="11" t="s">
        <v>1053</v>
      </c>
      <c r="B20" s="106" t="s">
        <v>1211</v>
      </c>
      <c r="C20" s="106">
        <v>14571197</v>
      </c>
      <c r="D20" s="106">
        <v>15549760</v>
      </c>
      <c r="E20" s="106">
        <v>16257843</v>
      </c>
      <c r="F20" s="106">
        <v>17298663</v>
      </c>
      <c r="G20" s="106">
        <v>18737706</v>
      </c>
      <c r="H20" s="106">
        <v>19670990</v>
      </c>
      <c r="I20" s="106">
        <v>19162836</v>
      </c>
      <c r="J20" s="106">
        <v>18761804</v>
      </c>
      <c r="K20" s="106">
        <v>18596803</v>
      </c>
      <c r="L20" s="106">
        <v>19107777</v>
      </c>
      <c r="M20" s="106">
        <v>19488219</v>
      </c>
      <c r="N20" s="106">
        <v>20493472</v>
      </c>
      <c r="O20" s="106">
        <v>19759316</v>
      </c>
      <c r="P20" s="106">
        <v>19391274</v>
      </c>
      <c r="Q20" s="106">
        <v>19276885</v>
      </c>
      <c r="R20" s="106">
        <v>18639914</v>
      </c>
      <c r="S20" s="106">
        <v>18286090</v>
      </c>
      <c r="T20" s="106"/>
      <c r="U20" s="106">
        <v>8247689</v>
      </c>
      <c r="V20" s="106">
        <v>10038401</v>
      </c>
    </row>
    <row r="21" spans="1:22">
      <c r="A21" s="11" t="s">
        <v>1054</v>
      </c>
      <c r="B21" s="106" t="s">
        <v>1209</v>
      </c>
      <c r="C21" s="106">
        <v>17547514</v>
      </c>
      <c r="D21" s="106">
        <v>17700729</v>
      </c>
      <c r="E21" s="106">
        <v>18044910</v>
      </c>
      <c r="F21" s="106">
        <v>18766266</v>
      </c>
      <c r="G21" s="106">
        <v>19918173</v>
      </c>
      <c r="H21" s="106">
        <v>21330369</v>
      </c>
      <c r="I21" s="106">
        <v>23562694</v>
      </c>
      <c r="J21" s="106">
        <v>25551483</v>
      </c>
      <c r="K21" s="106">
        <v>27816937</v>
      </c>
      <c r="L21" s="106">
        <v>32735049</v>
      </c>
      <c r="M21" s="106">
        <v>37042437</v>
      </c>
      <c r="N21" s="106">
        <v>40537837</v>
      </c>
      <c r="O21" s="106">
        <v>41751310</v>
      </c>
      <c r="P21" s="106">
        <v>44644294</v>
      </c>
      <c r="Q21" s="106">
        <v>47596829</v>
      </c>
      <c r="R21" s="106">
        <v>50149257</v>
      </c>
      <c r="S21" s="106">
        <v>52724460</v>
      </c>
      <c r="T21" s="106"/>
      <c r="U21" s="106">
        <v>21882273</v>
      </c>
      <c r="V21" s="106">
        <v>30842187</v>
      </c>
    </row>
    <row r="22" spans="1:22">
      <c r="A22" s="11" t="s">
        <v>1055</v>
      </c>
      <c r="B22" s="106" t="s">
        <v>1212</v>
      </c>
      <c r="C22" s="106">
        <v>19567992</v>
      </c>
      <c r="D22" s="106">
        <v>19623305</v>
      </c>
      <c r="E22" s="106">
        <v>20535041</v>
      </c>
      <c r="F22" s="106">
        <v>20853458</v>
      </c>
      <c r="G22" s="106">
        <v>22102891</v>
      </c>
      <c r="H22" s="106">
        <v>23268947</v>
      </c>
      <c r="I22" s="106">
        <v>23967820</v>
      </c>
      <c r="J22" s="106">
        <v>23994266</v>
      </c>
      <c r="K22" s="106">
        <v>24636475</v>
      </c>
      <c r="L22" s="106">
        <v>26765383</v>
      </c>
      <c r="M22" s="106">
        <v>27074053</v>
      </c>
      <c r="N22" s="106">
        <v>27493562</v>
      </c>
      <c r="O22" s="106">
        <v>28664524</v>
      </c>
      <c r="P22" s="106">
        <v>30192397</v>
      </c>
      <c r="Q22" s="106">
        <v>31746972</v>
      </c>
      <c r="R22" s="106">
        <v>34100074</v>
      </c>
      <c r="S22" s="106">
        <v>35528010</v>
      </c>
      <c r="T22" s="106"/>
      <c r="U22" s="106">
        <v>13912836</v>
      </c>
      <c r="V22" s="106">
        <v>21615174</v>
      </c>
    </row>
    <row r="23" spans="1:22">
      <c r="A23" s="11" t="s">
        <v>1056</v>
      </c>
      <c r="B23" s="106" t="s">
        <v>1210</v>
      </c>
      <c r="C23" s="106">
        <v>4470774</v>
      </c>
      <c r="D23" s="106">
        <v>4766746</v>
      </c>
      <c r="E23" s="106">
        <v>4960930</v>
      </c>
      <c r="F23" s="106">
        <v>5239055</v>
      </c>
      <c r="G23" s="106">
        <v>5687527</v>
      </c>
      <c r="H23" s="106">
        <v>6034476</v>
      </c>
      <c r="I23" s="106">
        <v>6261580</v>
      </c>
      <c r="J23" s="106">
        <v>6253039</v>
      </c>
      <c r="K23" s="106">
        <v>6399372</v>
      </c>
      <c r="L23" s="106">
        <v>7132724</v>
      </c>
      <c r="M23" s="106">
        <v>7318749</v>
      </c>
      <c r="N23" s="106">
        <v>7824076</v>
      </c>
      <c r="O23" s="106">
        <v>8044206</v>
      </c>
      <c r="P23" s="106">
        <v>8206957</v>
      </c>
      <c r="Q23" s="106">
        <v>8187047</v>
      </c>
      <c r="R23" s="106">
        <v>7880460</v>
      </c>
      <c r="S23" s="106">
        <v>7686112</v>
      </c>
      <c r="T23" s="106"/>
      <c r="U23" s="106">
        <v>3269663</v>
      </c>
      <c r="V23" s="106">
        <v>4416449</v>
      </c>
    </row>
    <row r="24" spans="1:22">
      <c r="A24" s="11" t="s">
        <v>1057</v>
      </c>
      <c r="B24" s="106" t="s">
        <v>1212</v>
      </c>
      <c r="C24" s="106">
        <v>7865756</v>
      </c>
      <c r="D24" s="106">
        <v>7842790</v>
      </c>
      <c r="E24" s="106">
        <v>8279135</v>
      </c>
      <c r="F24" s="106">
        <v>8678939</v>
      </c>
      <c r="G24" s="106">
        <v>9343066</v>
      </c>
      <c r="H24" s="106">
        <v>10072216</v>
      </c>
      <c r="I24" s="106">
        <v>10506948</v>
      </c>
      <c r="J24" s="106">
        <v>10825775</v>
      </c>
      <c r="K24" s="106">
        <v>11470284</v>
      </c>
      <c r="L24" s="106">
        <v>13058678</v>
      </c>
      <c r="M24" s="106">
        <v>13861817</v>
      </c>
      <c r="N24" s="106">
        <v>14942815</v>
      </c>
      <c r="O24" s="106">
        <v>15796377</v>
      </c>
      <c r="P24" s="106">
        <v>16702153</v>
      </c>
      <c r="Q24" s="106">
        <v>17765608</v>
      </c>
      <c r="R24" s="106">
        <v>18387938</v>
      </c>
      <c r="S24" s="106">
        <v>18441992</v>
      </c>
      <c r="T24" s="106"/>
      <c r="U24" s="106">
        <v>6806345</v>
      </c>
      <c r="V24" s="106">
        <v>11635647</v>
      </c>
    </row>
    <row r="25" spans="1:22">
      <c r="A25" s="11" t="s">
        <v>1058</v>
      </c>
      <c r="B25" s="106" t="s">
        <v>1213</v>
      </c>
      <c r="C25" s="106">
        <v>35885684</v>
      </c>
      <c r="D25" s="106">
        <v>50860423</v>
      </c>
      <c r="E25" s="106">
        <v>53862695</v>
      </c>
      <c r="F25" s="106">
        <v>56834673</v>
      </c>
      <c r="G25" s="106">
        <v>62485201</v>
      </c>
      <c r="H25" s="106">
        <v>68249519</v>
      </c>
      <c r="I25" s="106">
        <v>71721436</v>
      </c>
      <c r="J25" s="106">
        <v>72702215</v>
      </c>
      <c r="K25" s="106">
        <v>73193802</v>
      </c>
      <c r="L25" s="106">
        <v>79955528</v>
      </c>
      <c r="M25" s="106">
        <v>82641909</v>
      </c>
      <c r="N25" s="106">
        <v>90293544</v>
      </c>
      <c r="O25" s="106">
        <v>95701295</v>
      </c>
      <c r="P25" s="106">
        <v>98910581</v>
      </c>
      <c r="Q25" s="106">
        <v>102160186</v>
      </c>
      <c r="R25" s="106">
        <v>105168510</v>
      </c>
      <c r="S25" s="106">
        <v>115487288</v>
      </c>
      <c r="T25" s="106"/>
      <c r="U25" s="106">
        <v>59617525</v>
      </c>
      <c r="V25" s="106">
        <v>55869763</v>
      </c>
    </row>
    <row r="26" spans="1:22">
      <c r="A26" s="11" t="s">
        <v>1059</v>
      </c>
      <c r="B26" s="106" t="s">
        <v>1214</v>
      </c>
      <c r="C26" s="106">
        <v>21737094</v>
      </c>
      <c r="D26" s="106">
        <v>22590141</v>
      </c>
      <c r="E26" s="106">
        <v>23876437</v>
      </c>
      <c r="F26" s="106">
        <v>23697855</v>
      </c>
      <c r="G26" s="106">
        <v>22823994</v>
      </c>
      <c r="H26" s="106">
        <v>22176468</v>
      </c>
      <c r="I26" s="106">
        <v>21781493</v>
      </c>
      <c r="J26" s="106">
        <v>21538943</v>
      </c>
      <c r="K26" s="106">
        <v>21336074</v>
      </c>
      <c r="L26" s="106">
        <v>23896412</v>
      </c>
      <c r="M26" s="106">
        <v>25109119</v>
      </c>
      <c r="N26" s="106">
        <v>26350365</v>
      </c>
      <c r="O26" s="106">
        <v>26931764</v>
      </c>
      <c r="P26" s="106">
        <v>27445818</v>
      </c>
      <c r="Q26" s="106">
        <v>27727164</v>
      </c>
      <c r="R26" s="106">
        <v>27656472</v>
      </c>
      <c r="S26" s="106">
        <v>27992867</v>
      </c>
      <c r="T26" s="106"/>
      <c r="U26" s="106">
        <v>12393556</v>
      </c>
      <c r="V26" s="106">
        <v>15599311</v>
      </c>
    </row>
    <row r="27" spans="1:22">
      <c r="A27" s="11" t="s">
        <v>1060</v>
      </c>
      <c r="B27" s="106" t="s">
        <v>1214</v>
      </c>
      <c r="C27" s="106">
        <v>49129448</v>
      </c>
      <c r="D27" s="106">
        <v>53503510</v>
      </c>
      <c r="E27" s="106">
        <v>57652184</v>
      </c>
      <c r="F27" s="106">
        <v>62300633</v>
      </c>
      <c r="G27" s="106">
        <v>64841040</v>
      </c>
      <c r="H27" s="106">
        <v>65641207</v>
      </c>
      <c r="I27" s="106">
        <v>64635639</v>
      </c>
      <c r="J27" s="106">
        <v>63198000</v>
      </c>
      <c r="K27" s="106">
        <v>62668460</v>
      </c>
      <c r="L27" s="106">
        <v>68866781</v>
      </c>
      <c r="M27" s="106">
        <v>73929572</v>
      </c>
      <c r="N27" s="106">
        <v>80162823</v>
      </c>
      <c r="O27" s="106">
        <v>81704854</v>
      </c>
      <c r="P27" s="106">
        <v>84066173</v>
      </c>
      <c r="Q27" s="106">
        <v>85609783</v>
      </c>
      <c r="R27" s="106">
        <v>87297423</v>
      </c>
      <c r="S27" s="106">
        <v>89165049</v>
      </c>
      <c r="T27" s="106"/>
      <c r="U27" s="106">
        <v>42607572</v>
      </c>
      <c r="V27" s="106">
        <v>46557477</v>
      </c>
    </row>
    <row r="28" spans="1:22">
      <c r="A28" s="11" t="s">
        <v>1061</v>
      </c>
      <c r="B28" s="106" t="s">
        <v>1212</v>
      </c>
      <c r="C28" s="106">
        <v>104082408</v>
      </c>
      <c r="D28" s="106">
        <v>107399641</v>
      </c>
      <c r="E28" s="106">
        <v>110980980</v>
      </c>
      <c r="F28" s="106">
        <v>118874891</v>
      </c>
      <c r="G28" s="106">
        <v>126769481</v>
      </c>
      <c r="H28" s="106">
        <v>132779643</v>
      </c>
      <c r="I28" s="106">
        <v>138504670</v>
      </c>
      <c r="J28" s="106">
        <v>144250764</v>
      </c>
      <c r="K28" s="106">
        <v>149949301</v>
      </c>
      <c r="L28" s="106">
        <v>168915292</v>
      </c>
      <c r="M28" s="106">
        <v>181074420</v>
      </c>
      <c r="N28" s="106">
        <v>191905849</v>
      </c>
      <c r="O28" s="106">
        <v>189243075</v>
      </c>
      <c r="P28" s="106">
        <v>189233158</v>
      </c>
      <c r="Q28" s="106">
        <v>186728763</v>
      </c>
      <c r="R28" s="106">
        <v>184965179</v>
      </c>
      <c r="S28" s="106">
        <v>191156763</v>
      </c>
      <c r="T28" s="106"/>
      <c r="U28" s="106">
        <v>95435242</v>
      </c>
      <c r="V28" s="106">
        <v>95721521</v>
      </c>
    </row>
    <row r="29" spans="1:22">
      <c r="A29" s="11" t="s">
        <v>1062</v>
      </c>
      <c r="B29" s="106" t="s">
        <v>1211</v>
      </c>
      <c r="C29" s="106">
        <v>265304</v>
      </c>
      <c r="D29" s="106">
        <v>326844</v>
      </c>
      <c r="E29" s="106">
        <v>334215</v>
      </c>
      <c r="F29" s="106">
        <v>346595</v>
      </c>
      <c r="G29" s="106">
        <v>467905</v>
      </c>
      <c r="H29" s="106">
        <v>466381</v>
      </c>
      <c r="I29" s="106">
        <v>527922</v>
      </c>
      <c r="J29" s="106">
        <v>556266</v>
      </c>
      <c r="K29" s="106">
        <v>629237</v>
      </c>
      <c r="L29" s="106">
        <v>963209</v>
      </c>
      <c r="M29" s="106">
        <v>834635</v>
      </c>
      <c r="N29" s="106">
        <v>950219</v>
      </c>
      <c r="O29" s="106">
        <v>1052377</v>
      </c>
      <c r="P29" s="106">
        <v>1085356</v>
      </c>
      <c r="Q29" s="106">
        <v>1215069</v>
      </c>
      <c r="R29" s="106">
        <v>1516122</v>
      </c>
      <c r="S29" s="106">
        <v>1565737</v>
      </c>
      <c r="T29" s="106"/>
      <c r="U29" s="106">
        <v>746456</v>
      </c>
      <c r="V29" s="106">
        <v>819281</v>
      </c>
    </row>
    <row r="30" spans="1:22">
      <c r="A30" s="11" t="s">
        <v>1063</v>
      </c>
      <c r="B30" s="106" t="s">
        <v>1209</v>
      </c>
      <c r="C30" s="106">
        <v>90679368</v>
      </c>
      <c r="D30" s="106">
        <v>97789456</v>
      </c>
      <c r="E30" s="106">
        <v>103005255</v>
      </c>
      <c r="F30" s="106">
        <v>106441907</v>
      </c>
      <c r="G30" s="106">
        <v>109619429</v>
      </c>
      <c r="H30" s="106">
        <v>112794947</v>
      </c>
      <c r="I30" s="106">
        <v>114797207</v>
      </c>
      <c r="J30" s="106">
        <v>115319577</v>
      </c>
      <c r="K30" s="106">
        <v>118098567</v>
      </c>
      <c r="L30" s="106">
        <v>130579911</v>
      </c>
      <c r="M30" s="106">
        <v>138918181</v>
      </c>
      <c r="N30" s="106">
        <v>153634040</v>
      </c>
      <c r="O30" s="106">
        <v>157755275</v>
      </c>
      <c r="P30" s="106">
        <v>163227927</v>
      </c>
      <c r="Q30" s="106">
        <v>171053815</v>
      </c>
      <c r="R30" s="106">
        <v>176586842</v>
      </c>
      <c r="S30" s="106">
        <v>184524886</v>
      </c>
      <c r="T30" s="106"/>
      <c r="U30" s="106">
        <v>89915964</v>
      </c>
      <c r="V30" s="106">
        <v>94608922</v>
      </c>
    </row>
    <row r="31" spans="1:22">
      <c r="A31" s="11" t="s">
        <v>1064</v>
      </c>
      <c r="B31" s="106" t="s">
        <v>1210</v>
      </c>
      <c r="C31" s="106">
        <v>99025380</v>
      </c>
      <c r="D31" s="106">
        <v>103719967</v>
      </c>
      <c r="E31" s="106">
        <v>108148110</v>
      </c>
      <c r="F31" s="106">
        <v>113693151</v>
      </c>
      <c r="G31" s="106">
        <v>118397157</v>
      </c>
      <c r="H31" s="106">
        <v>122030205</v>
      </c>
      <c r="I31" s="106">
        <v>122951313</v>
      </c>
      <c r="J31" s="106">
        <v>128473882</v>
      </c>
      <c r="K31" s="106">
        <v>137451906</v>
      </c>
      <c r="L31" s="106">
        <v>155842977</v>
      </c>
      <c r="M31" s="106">
        <v>165580881</v>
      </c>
      <c r="N31" s="106">
        <v>175481362</v>
      </c>
      <c r="O31" s="106">
        <v>177295362</v>
      </c>
      <c r="P31" s="106">
        <v>179499238</v>
      </c>
      <c r="Q31" s="106">
        <v>180513826</v>
      </c>
      <c r="R31" s="106">
        <v>180848803</v>
      </c>
      <c r="S31" s="106">
        <v>184546518</v>
      </c>
      <c r="T31" s="106"/>
      <c r="U31" s="106">
        <v>87105182</v>
      </c>
      <c r="V31" s="106">
        <v>97441336</v>
      </c>
    </row>
    <row r="32" spans="1:22">
      <c r="A32" s="11" t="s">
        <v>1065</v>
      </c>
      <c r="B32" s="106" t="s">
        <v>1211</v>
      </c>
      <c r="C32" s="106">
        <v>53404740</v>
      </c>
      <c r="D32" s="106">
        <v>57056113</v>
      </c>
      <c r="E32" s="106">
        <v>59447777</v>
      </c>
      <c r="F32" s="106">
        <v>62347270</v>
      </c>
      <c r="G32" s="106">
        <v>64624922</v>
      </c>
      <c r="H32" s="106">
        <v>67036152</v>
      </c>
      <c r="I32" s="106">
        <v>68190042</v>
      </c>
      <c r="J32" s="106">
        <v>68891793</v>
      </c>
      <c r="K32" s="106">
        <v>70993130</v>
      </c>
      <c r="L32" s="106">
        <v>77863119</v>
      </c>
      <c r="M32" s="106">
        <v>80568794</v>
      </c>
      <c r="N32" s="106">
        <v>84759965</v>
      </c>
      <c r="O32" s="106">
        <v>87374057</v>
      </c>
      <c r="P32" s="106">
        <v>90454070</v>
      </c>
      <c r="Q32" s="106">
        <v>93251650</v>
      </c>
      <c r="R32" s="106">
        <v>91289190</v>
      </c>
      <c r="S32" s="106">
        <v>94890096</v>
      </c>
      <c r="T32" s="106"/>
      <c r="U32" s="106">
        <v>47074958</v>
      </c>
      <c r="V32" s="106">
        <v>47815138</v>
      </c>
    </row>
    <row r="33" spans="1:22">
      <c r="A33" s="11" t="s">
        <v>1066</v>
      </c>
      <c r="B33" s="106" t="s">
        <v>1214</v>
      </c>
      <c r="C33" s="106"/>
      <c r="D33" s="106"/>
      <c r="E33" s="106"/>
      <c r="F33" s="106"/>
      <c r="G33" s="106"/>
      <c r="H33" s="106"/>
      <c r="I33" s="106"/>
      <c r="J33" s="106"/>
      <c r="K33" s="106"/>
      <c r="L33" s="106"/>
      <c r="M33" s="106"/>
      <c r="N33" s="106"/>
      <c r="O33" s="106"/>
      <c r="P33" s="106"/>
      <c r="Q33" s="106"/>
      <c r="R33" s="106">
        <v>49507</v>
      </c>
      <c r="S33" s="106">
        <v>50430</v>
      </c>
      <c r="T33" s="106"/>
      <c r="U33" s="106">
        <v>11561</v>
      </c>
      <c r="V33" s="106">
        <v>38869</v>
      </c>
    </row>
    <row r="34" spans="1:22">
      <c r="A34" s="11" t="s">
        <v>1067</v>
      </c>
      <c r="B34" s="106" t="s">
        <v>1213</v>
      </c>
      <c r="C34" s="106">
        <v>4876865</v>
      </c>
      <c r="D34" s="106">
        <v>5209470</v>
      </c>
      <c r="E34" s="106">
        <v>5572369</v>
      </c>
      <c r="F34" s="106">
        <v>5647917</v>
      </c>
      <c r="G34" s="106">
        <v>5647555</v>
      </c>
      <c r="H34" s="106">
        <v>5511875</v>
      </c>
      <c r="I34" s="106">
        <v>5464633</v>
      </c>
      <c r="J34" s="106">
        <v>5279764</v>
      </c>
      <c r="K34" s="106">
        <v>5339785</v>
      </c>
      <c r="L34" s="106">
        <v>6407751</v>
      </c>
      <c r="M34" s="106">
        <v>6761494</v>
      </c>
      <c r="N34" s="106">
        <v>7315008</v>
      </c>
      <c r="O34" s="106">
        <v>7815095</v>
      </c>
      <c r="P34" s="106">
        <v>8415103</v>
      </c>
      <c r="Q34" s="106">
        <v>8856561</v>
      </c>
      <c r="R34" s="106">
        <v>9285573</v>
      </c>
      <c r="S34" s="106">
        <v>9288913</v>
      </c>
      <c r="T34" s="106"/>
      <c r="U34" s="106">
        <v>4144737</v>
      </c>
      <c r="V34" s="106">
        <v>5144176</v>
      </c>
    </row>
    <row r="35" spans="1:22">
      <c r="A35" s="11" t="s">
        <v>1068</v>
      </c>
      <c r="B35" s="106" t="s">
        <v>1210</v>
      </c>
      <c r="C35" s="106">
        <v>14951704</v>
      </c>
      <c r="D35" s="106">
        <v>15557016</v>
      </c>
      <c r="E35" s="106">
        <v>15868188</v>
      </c>
      <c r="F35" s="106">
        <v>16502791</v>
      </c>
      <c r="G35" s="106">
        <v>16155653</v>
      </c>
      <c r="H35" s="106">
        <v>15800320</v>
      </c>
      <c r="I35" s="106">
        <v>15249847</v>
      </c>
      <c r="J35" s="106">
        <v>14778542</v>
      </c>
      <c r="K35" s="106">
        <v>14088816</v>
      </c>
      <c r="L35" s="106">
        <v>14766983</v>
      </c>
      <c r="M35" s="106">
        <v>14334572</v>
      </c>
      <c r="N35" s="106">
        <v>14538782</v>
      </c>
      <c r="O35" s="106">
        <v>14227999</v>
      </c>
      <c r="P35" s="106">
        <v>14587151</v>
      </c>
      <c r="Q35" s="106">
        <v>15251905</v>
      </c>
      <c r="R35" s="106">
        <v>15773674</v>
      </c>
      <c r="S35" s="106">
        <v>16332543</v>
      </c>
      <c r="T35" s="106"/>
      <c r="U35" s="106">
        <v>7420249</v>
      </c>
      <c r="V35" s="106">
        <v>8912294</v>
      </c>
    </row>
    <row r="36" spans="1:22">
      <c r="A36" s="11" t="s">
        <v>1069</v>
      </c>
      <c r="B36" s="106" t="s">
        <v>1210</v>
      </c>
      <c r="C36" s="106">
        <v>80182359</v>
      </c>
      <c r="D36" s="106">
        <v>86083956</v>
      </c>
      <c r="E36" s="106">
        <v>88920957</v>
      </c>
      <c r="F36" s="106">
        <v>89412318</v>
      </c>
      <c r="G36" s="106">
        <v>90619135</v>
      </c>
      <c r="H36" s="106">
        <v>91162023</v>
      </c>
      <c r="I36" s="106">
        <v>93229732</v>
      </c>
      <c r="J36" s="106">
        <v>96138413</v>
      </c>
      <c r="K36" s="106">
        <v>104662869</v>
      </c>
      <c r="L36" s="106">
        <v>122989645</v>
      </c>
      <c r="M36" s="106">
        <v>137808179</v>
      </c>
      <c r="N36" s="106">
        <v>152732165</v>
      </c>
      <c r="O36" s="106">
        <v>152272284</v>
      </c>
      <c r="P36" s="106">
        <v>156169031</v>
      </c>
      <c r="Q36" s="106">
        <v>162269636</v>
      </c>
      <c r="R36" s="106">
        <v>163990600</v>
      </c>
      <c r="S36" s="106">
        <v>168963822</v>
      </c>
      <c r="T36" s="106"/>
      <c r="U36" s="106">
        <v>78389402</v>
      </c>
      <c r="V36" s="106">
        <v>90574420</v>
      </c>
    </row>
    <row r="37" spans="1:22">
      <c r="A37" s="11" t="s">
        <v>1070</v>
      </c>
      <c r="B37" s="106" t="s">
        <v>1210</v>
      </c>
      <c r="C37" s="106">
        <v>24628188</v>
      </c>
      <c r="D37" s="106">
        <v>25938180</v>
      </c>
      <c r="E37" s="106">
        <v>26872946</v>
      </c>
      <c r="F37" s="106">
        <v>28108847</v>
      </c>
      <c r="G37" s="106">
        <v>27264320</v>
      </c>
      <c r="H37" s="106">
        <v>28222376</v>
      </c>
      <c r="I37" s="106">
        <v>29541320</v>
      </c>
      <c r="J37" s="106">
        <v>30017504</v>
      </c>
      <c r="K37" s="106">
        <v>30413696</v>
      </c>
      <c r="L37" s="106">
        <v>34376334</v>
      </c>
      <c r="M37" s="106">
        <v>36939385</v>
      </c>
      <c r="N37" s="106">
        <v>39452540</v>
      </c>
      <c r="O37" s="106">
        <v>39705565</v>
      </c>
      <c r="P37" s="106">
        <v>40513617</v>
      </c>
      <c r="Q37" s="106">
        <v>41081607</v>
      </c>
      <c r="R37" s="106">
        <v>41309489</v>
      </c>
      <c r="S37" s="106">
        <v>44418593</v>
      </c>
      <c r="T37" s="106"/>
      <c r="U37" s="106">
        <v>21038222</v>
      </c>
      <c r="V37" s="106">
        <v>23380371</v>
      </c>
    </row>
    <row r="38" spans="1:22">
      <c r="A38" s="11" t="s">
        <v>1071</v>
      </c>
      <c r="B38" s="106" t="s">
        <v>1214</v>
      </c>
      <c r="C38" s="106">
        <v>13714671</v>
      </c>
      <c r="D38" s="106">
        <v>14077802</v>
      </c>
      <c r="E38" s="106">
        <v>14570092</v>
      </c>
      <c r="F38" s="106">
        <v>14971635</v>
      </c>
      <c r="G38" s="106">
        <v>15867959</v>
      </c>
      <c r="H38" s="106">
        <v>16934843</v>
      </c>
      <c r="I38" s="106">
        <v>18339044</v>
      </c>
      <c r="J38" s="106">
        <v>19784043</v>
      </c>
      <c r="K38" s="106">
        <v>21565311</v>
      </c>
      <c r="L38" s="106">
        <v>25137681</v>
      </c>
      <c r="M38" s="106">
        <v>28012407</v>
      </c>
      <c r="N38" s="106">
        <v>30521299</v>
      </c>
      <c r="O38" s="106">
        <v>31423426</v>
      </c>
      <c r="P38" s="106">
        <v>32007836</v>
      </c>
      <c r="Q38" s="106">
        <v>32888654</v>
      </c>
      <c r="R38" s="106">
        <v>34705336</v>
      </c>
      <c r="S38" s="106">
        <v>35679013</v>
      </c>
      <c r="T38" s="106"/>
      <c r="U38" s="106">
        <v>15836436</v>
      </c>
      <c r="V38" s="106">
        <v>19842577</v>
      </c>
    </row>
    <row r="39" spans="1:22">
      <c r="A39" s="11" t="s">
        <v>1072</v>
      </c>
      <c r="B39" s="106" t="s">
        <v>1209</v>
      </c>
      <c r="C39" s="106">
        <v>3320669</v>
      </c>
      <c r="D39" s="106">
        <v>3449425</v>
      </c>
      <c r="E39" s="106">
        <v>3738414</v>
      </c>
      <c r="F39" s="106">
        <v>4056430</v>
      </c>
      <c r="G39" s="106">
        <v>4178521</v>
      </c>
      <c r="H39" s="106">
        <v>4032354</v>
      </c>
      <c r="I39" s="106">
        <v>4109431</v>
      </c>
      <c r="J39" s="106">
        <v>4016355</v>
      </c>
      <c r="K39" s="106">
        <v>3999218</v>
      </c>
      <c r="L39" s="106">
        <v>4725907</v>
      </c>
      <c r="M39" s="106">
        <v>5065955</v>
      </c>
      <c r="N39" s="106">
        <v>6095797</v>
      </c>
      <c r="O39" s="106">
        <v>6559655</v>
      </c>
      <c r="P39" s="106">
        <v>7186880</v>
      </c>
      <c r="Q39" s="106">
        <v>7781143</v>
      </c>
      <c r="R39" s="106">
        <v>8271886</v>
      </c>
      <c r="S39" s="106">
        <v>8310452</v>
      </c>
      <c r="T39" s="106"/>
      <c r="U39" s="106">
        <v>3066025</v>
      </c>
      <c r="V39" s="106">
        <v>5244427</v>
      </c>
    </row>
    <row r="40" spans="1:22">
      <c r="A40" s="11" t="s">
        <v>1073</v>
      </c>
      <c r="B40" s="106" t="s">
        <v>1215</v>
      </c>
      <c r="C40" s="106">
        <v>23803002</v>
      </c>
      <c r="D40" s="106">
        <v>25627378</v>
      </c>
      <c r="E40" s="106">
        <v>28142870</v>
      </c>
      <c r="F40" s="106">
        <v>30708455</v>
      </c>
      <c r="G40" s="106">
        <v>31000996</v>
      </c>
      <c r="H40" s="106">
        <v>31141623</v>
      </c>
      <c r="I40" s="106">
        <v>31487421</v>
      </c>
      <c r="J40" s="106">
        <v>31652997</v>
      </c>
      <c r="K40" s="106">
        <v>32155889</v>
      </c>
      <c r="L40" s="106">
        <v>35020185</v>
      </c>
      <c r="M40" s="106">
        <v>35557336</v>
      </c>
      <c r="N40" s="106">
        <v>37410270</v>
      </c>
      <c r="O40" s="106">
        <v>39162737</v>
      </c>
      <c r="P40" s="106">
        <v>41503059</v>
      </c>
      <c r="Q40" s="106">
        <v>42823016</v>
      </c>
      <c r="R40" s="106">
        <v>43169994</v>
      </c>
      <c r="S40" s="106">
        <v>46454121</v>
      </c>
      <c r="T40" s="106"/>
      <c r="U40" s="106">
        <v>22203063</v>
      </c>
      <c r="V40" s="106">
        <v>24251058</v>
      </c>
    </row>
    <row r="41" spans="1:22">
      <c r="A41" s="11" t="s">
        <v>1074</v>
      </c>
      <c r="B41" s="106" t="s">
        <v>1210</v>
      </c>
      <c r="C41" s="106">
        <v>16015182</v>
      </c>
      <c r="D41" s="106">
        <v>16016373</v>
      </c>
      <c r="E41" s="106">
        <v>16588049</v>
      </c>
      <c r="F41" s="106">
        <v>16969846</v>
      </c>
      <c r="G41" s="106">
        <v>17369458</v>
      </c>
      <c r="H41" s="106">
        <v>17918780</v>
      </c>
      <c r="I41" s="106">
        <v>18659736</v>
      </c>
      <c r="J41" s="106">
        <v>18989168</v>
      </c>
      <c r="K41" s="106">
        <v>19347640</v>
      </c>
      <c r="L41" s="106">
        <v>20936542</v>
      </c>
      <c r="M41" s="106">
        <v>22118548</v>
      </c>
      <c r="N41" s="106">
        <v>23720205</v>
      </c>
      <c r="O41" s="106">
        <v>24550104</v>
      </c>
      <c r="P41" s="106">
        <v>25247196</v>
      </c>
      <c r="Q41" s="106">
        <v>26070952</v>
      </c>
      <c r="R41" s="106">
        <v>27039009</v>
      </c>
      <c r="S41" s="106">
        <v>28335963</v>
      </c>
      <c r="T41" s="106"/>
      <c r="U41" s="106">
        <v>11649898</v>
      </c>
      <c r="V41" s="106">
        <v>16686065</v>
      </c>
    </row>
    <row r="42" spans="1:22">
      <c r="A42" s="11" t="s">
        <v>1075</v>
      </c>
      <c r="B42" s="106" t="s">
        <v>1209</v>
      </c>
      <c r="C42" s="106">
        <v>335796</v>
      </c>
      <c r="D42" s="106">
        <v>482191</v>
      </c>
      <c r="E42" s="106">
        <v>611057</v>
      </c>
      <c r="F42" s="106">
        <v>795997</v>
      </c>
      <c r="G42" s="106">
        <v>1028880</v>
      </c>
      <c r="H42" s="106">
        <v>1033865</v>
      </c>
      <c r="I42" s="106">
        <v>1070296</v>
      </c>
      <c r="J42" s="106">
        <v>1099554</v>
      </c>
      <c r="K42" s="106">
        <v>1203755</v>
      </c>
      <c r="L42" s="106">
        <v>1718326</v>
      </c>
      <c r="M42" s="106">
        <v>1816499</v>
      </c>
      <c r="N42" s="106">
        <v>2338157</v>
      </c>
      <c r="O42" s="106">
        <v>2583100</v>
      </c>
      <c r="P42" s="106">
        <v>3235154</v>
      </c>
      <c r="Q42" s="106">
        <v>4152320</v>
      </c>
      <c r="R42" s="106">
        <v>4760982</v>
      </c>
      <c r="S42" s="106">
        <v>5153795</v>
      </c>
      <c r="T42" s="106"/>
      <c r="U42" s="106">
        <v>2725270</v>
      </c>
      <c r="V42" s="106">
        <v>2428525</v>
      </c>
    </row>
    <row r="43" spans="1:22">
      <c r="A43" s="11" t="s">
        <v>1076</v>
      </c>
      <c r="B43" s="106" t="s">
        <v>1210</v>
      </c>
      <c r="C43" s="106">
        <v>12998744</v>
      </c>
      <c r="D43" s="106">
        <v>13976868</v>
      </c>
      <c r="E43" s="106">
        <v>14311896</v>
      </c>
      <c r="F43" s="106">
        <v>14654000</v>
      </c>
      <c r="G43" s="106">
        <v>14681749</v>
      </c>
      <c r="H43" s="106">
        <v>14250989</v>
      </c>
      <c r="I43" s="106">
        <v>13989251</v>
      </c>
      <c r="J43" s="106">
        <v>13736695</v>
      </c>
      <c r="K43" s="106">
        <v>13916031</v>
      </c>
      <c r="L43" s="106">
        <v>15352740</v>
      </c>
      <c r="M43" s="106">
        <v>16021848</v>
      </c>
      <c r="N43" s="106">
        <v>16769394</v>
      </c>
      <c r="O43" s="106">
        <v>16723088</v>
      </c>
      <c r="P43" s="106">
        <v>16888710</v>
      </c>
      <c r="Q43" s="106">
        <v>17402935</v>
      </c>
      <c r="R43" s="106">
        <v>18167886</v>
      </c>
      <c r="S43" s="106">
        <v>18254758</v>
      </c>
      <c r="T43" s="106"/>
      <c r="U43" s="106">
        <v>7622954</v>
      </c>
      <c r="V43" s="106">
        <v>10631804</v>
      </c>
    </row>
    <row r="44" spans="1:22">
      <c r="A44" s="11" t="s">
        <v>1077</v>
      </c>
      <c r="B44" s="106" t="s">
        <v>1210</v>
      </c>
      <c r="C44" s="106">
        <v>20932557</v>
      </c>
      <c r="D44" s="106">
        <v>22443070</v>
      </c>
      <c r="E44" s="106">
        <v>23292487</v>
      </c>
      <c r="F44" s="106">
        <v>23806232</v>
      </c>
      <c r="G44" s="106">
        <v>24038823</v>
      </c>
      <c r="H44" s="106">
        <v>24298310</v>
      </c>
      <c r="I44" s="106">
        <v>24513746</v>
      </c>
      <c r="J44" s="106">
        <v>24669872</v>
      </c>
      <c r="K44" s="106">
        <v>23865394</v>
      </c>
      <c r="L44" s="106">
        <v>25678732</v>
      </c>
      <c r="M44" s="106">
        <v>27569007</v>
      </c>
      <c r="N44" s="106">
        <v>29481440</v>
      </c>
      <c r="O44" s="106">
        <v>31484841</v>
      </c>
      <c r="P44" s="106">
        <v>33544076</v>
      </c>
      <c r="Q44" s="106">
        <v>34874908</v>
      </c>
      <c r="R44" s="106">
        <v>36133765</v>
      </c>
      <c r="S44" s="106">
        <v>36788561</v>
      </c>
      <c r="T44" s="106"/>
      <c r="U44" s="106">
        <v>14112170</v>
      </c>
      <c r="V44" s="106">
        <v>22676391</v>
      </c>
    </row>
    <row r="45" spans="1:22">
      <c r="A45" s="11" t="s">
        <v>1078</v>
      </c>
      <c r="B45" s="106" t="s">
        <v>1212</v>
      </c>
      <c r="C45" s="106">
        <v>7314687</v>
      </c>
      <c r="D45" s="106">
        <v>7814624</v>
      </c>
      <c r="E45" s="106">
        <v>8308485</v>
      </c>
      <c r="F45" s="106">
        <v>8786804</v>
      </c>
      <c r="G45" s="106">
        <v>8936962</v>
      </c>
      <c r="H45" s="106">
        <v>8999395</v>
      </c>
      <c r="I45" s="106">
        <v>9093633</v>
      </c>
      <c r="J45" s="106">
        <v>8728808</v>
      </c>
      <c r="K45" s="106">
        <v>8325502</v>
      </c>
      <c r="L45" s="106">
        <v>8914126</v>
      </c>
      <c r="M45" s="106">
        <v>9453935</v>
      </c>
      <c r="N45" s="106">
        <v>10408394</v>
      </c>
      <c r="O45" s="106">
        <v>10972367</v>
      </c>
      <c r="P45" s="106">
        <v>11305933</v>
      </c>
      <c r="Q45" s="106">
        <v>11297484</v>
      </c>
      <c r="R45" s="106">
        <v>11414318</v>
      </c>
      <c r="S45" s="106">
        <v>11700905</v>
      </c>
      <c r="T45" s="106"/>
      <c r="U45" s="106">
        <v>4391673</v>
      </c>
      <c r="V45" s="106">
        <v>7309232</v>
      </c>
    </row>
    <row r="46" spans="1:22">
      <c r="A46" s="107" t="s">
        <v>893</v>
      </c>
      <c r="B46" s="107"/>
      <c r="C46" s="107">
        <f>SUM(C4:C45)</f>
        <v>943572000</v>
      </c>
      <c r="D46" s="107">
        <f t="shared" ref="D46:R46" si="0">SUM(D4:D45)</f>
        <v>1005753873</v>
      </c>
      <c r="E46" s="107">
        <f t="shared" si="0"/>
        <v>1051395198</v>
      </c>
      <c r="F46" s="107">
        <f t="shared" si="0"/>
        <v>1098520539</v>
      </c>
      <c r="G46" s="107">
        <f t="shared" si="0"/>
        <v>1138049997</v>
      </c>
      <c r="H46" s="107">
        <f t="shared" si="0"/>
        <v>1173330999</v>
      </c>
      <c r="I46" s="107">
        <f t="shared" si="0"/>
        <v>1202461000</v>
      </c>
      <c r="J46" s="107">
        <f t="shared" si="0"/>
        <v>1227024000</v>
      </c>
      <c r="K46" s="107">
        <f t="shared" si="0"/>
        <v>1270933000</v>
      </c>
      <c r="L46" s="107">
        <f t="shared" si="0"/>
        <v>1423771359</v>
      </c>
      <c r="M46" s="107">
        <f t="shared" si="0"/>
        <v>1515622000</v>
      </c>
      <c r="N46" s="107">
        <f t="shared" si="0"/>
        <v>1632101168</v>
      </c>
      <c r="O46" s="107">
        <f t="shared" si="0"/>
        <v>1668973662</v>
      </c>
      <c r="P46" s="107">
        <f t="shared" si="0"/>
        <v>1721873284</v>
      </c>
      <c r="Q46" s="107">
        <f t="shared" si="0"/>
        <v>1770449139</v>
      </c>
      <c r="R46" s="107">
        <f t="shared" si="0"/>
        <v>1814429393</v>
      </c>
      <c r="S46" s="107">
        <v>1890820960</v>
      </c>
      <c r="T46" s="107"/>
      <c r="U46" s="107">
        <v>878915776</v>
      </c>
      <c r="V46" s="107">
        <v>1011905184</v>
      </c>
    </row>
    <row r="47" spans="1:22">
      <c r="C47" s="251"/>
      <c r="D47" s="251"/>
      <c r="E47" s="251"/>
      <c r="F47" s="251"/>
      <c r="G47" s="251"/>
      <c r="H47" s="251"/>
      <c r="I47" s="251"/>
      <c r="J47" s="251"/>
      <c r="K47" s="251"/>
      <c r="L47" s="251"/>
      <c r="M47" s="251"/>
      <c r="N47" s="251"/>
      <c r="O47" s="251"/>
      <c r="P47" s="251"/>
      <c r="Q47" s="251"/>
      <c r="R47" s="251"/>
      <c r="S47" s="251"/>
      <c r="T47" s="251"/>
      <c r="U47" s="251"/>
      <c r="V47" s="251"/>
    </row>
    <row r="409" spans="3:3">
      <c r="C409" t="s">
        <v>1104</v>
      </c>
    </row>
    <row r="455" spans="3:3">
      <c r="C455" t="s">
        <v>1107</v>
      </c>
    </row>
    <row r="492" spans="3:3">
      <c r="C492" t="s">
        <v>1119</v>
      </c>
    </row>
  </sheetData>
  <mergeCells count="1">
    <mergeCell ref="A1:A2"/>
  </mergeCells>
  <conditionalFormatting sqref="D46:V46">
    <cfRule type="cellIs" dxfId="3" priority="5" operator="equal">
      <formula>0</formula>
    </cfRule>
  </conditionalFormatting>
  <conditionalFormatting sqref="A46">
    <cfRule type="cellIs" dxfId="2" priority="4" operator="equal">
      <formula>0</formula>
    </cfRule>
  </conditionalFormatting>
  <conditionalFormatting sqref="C46">
    <cfRule type="cellIs" dxfId="1" priority="3" operator="equal">
      <formula>0</formula>
    </cfRule>
  </conditionalFormatting>
  <conditionalFormatting sqref="B46">
    <cfRule type="cellIs" dxfId="0" priority="2" operator="equal">
      <formula>0</formula>
    </cfRule>
  </conditionalFormatting>
  <pageMargins left="0.7" right="0.7" top="0.75" bottom="0.75" header="0.3" footer="0.3"/>
  <ignoredErrors>
    <ignoredError sqref="C46:M46 N46:R46" formulaRange="1"/>
  </ignoredErrors>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K492"/>
  <sheetViews>
    <sheetView showGridLines="0" showRowColHeaders="0" zoomScale="110" zoomScaleNormal="110" workbookViewId="0">
      <selection activeCell="BL10" sqref="BL10"/>
    </sheetView>
  </sheetViews>
  <sheetFormatPr defaultColWidth="3.7109375" defaultRowHeight="12.75"/>
  <cols>
    <col min="1" max="65" width="3.7109375" customWidth="1"/>
    <col min="16384" max="16384" width="1.42578125" customWidth="1"/>
  </cols>
  <sheetData>
    <row r="1" spans="1:57" s="13" customFormat="1"/>
    <row r="2" spans="1:57" s="13" customFormat="1"/>
    <row r="3" spans="1:57" s="13" customFormat="1" ht="23.25">
      <c r="J3" s="121" t="s">
        <v>6949</v>
      </c>
      <c r="M3" s="121"/>
      <c r="AW3" s="14"/>
    </row>
    <row r="4" spans="1:57" s="13" customFormat="1"/>
    <row r="5" spans="1:57" s="13" customFormat="1"/>
    <row r="6" spans="1:57">
      <c r="A6" s="11"/>
      <c r="B6" s="11"/>
      <c r="C6" s="11"/>
      <c r="D6" s="11"/>
      <c r="E6" s="11"/>
      <c r="F6" s="11"/>
      <c r="G6" s="11"/>
      <c r="H6" s="11"/>
      <c r="I6" s="11"/>
    </row>
    <row r="7" spans="1:57">
      <c r="A7" s="12"/>
      <c r="B7" s="12"/>
      <c r="C7" s="12"/>
      <c r="D7" s="12"/>
      <c r="E7" s="12"/>
      <c r="F7" s="12"/>
      <c r="G7" s="12"/>
      <c r="H7" s="12"/>
      <c r="I7" s="12"/>
    </row>
    <row r="8" spans="1:57">
      <c r="A8" s="12"/>
      <c r="B8" s="12"/>
      <c r="C8" s="12"/>
      <c r="D8" s="12"/>
      <c r="E8" s="12"/>
      <c r="F8" s="12"/>
      <c r="G8" s="12"/>
      <c r="H8" s="12"/>
      <c r="I8" s="12"/>
    </row>
    <row r="9" spans="1:57">
      <c r="A9" s="12"/>
      <c r="B9" s="12"/>
      <c r="C9" s="12"/>
      <c r="D9" s="12"/>
      <c r="E9" s="12"/>
      <c r="F9" s="12"/>
      <c r="G9" s="12"/>
      <c r="H9" s="12"/>
      <c r="I9" s="12"/>
    </row>
    <row r="10" spans="1:57">
      <c r="A10" s="12"/>
      <c r="B10" s="12"/>
      <c r="C10" s="12"/>
      <c r="D10" s="12"/>
      <c r="E10" s="12"/>
      <c r="F10" s="12"/>
      <c r="G10" s="12"/>
      <c r="H10" s="12"/>
      <c r="I10" s="12"/>
      <c r="BE10" s="15"/>
    </row>
    <row r="11" spans="1:57">
      <c r="A11" s="12"/>
      <c r="B11" s="12"/>
      <c r="C11" s="12"/>
      <c r="D11" s="12"/>
      <c r="E11" s="12"/>
      <c r="F11" s="12"/>
      <c r="G11" s="12"/>
      <c r="H11" s="12"/>
      <c r="I11" s="12"/>
      <c r="BE11" s="15"/>
    </row>
    <row r="12" spans="1:57">
      <c r="A12" s="12"/>
      <c r="B12" s="12"/>
      <c r="C12" s="12"/>
      <c r="D12" s="12"/>
      <c r="E12" s="12"/>
      <c r="F12" s="12"/>
      <c r="G12" s="12"/>
      <c r="H12" s="12"/>
      <c r="I12" s="12"/>
    </row>
    <row r="13" spans="1:57">
      <c r="A13" s="12"/>
      <c r="B13" s="12"/>
      <c r="C13" s="12"/>
      <c r="D13" s="12"/>
      <c r="E13" s="12"/>
      <c r="F13" s="12"/>
      <c r="G13" s="12"/>
      <c r="H13" s="12"/>
      <c r="I13" s="12"/>
    </row>
    <row r="14" spans="1:57">
      <c r="A14" s="12"/>
      <c r="B14" s="12"/>
      <c r="C14" s="12"/>
      <c r="D14" s="12"/>
      <c r="E14" s="12"/>
      <c r="F14" s="12"/>
      <c r="G14" s="12"/>
      <c r="H14" s="12"/>
      <c r="I14" s="12"/>
    </row>
    <row r="15" spans="1:57">
      <c r="A15" s="12"/>
      <c r="B15" s="12"/>
      <c r="C15" s="12"/>
      <c r="D15" s="12"/>
      <c r="E15" s="12"/>
      <c r="F15" s="12"/>
      <c r="G15" s="12"/>
      <c r="H15" s="12"/>
      <c r="I15" s="12"/>
    </row>
    <row r="16" spans="1:57">
      <c r="A16" s="12"/>
      <c r="B16" s="12"/>
      <c r="C16" s="12"/>
      <c r="D16" s="12"/>
      <c r="E16" s="12"/>
      <c r="F16" s="12"/>
      <c r="G16" s="12"/>
      <c r="H16" s="12"/>
      <c r="I16" s="12"/>
    </row>
    <row r="17" spans="1:63" ht="15">
      <c r="A17" s="12"/>
      <c r="B17" s="12"/>
      <c r="C17" s="12"/>
      <c r="D17" s="12"/>
      <c r="E17" s="12"/>
      <c r="F17" s="12"/>
      <c r="G17" s="12"/>
      <c r="H17" s="12"/>
      <c r="I17" s="12"/>
      <c r="BD17" s="171"/>
    </row>
    <row r="18" spans="1:63" ht="13.5" thickBot="1">
      <c r="A18" s="12"/>
      <c r="B18" s="12"/>
      <c r="C18" s="12"/>
      <c r="D18" s="12"/>
      <c r="E18" s="12"/>
      <c r="F18" s="12"/>
      <c r="G18" s="12"/>
      <c r="H18" s="12"/>
      <c r="I18" s="12"/>
    </row>
    <row r="19" spans="1:63" ht="16.5" customHeight="1" thickTop="1">
      <c r="A19" s="12"/>
      <c r="B19" s="12"/>
      <c r="C19" s="12"/>
      <c r="D19" s="12"/>
      <c r="E19" s="12"/>
      <c r="F19" s="12"/>
      <c r="G19" s="12"/>
      <c r="H19" s="12"/>
      <c r="I19" s="12"/>
      <c r="BD19" s="477"/>
      <c r="BE19" s="519" t="s">
        <v>1359</v>
      </c>
      <c r="BF19" s="519"/>
      <c r="BG19" s="519"/>
      <c r="BH19" s="519"/>
      <c r="BI19" s="520"/>
    </row>
    <row r="20" spans="1:63" ht="15" customHeight="1">
      <c r="A20" s="12"/>
      <c r="B20" s="12"/>
      <c r="C20" s="12"/>
      <c r="D20" s="12"/>
      <c r="E20" s="12"/>
      <c r="F20" s="12"/>
      <c r="G20" s="12"/>
      <c r="H20" s="12"/>
      <c r="I20" s="12"/>
      <c r="BD20" s="523" t="s">
        <v>6981</v>
      </c>
      <c r="BE20" s="524"/>
      <c r="BF20" s="524"/>
      <c r="BG20" s="524"/>
      <c r="BH20" s="524"/>
      <c r="BI20" s="525"/>
    </row>
    <row r="21" spans="1:63" ht="12.75" customHeight="1">
      <c r="A21" s="12"/>
      <c r="B21" s="12"/>
      <c r="C21" s="12"/>
      <c r="D21" s="12"/>
      <c r="E21" s="12"/>
      <c r="F21" s="12"/>
      <c r="G21" s="12"/>
      <c r="H21" s="12"/>
      <c r="I21" s="12"/>
      <c r="BD21" s="523"/>
      <c r="BE21" s="524"/>
      <c r="BF21" s="524"/>
      <c r="BG21" s="524"/>
      <c r="BH21" s="524"/>
      <c r="BI21" s="525"/>
    </row>
    <row r="22" spans="1:63" ht="13.5" thickBot="1">
      <c r="A22" s="12"/>
      <c r="B22" s="12"/>
      <c r="C22" s="12"/>
      <c r="D22" s="12"/>
      <c r="E22" s="12"/>
      <c r="F22" s="12"/>
      <c r="G22" s="12"/>
      <c r="H22" s="12"/>
      <c r="I22" s="12"/>
      <c r="BD22" s="521" t="s">
        <v>6979</v>
      </c>
      <c r="BE22" s="522"/>
      <c r="BF22" s="478"/>
      <c r="BG22" s="478"/>
      <c r="BH22" s="478"/>
      <c r="BI22" s="479"/>
    </row>
    <row r="23" spans="1:63" ht="12.75" customHeight="1" thickTop="1">
      <c r="A23" s="12"/>
      <c r="B23" s="12"/>
      <c r="C23" s="12"/>
      <c r="D23" s="12"/>
      <c r="E23" s="12"/>
      <c r="F23" s="12"/>
      <c r="G23" s="12"/>
      <c r="H23" s="12"/>
      <c r="I23" s="12"/>
      <c r="BC23" s="345"/>
      <c r="BD23" s="345"/>
      <c r="BE23" s="345"/>
      <c r="BF23" s="345"/>
      <c r="BG23" s="345"/>
      <c r="BH23" s="345"/>
      <c r="BI23" s="345"/>
      <c r="BJ23" s="345"/>
      <c r="BK23" s="345"/>
    </row>
    <row r="24" spans="1:63">
      <c r="A24" s="12"/>
      <c r="B24" s="12"/>
      <c r="C24" s="12"/>
      <c r="D24" s="12"/>
      <c r="E24" s="12"/>
      <c r="F24" s="12"/>
      <c r="G24" s="12"/>
      <c r="H24" s="12"/>
      <c r="I24" s="12"/>
      <c r="BD24" s="476"/>
      <c r="BE24" s="476"/>
      <c r="BF24" s="476"/>
      <c r="BG24" s="476"/>
      <c r="BH24" s="476"/>
      <c r="BI24" s="476"/>
    </row>
    <row r="25" spans="1:63" ht="12.75" customHeight="1">
      <c r="A25" s="12"/>
      <c r="B25" s="12"/>
      <c r="C25" s="12"/>
      <c r="D25" s="12"/>
      <c r="E25" s="12"/>
      <c r="F25" s="12"/>
      <c r="G25" s="12"/>
      <c r="H25" s="12"/>
      <c r="I25" s="12"/>
      <c r="BD25" s="526" t="s">
        <v>7045</v>
      </c>
      <c r="BE25" s="526"/>
      <c r="BF25" s="526"/>
      <c r="BG25" s="526"/>
      <c r="BH25" s="526"/>
      <c r="BI25" s="526"/>
    </row>
    <row r="26" spans="1:63">
      <c r="A26" s="12"/>
      <c r="B26" s="12"/>
      <c r="C26" s="12"/>
      <c r="D26" s="12"/>
      <c r="E26" s="12"/>
      <c r="F26" s="12"/>
      <c r="G26" s="12"/>
      <c r="H26" s="12"/>
      <c r="I26" s="12"/>
      <c r="BD26" s="526"/>
      <c r="BE26" s="526"/>
      <c r="BF26" s="526"/>
      <c r="BG26" s="526"/>
      <c r="BH26" s="526"/>
      <c r="BI26" s="526"/>
    </row>
    <row r="27" spans="1:63">
      <c r="A27" s="12"/>
      <c r="B27" s="12"/>
      <c r="C27" s="12"/>
      <c r="D27" s="12"/>
      <c r="E27" s="12"/>
      <c r="F27" s="12"/>
      <c r="G27" s="12"/>
      <c r="H27" s="12"/>
      <c r="I27" s="12"/>
      <c r="BD27" s="526"/>
      <c r="BE27" s="526"/>
      <c r="BF27" s="526"/>
      <c r="BG27" s="526"/>
      <c r="BH27" s="526"/>
      <c r="BI27" s="526"/>
    </row>
    <row r="28" spans="1:63">
      <c r="A28" s="12"/>
      <c r="B28" s="12"/>
      <c r="C28" s="12"/>
      <c r="D28" s="12"/>
      <c r="E28" s="12"/>
      <c r="F28" s="12"/>
      <c r="G28" s="12"/>
      <c r="H28" s="12"/>
      <c r="I28" s="12"/>
      <c r="BD28" s="526"/>
      <c r="BE28" s="526"/>
      <c r="BF28" s="526"/>
      <c r="BG28" s="526"/>
      <c r="BH28" s="526"/>
      <c r="BI28" s="526"/>
    </row>
    <row r="29" spans="1:63">
      <c r="A29" s="12"/>
      <c r="B29" s="12"/>
      <c r="C29" s="12"/>
      <c r="D29" s="12"/>
      <c r="E29" s="12"/>
      <c r="F29" s="12"/>
      <c r="G29" s="12"/>
      <c r="H29" s="12"/>
      <c r="I29" s="12"/>
      <c r="BD29" s="526"/>
      <c r="BE29" s="526"/>
      <c r="BF29" s="526"/>
      <c r="BG29" s="526"/>
      <c r="BH29" s="526"/>
      <c r="BI29" s="526"/>
    </row>
    <row r="30" spans="1:63">
      <c r="A30" s="12"/>
      <c r="B30" s="12"/>
      <c r="C30" s="12"/>
      <c r="D30" s="12"/>
      <c r="E30" s="12"/>
      <c r="F30" s="12"/>
      <c r="G30" s="12"/>
      <c r="H30" s="12"/>
      <c r="I30" s="12"/>
      <c r="BD30" s="526"/>
      <c r="BE30" s="526"/>
      <c r="BF30" s="526"/>
      <c r="BG30" s="526"/>
      <c r="BH30" s="526"/>
      <c r="BI30" s="526"/>
    </row>
    <row r="31" spans="1:63">
      <c r="A31" s="12"/>
      <c r="B31" s="12"/>
      <c r="C31" s="12"/>
      <c r="D31" s="12"/>
      <c r="E31" s="12"/>
      <c r="F31" s="12"/>
      <c r="G31" s="12"/>
      <c r="H31" s="12"/>
      <c r="I31" s="12"/>
      <c r="BD31" s="526"/>
      <c r="BE31" s="526"/>
      <c r="BF31" s="526"/>
      <c r="BG31" s="526"/>
      <c r="BH31" s="526"/>
      <c r="BI31" s="526"/>
    </row>
    <row r="32" spans="1:63">
      <c r="A32" s="12"/>
      <c r="B32" s="12"/>
      <c r="C32" s="12"/>
      <c r="D32" s="12"/>
      <c r="E32" s="12"/>
      <c r="F32" s="12"/>
      <c r="G32" s="12"/>
      <c r="H32" s="12"/>
      <c r="I32" s="12"/>
      <c r="BD32" s="526"/>
      <c r="BE32" s="526"/>
      <c r="BF32" s="526"/>
      <c r="BG32" s="526"/>
      <c r="BH32" s="526"/>
      <c r="BI32" s="526"/>
    </row>
    <row r="33" spans="1:61">
      <c r="A33" s="12"/>
      <c r="B33" s="12"/>
      <c r="C33" s="12"/>
      <c r="D33" s="12"/>
      <c r="E33" s="12"/>
      <c r="F33" s="12"/>
      <c r="G33" s="12"/>
      <c r="H33" s="12"/>
      <c r="I33" s="12"/>
      <c r="BD33" s="526"/>
      <c r="BE33" s="526"/>
      <c r="BF33" s="526"/>
      <c r="BG33" s="526"/>
      <c r="BH33" s="526"/>
      <c r="BI33" s="526"/>
    </row>
    <row r="34" spans="1:61">
      <c r="A34" s="12"/>
      <c r="B34" s="12"/>
      <c r="C34" s="12"/>
      <c r="D34" s="12"/>
      <c r="E34" s="12"/>
      <c r="F34" s="12"/>
      <c r="G34" s="12"/>
      <c r="H34" s="12"/>
      <c r="I34" s="12"/>
      <c r="BD34" s="526"/>
      <c r="BE34" s="526"/>
      <c r="BF34" s="526"/>
      <c r="BG34" s="526"/>
      <c r="BH34" s="526"/>
      <c r="BI34" s="526"/>
    </row>
    <row r="35" spans="1:61">
      <c r="A35" s="12"/>
      <c r="B35" s="12"/>
      <c r="C35" s="12"/>
      <c r="D35" s="12"/>
      <c r="E35" s="12"/>
      <c r="F35" s="12"/>
      <c r="G35" s="12"/>
      <c r="H35" s="12"/>
      <c r="I35" s="12"/>
      <c r="BD35" s="526"/>
      <c r="BE35" s="526"/>
      <c r="BF35" s="526"/>
      <c r="BG35" s="526"/>
      <c r="BH35" s="526"/>
      <c r="BI35" s="526"/>
    </row>
    <row r="36" spans="1:61">
      <c r="A36" s="12"/>
      <c r="B36" s="12"/>
      <c r="C36" s="12"/>
      <c r="D36" s="12"/>
      <c r="E36" s="12"/>
      <c r="F36" s="12"/>
      <c r="G36" s="12"/>
      <c r="H36" s="12"/>
      <c r="I36" s="12"/>
      <c r="BD36" s="526"/>
      <c r="BE36" s="526"/>
      <c r="BF36" s="526"/>
      <c r="BG36" s="526"/>
      <c r="BH36" s="526"/>
      <c r="BI36" s="526"/>
    </row>
    <row r="37" spans="1:61">
      <c r="A37" s="12"/>
      <c r="B37" s="12"/>
      <c r="C37" s="12"/>
      <c r="D37" s="12"/>
      <c r="E37" s="12"/>
      <c r="F37" s="12"/>
      <c r="G37" s="12"/>
      <c r="H37" s="12"/>
      <c r="I37" s="12"/>
      <c r="AP37" s="15"/>
      <c r="AQ37" s="15"/>
    </row>
    <row r="38" spans="1:61">
      <c r="A38" s="12"/>
      <c r="B38" s="12"/>
      <c r="C38" s="16"/>
      <c r="D38" s="12"/>
      <c r="E38" s="12"/>
      <c r="F38" s="12"/>
      <c r="G38" s="12"/>
      <c r="H38" s="12"/>
      <c r="I38" s="12"/>
    </row>
    <row r="39" spans="1:61">
      <c r="A39" s="12"/>
      <c r="B39" s="12"/>
      <c r="C39" s="16"/>
      <c r="D39" s="12"/>
      <c r="E39" s="12"/>
      <c r="F39" s="12"/>
      <c r="G39" s="12"/>
      <c r="H39" s="12"/>
      <c r="I39" s="12"/>
    </row>
    <row r="40" spans="1:61">
      <c r="A40" s="12"/>
      <c r="B40" s="12"/>
      <c r="C40" s="12"/>
      <c r="D40" s="12"/>
      <c r="E40" s="12"/>
      <c r="F40" s="12"/>
      <c r="G40" s="12"/>
      <c r="H40" s="12"/>
      <c r="I40" s="12"/>
    </row>
    <row r="409" spans="2:2">
      <c r="B409" t="s">
        <v>1104</v>
      </c>
    </row>
    <row r="455" spans="2:2">
      <c r="B455" t="s">
        <v>1107</v>
      </c>
    </row>
    <row r="492" spans="2:2">
      <c r="B492" t="s">
        <v>1119</v>
      </c>
    </row>
  </sheetData>
  <mergeCells count="4">
    <mergeCell ref="BE19:BI19"/>
    <mergeCell ref="BD22:BE22"/>
    <mergeCell ref="BD20:BI21"/>
    <mergeCell ref="BD25:BI36"/>
  </mergeCells>
  <hyperlinks>
    <hyperlink ref="BD22:BE22"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38</xdr:col>
                    <xdr:colOff>0</xdr:colOff>
                    <xdr:row>15</xdr:row>
                    <xdr:rowOff>152400</xdr:rowOff>
                  </from>
                  <to>
                    <xdr:col>53</xdr:col>
                    <xdr:colOff>133350</xdr:colOff>
                    <xdr:row>17</xdr:row>
                    <xdr:rowOff>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I492"/>
  <sheetViews>
    <sheetView showGridLines="0" showRowColHeaders="0" zoomScale="110" zoomScaleNormal="110" workbookViewId="0">
      <selection activeCell="BD22" sqref="BD22:BE22"/>
    </sheetView>
  </sheetViews>
  <sheetFormatPr defaultColWidth="2.140625" defaultRowHeight="12.75"/>
  <cols>
    <col min="1" max="66" width="3.7109375" customWidth="1"/>
    <col min="16384" max="16384" width="1.5703125" customWidth="1"/>
  </cols>
  <sheetData>
    <row r="1" spans="1:57" s="13" customFormat="1"/>
    <row r="2" spans="1:57" s="13" customFormat="1"/>
    <row r="3" spans="1:57" s="13" customFormat="1" ht="23.25">
      <c r="J3" s="121" t="s">
        <v>6950</v>
      </c>
      <c r="AW3" s="14"/>
    </row>
    <row r="4" spans="1:57" s="13" customFormat="1"/>
    <row r="5" spans="1:57" s="13" customFormat="1"/>
    <row r="6" spans="1:57">
      <c r="A6" s="11"/>
      <c r="B6" s="11"/>
      <c r="C6" s="11"/>
      <c r="D6" s="11"/>
      <c r="E6" s="11"/>
      <c r="F6" s="11"/>
      <c r="G6" s="11"/>
      <c r="H6" s="11"/>
      <c r="I6" s="11"/>
    </row>
    <row r="7" spans="1:57">
      <c r="A7" s="12"/>
      <c r="B7" s="12"/>
      <c r="C7" s="12"/>
      <c r="D7" s="12"/>
      <c r="E7" s="12"/>
      <c r="F7" s="12"/>
      <c r="G7" s="12"/>
      <c r="H7" s="12"/>
      <c r="I7" s="12"/>
    </row>
    <row r="8" spans="1:57">
      <c r="A8" s="12"/>
      <c r="B8" s="12"/>
      <c r="C8" s="12"/>
      <c r="D8" s="12"/>
      <c r="E8" s="12"/>
      <c r="F8" s="12"/>
      <c r="G8" s="12"/>
      <c r="H8" s="12"/>
      <c r="I8" s="12"/>
    </row>
    <row r="9" spans="1:57">
      <c r="A9" s="12"/>
      <c r="B9" s="12"/>
      <c r="C9" s="12"/>
      <c r="D9" s="12"/>
      <c r="E9" s="12"/>
      <c r="F9" s="12"/>
      <c r="G9" s="12"/>
      <c r="H9" s="12"/>
      <c r="I9" s="12"/>
    </row>
    <row r="10" spans="1:57">
      <c r="A10" s="12"/>
      <c r="B10" s="12"/>
      <c r="C10" s="12"/>
      <c r="D10" s="12"/>
      <c r="E10" s="12"/>
      <c r="F10" s="12"/>
      <c r="G10" s="12"/>
      <c r="H10" s="12"/>
      <c r="I10" s="12"/>
      <c r="BE10" s="15"/>
    </row>
    <row r="11" spans="1:57">
      <c r="A11" s="12"/>
      <c r="B11" s="12"/>
      <c r="C11" s="12"/>
      <c r="D11" s="12"/>
      <c r="E11" s="12"/>
      <c r="F11" s="12"/>
      <c r="G11" s="12"/>
      <c r="H11" s="12"/>
      <c r="I11" s="12"/>
      <c r="BE11" s="15"/>
    </row>
    <row r="12" spans="1:57">
      <c r="A12" s="12"/>
      <c r="B12" s="12"/>
      <c r="C12" s="12"/>
      <c r="D12" s="12"/>
      <c r="E12" s="12"/>
      <c r="F12" s="12"/>
      <c r="G12" s="12"/>
      <c r="H12" s="12"/>
      <c r="I12" s="12"/>
    </row>
    <row r="13" spans="1:57">
      <c r="A13" s="12"/>
      <c r="B13" s="12"/>
      <c r="C13" s="12"/>
      <c r="D13" s="12"/>
      <c r="E13" s="12"/>
      <c r="F13" s="12"/>
      <c r="G13" s="12"/>
      <c r="H13" s="12"/>
      <c r="I13" s="12"/>
    </row>
    <row r="14" spans="1:57">
      <c r="A14" s="12"/>
      <c r="B14" s="12"/>
      <c r="C14" s="12"/>
      <c r="D14" s="12"/>
      <c r="E14" s="12"/>
      <c r="F14" s="12"/>
      <c r="G14" s="12"/>
      <c r="H14" s="12"/>
      <c r="I14" s="12"/>
    </row>
    <row r="15" spans="1:57">
      <c r="A15" s="12"/>
      <c r="B15" s="12"/>
      <c r="C15" s="12"/>
      <c r="D15" s="12"/>
      <c r="E15" s="12"/>
      <c r="F15" s="12"/>
      <c r="G15" s="12"/>
      <c r="H15" s="12"/>
      <c r="I15" s="12"/>
    </row>
    <row r="16" spans="1:57">
      <c r="A16" s="12"/>
      <c r="B16" s="12"/>
      <c r="C16" s="12"/>
      <c r="D16" s="12"/>
      <c r="E16" s="12"/>
      <c r="F16" s="12"/>
      <c r="G16" s="12"/>
      <c r="H16" s="12"/>
      <c r="I16" s="12"/>
    </row>
    <row r="17" spans="1:61">
      <c r="A17" s="12"/>
      <c r="B17" s="12"/>
      <c r="C17" s="12"/>
      <c r="D17" s="12"/>
      <c r="E17" s="12"/>
      <c r="F17" s="12"/>
      <c r="G17" s="12"/>
      <c r="H17" s="12"/>
      <c r="I17" s="12"/>
    </row>
    <row r="18" spans="1:61" ht="13.5" thickBot="1">
      <c r="A18" s="12"/>
      <c r="B18" s="12"/>
      <c r="C18" s="12"/>
      <c r="D18" s="12"/>
      <c r="E18" s="12"/>
      <c r="F18" s="12"/>
      <c r="G18" s="12"/>
      <c r="H18" s="12"/>
      <c r="I18" s="12"/>
    </row>
    <row r="19" spans="1:61" ht="16.5" customHeight="1" thickTop="1">
      <c r="A19" s="12"/>
      <c r="B19" s="12"/>
      <c r="C19" s="12"/>
      <c r="D19" s="12"/>
      <c r="E19" s="12"/>
      <c r="F19" s="12"/>
      <c r="G19" s="12"/>
      <c r="H19" s="12"/>
      <c r="I19" s="12"/>
      <c r="BD19" s="477"/>
      <c r="BE19" s="519" t="s">
        <v>1359</v>
      </c>
      <c r="BF19" s="519"/>
      <c r="BG19" s="519"/>
      <c r="BH19" s="519"/>
      <c r="BI19" s="520"/>
    </row>
    <row r="20" spans="1:61" ht="13.5" customHeight="1">
      <c r="A20" s="12"/>
      <c r="B20" s="12"/>
      <c r="C20" s="12"/>
      <c r="D20" s="12"/>
      <c r="E20" s="12"/>
      <c r="F20" s="12"/>
      <c r="G20" s="12"/>
      <c r="H20" s="12"/>
      <c r="I20" s="12"/>
      <c r="BD20" s="523" t="s">
        <v>6981</v>
      </c>
      <c r="BE20" s="524"/>
      <c r="BF20" s="524"/>
      <c r="BG20" s="524"/>
      <c r="BH20" s="524"/>
      <c r="BI20" s="525"/>
    </row>
    <row r="21" spans="1:61" ht="12.75" customHeight="1">
      <c r="A21" s="12"/>
      <c r="B21" s="12"/>
      <c r="C21" s="12"/>
      <c r="D21" s="12"/>
      <c r="E21" s="12"/>
      <c r="F21" s="12"/>
      <c r="G21" s="12"/>
      <c r="H21" s="12"/>
      <c r="I21" s="12"/>
      <c r="BD21" s="523"/>
      <c r="BE21" s="524"/>
      <c r="BF21" s="524"/>
      <c r="BG21" s="524"/>
      <c r="BH21" s="524"/>
      <c r="BI21" s="525"/>
    </row>
    <row r="22" spans="1:61" ht="13.5" thickBot="1">
      <c r="A22" s="12"/>
      <c r="B22" s="12"/>
      <c r="C22" s="12"/>
      <c r="D22" s="12"/>
      <c r="E22" s="12"/>
      <c r="F22" s="12"/>
      <c r="G22" s="12"/>
      <c r="H22" s="12"/>
      <c r="I22" s="12"/>
      <c r="BD22" s="521" t="s">
        <v>6979</v>
      </c>
      <c r="BE22" s="522"/>
      <c r="BF22" s="478"/>
      <c r="BG22" s="478"/>
      <c r="BH22" s="478"/>
      <c r="BI22" s="479"/>
    </row>
    <row r="23" spans="1:61" ht="13.5" thickTop="1">
      <c r="A23" s="12"/>
      <c r="B23" s="12"/>
      <c r="C23" s="12"/>
      <c r="D23" s="12"/>
      <c r="E23" s="12"/>
      <c r="F23" s="12"/>
      <c r="G23" s="12"/>
      <c r="H23" s="12"/>
      <c r="I23" s="12"/>
      <c r="BD23" s="476"/>
      <c r="BE23" s="476"/>
      <c r="BF23" s="476"/>
      <c r="BG23" s="476"/>
      <c r="BH23" s="476"/>
      <c r="BI23" s="476"/>
    </row>
    <row r="24" spans="1:61">
      <c r="A24" s="12"/>
      <c r="B24" s="12"/>
      <c r="C24" s="12"/>
      <c r="D24" s="12"/>
      <c r="E24" s="12"/>
      <c r="F24" s="12"/>
      <c r="G24" s="12"/>
      <c r="H24" s="12"/>
      <c r="I24" s="12"/>
      <c r="BD24" s="476"/>
      <c r="BE24" s="476"/>
      <c r="BF24" s="476"/>
      <c r="BG24" s="476"/>
      <c r="BH24" s="476"/>
      <c r="BI24" s="476"/>
    </row>
    <row r="25" spans="1:61">
      <c r="A25" s="12"/>
      <c r="B25" s="12"/>
      <c r="C25" s="12"/>
      <c r="D25" s="12"/>
      <c r="E25" s="12"/>
      <c r="F25" s="12"/>
      <c r="G25" s="12"/>
      <c r="H25" s="12"/>
      <c r="I25" s="12"/>
      <c r="BD25" s="476"/>
      <c r="BE25" s="476"/>
      <c r="BF25" s="476"/>
      <c r="BG25" s="476"/>
      <c r="BH25" s="476"/>
      <c r="BI25" s="476"/>
    </row>
    <row r="26" spans="1:61">
      <c r="A26" s="12"/>
      <c r="B26" s="12"/>
      <c r="C26" s="12"/>
      <c r="D26" s="12"/>
      <c r="E26" s="12"/>
      <c r="F26" s="12"/>
      <c r="G26" s="12"/>
      <c r="H26" s="12"/>
      <c r="I26" s="12"/>
    </row>
    <row r="27" spans="1:61">
      <c r="A27" s="12"/>
      <c r="B27" s="12"/>
      <c r="C27" s="12"/>
      <c r="D27" s="12"/>
      <c r="E27" s="12"/>
      <c r="F27" s="12"/>
      <c r="G27" s="12"/>
      <c r="H27" s="12"/>
      <c r="I27" s="12"/>
      <c r="BD27" s="15"/>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5"/>
      <c r="AQ37" s="15"/>
    </row>
    <row r="38" spans="1:43">
      <c r="A38" s="12"/>
      <c r="B38" s="12"/>
      <c r="C38" s="16"/>
      <c r="D38" s="12"/>
      <c r="E38" s="12"/>
      <c r="F38" s="12"/>
      <c r="G38" s="12"/>
      <c r="H38" s="12"/>
      <c r="I38" s="12"/>
    </row>
    <row r="39" spans="1:43">
      <c r="A39" s="12"/>
      <c r="B39" s="12"/>
      <c r="C39" s="16"/>
      <c r="D39" s="12"/>
      <c r="E39" s="12"/>
      <c r="F39" s="12"/>
      <c r="G39" s="12"/>
      <c r="H39" s="12"/>
      <c r="I39" s="12"/>
    </row>
    <row r="40" spans="1:43">
      <c r="A40" s="12"/>
      <c r="B40" s="12"/>
      <c r="C40" s="12"/>
      <c r="D40" s="12"/>
      <c r="E40" s="12"/>
      <c r="F40" s="12"/>
      <c r="G40" s="12"/>
      <c r="H40" s="12"/>
      <c r="I40" s="12"/>
    </row>
    <row r="409" spans="2:2">
      <c r="B409" t="s">
        <v>1104</v>
      </c>
    </row>
    <row r="455" spans="2:2">
      <c r="B455" t="s">
        <v>1107</v>
      </c>
    </row>
    <row r="492" spans="2:2">
      <c r="B492" t="s">
        <v>1119</v>
      </c>
    </row>
  </sheetData>
  <mergeCells count="3">
    <mergeCell ref="BE19:BI19"/>
    <mergeCell ref="BD20:BI21"/>
    <mergeCell ref="BD22:BE22"/>
  </mergeCells>
  <hyperlinks>
    <hyperlink ref="BD22:BE22"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1029"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I492"/>
  <sheetViews>
    <sheetView showGridLines="0" showRowColHeaders="0" zoomScale="110" zoomScaleNormal="110" workbookViewId="0">
      <selection activeCell="BD22" sqref="BD22:BE22"/>
    </sheetView>
  </sheetViews>
  <sheetFormatPr defaultColWidth="3.7109375" defaultRowHeight="12.75"/>
  <sheetData>
    <row r="1" spans="1:57" s="13" customFormat="1"/>
    <row r="2" spans="1:57" s="13" customFormat="1"/>
    <row r="3" spans="1:57" s="13" customFormat="1" ht="23.25">
      <c r="J3" s="121" t="s">
        <v>6437</v>
      </c>
      <c r="AW3" s="14"/>
    </row>
    <row r="4" spans="1:57" s="13" customFormat="1"/>
    <row r="5" spans="1:57" s="13" customFormat="1"/>
    <row r="6" spans="1:57">
      <c r="A6" s="11"/>
      <c r="B6" s="11"/>
      <c r="C6" s="11"/>
      <c r="D6" s="11"/>
      <c r="E6" s="11"/>
      <c r="F6" s="11"/>
      <c r="G6" s="11"/>
      <c r="H6" s="11"/>
      <c r="I6" s="11"/>
    </row>
    <row r="7" spans="1:57">
      <c r="A7" s="12"/>
      <c r="B7" s="12"/>
      <c r="C7" s="12"/>
      <c r="D7" s="12"/>
      <c r="E7" s="12"/>
      <c r="F7" s="12"/>
      <c r="G7" s="12"/>
      <c r="H7" s="12"/>
      <c r="I7" s="12"/>
    </row>
    <row r="8" spans="1:57">
      <c r="A8" s="12"/>
      <c r="B8" s="12"/>
      <c r="C8" s="12"/>
      <c r="D8" s="12"/>
      <c r="E8" s="12"/>
      <c r="F8" s="12"/>
      <c r="G8" s="12"/>
      <c r="H8" s="12"/>
      <c r="I8" s="12"/>
    </row>
    <row r="9" spans="1:57">
      <c r="A9" s="12"/>
      <c r="B9" s="12"/>
      <c r="C9" s="12"/>
      <c r="D9" s="12"/>
      <c r="E9" s="12"/>
      <c r="F9" s="12"/>
      <c r="G9" s="12"/>
      <c r="H9" s="12"/>
      <c r="I9" s="12"/>
    </row>
    <row r="10" spans="1:57">
      <c r="A10" s="12"/>
      <c r="B10" s="12"/>
      <c r="C10" s="12"/>
      <c r="D10" s="12"/>
      <c r="E10" s="12"/>
      <c r="F10" s="12"/>
      <c r="G10" s="12"/>
      <c r="H10" s="12"/>
      <c r="I10" s="12"/>
      <c r="BE10" s="15"/>
    </row>
    <row r="11" spans="1:57">
      <c r="A11" s="12"/>
      <c r="B11" s="12"/>
      <c r="C11" s="12"/>
      <c r="D11" s="12"/>
      <c r="E11" s="12"/>
      <c r="F11" s="12"/>
      <c r="G11" s="12"/>
      <c r="H11" s="12"/>
      <c r="I11" s="12"/>
      <c r="BE11" s="15"/>
    </row>
    <row r="12" spans="1:57">
      <c r="A12" s="12"/>
      <c r="B12" s="12"/>
      <c r="C12" s="12"/>
      <c r="D12" s="12"/>
      <c r="E12" s="12"/>
      <c r="F12" s="12"/>
      <c r="G12" s="12"/>
      <c r="H12" s="12"/>
      <c r="I12" s="12"/>
    </row>
    <row r="13" spans="1:57">
      <c r="A13" s="12"/>
      <c r="B13" s="12"/>
      <c r="C13" s="12"/>
      <c r="D13" s="12"/>
      <c r="E13" s="12"/>
      <c r="F13" s="12"/>
      <c r="G13" s="12"/>
      <c r="H13" s="12"/>
      <c r="I13" s="12"/>
    </row>
    <row r="14" spans="1:57">
      <c r="A14" s="12"/>
      <c r="B14" s="12"/>
      <c r="C14" s="12"/>
      <c r="D14" s="12"/>
      <c r="E14" s="12"/>
      <c r="F14" s="12"/>
      <c r="G14" s="12"/>
      <c r="H14" s="12"/>
      <c r="I14" s="12"/>
    </row>
    <row r="15" spans="1:57">
      <c r="A15" s="12"/>
      <c r="B15" s="12"/>
      <c r="C15" s="12"/>
      <c r="D15" s="12"/>
      <c r="E15" s="12"/>
      <c r="F15" s="12"/>
      <c r="G15" s="12"/>
      <c r="H15" s="12"/>
      <c r="I15" s="12"/>
    </row>
    <row r="16" spans="1:57">
      <c r="A16" s="12"/>
      <c r="B16" s="12"/>
      <c r="C16" s="12"/>
      <c r="D16" s="12"/>
      <c r="E16" s="12"/>
      <c r="F16" s="12"/>
      <c r="G16" s="12"/>
      <c r="H16" s="12"/>
      <c r="I16" s="12"/>
    </row>
    <row r="17" spans="1:61">
      <c r="A17" s="12"/>
      <c r="B17" s="12"/>
      <c r="C17" s="12"/>
      <c r="D17" s="12"/>
      <c r="E17" s="12"/>
      <c r="F17" s="12"/>
      <c r="G17" s="12"/>
      <c r="H17" s="12"/>
      <c r="I17" s="12"/>
    </row>
    <row r="18" spans="1:61" ht="13.5" thickBot="1">
      <c r="A18" s="12"/>
      <c r="B18" s="12"/>
      <c r="C18" s="12"/>
      <c r="D18" s="12"/>
      <c r="E18" s="12"/>
      <c r="F18" s="12"/>
      <c r="G18" s="12"/>
      <c r="H18" s="12"/>
      <c r="I18" s="12"/>
    </row>
    <row r="19" spans="1:61" ht="16.5" customHeight="1" thickTop="1">
      <c r="A19" s="12"/>
      <c r="B19" s="12"/>
      <c r="C19" s="12"/>
      <c r="D19" s="12"/>
      <c r="E19" s="12"/>
      <c r="F19" s="12"/>
      <c r="G19" s="12"/>
      <c r="H19" s="12"/>
      <c r="I19" s="12"/>
      <c r="BD19" s="477"/>
      <c r="BE19" s="519" t="s">
        <v>1359</v>
      </c>
      <c r="BF19" s="519"/>
      <c r="BG19" s="519"/>
      <c r="BH19" s="519"/>
      <c r="BI19" s="520"/>
    </row>
    <row r="20" spans="1:61" ht="13.5" customHeight="1">
      <c r="A20" s="12"/>
      <c r="B20" s="12"/>
      <c r="C20" s="12"/>
      <c r="D20" s="12"/>
      <c r="E20" s="12"/>
      <c r="F20" s="12"/>
      <c r="G20" s="12"/>
      <c r="H20" s="12"/>
      <c r="I20" s="12"/>
      <c r="BD20" s="523" t="s">
        <v>6981</v>
      </c>
      <c r="BE20" s="524"/>
      <c r="BF20" s="524"/>
      <c r="BG20" s="524"/>
      <c r="BH20" s="524"/>
      <c r="BI20" s="525"/>
    </row>
    <row r="21" spans="1:61">
      <c r="A21" s="12"/>
      <c r="B21" s="12"/>
      <c r="C21" s="12"/>
      <c r="D21" s="12"/>
      <c r="E21" s="12"/>
      <c r="F21" s="12"/>
      <c r="G21" s="12"/>
      <c r="H21" s="12"/>
      <c r="I21" s="12"/>
      <c r="BD21" s="523"/>
      <c r="BE21" s="524"/>
      <c r="BF21" s="524"/>
      <c r="BG21" s="524"/>
      <c r="BH21" s="524"/>
      <c r="BI21" s="525"/>
    </row>
    <row r="22" spans="1:61" ht="13.5" thickBot="1">
      <c r="A22" s="12"/>
      <c r="B22" s="12"/>
      <c r="C22" s="12"/>
      <c r="D22" s="12"/>
      <c r="E22" s="12"/>
      <c r="F22" s="12"/>
      <c r="G22" s="12"/>
      <c r="H22" s="12"/>
      <c r="I22" s="12"/>
      <c r="BD22" s="521" t="s">
        <v>6979</v>
      </c>
      <c r="BE22" s="522"/>
      <c r="BF22" s="478"/>
      <c r="BG22" s="478"/>
      <c r="BH22" s="478"/>
      <c r="BI22" s="479"/>
    </row>
    <row r="23" spans="1:61" ht="13.5" thickTop="1">
      <c r="A23" s="12"/>
      <c r="B23" s="12"/>
      <c r="C23" s="12"/>
      <c r="D23" s="12"/>
      <c r="E23" s="12"/>
      <c r="F23" s="12"/>
      <c r="G23" s="12"/>
      <c r="H23" s="12"/>
      <c r="I23" s="12"/>
      <c r="BD23" s="476"/>
      <c r="BE23" s="476"/>
      <c r="BF23" s="476"/>
      <c r="BG23" s="476"/>
      <c r="BH23" s="476"/>
      <c r="BI23" s="476"/>
    </row>
    <row r="24" spans="1:61">
      <c r="A24" s="12"/>
      <c r="B24" s="12"/>
      <c r="C24" s="12"/>
      <c r="D24" s="12"/>
      <c r="E24" s="12"/>
      <c r="F24" s="12"/>
      <c r="G24" s="12"/>
      <c r="H24" s="12"/>
      <c r="I24" s="12"/>
      <c r="BD24" s="476"/>
      <c r="BE24" s="476"/>
      <c r="BF24" s="476"/>
      <c r="BG24" s="476"/>
      <c r="BH24" s="476"/>
      <c r="BI24" s="476"/>
    </row>
    <row r="25" spans="1:61">
      <c r="A25" s="12"/>
      <c r="B25" s="12"/>
      <c r="C25" s="12"/>
      <c r="D25" s="12"/>
      <c r="E25" s="12"/>
      <c r="F25" s="12"/>
      <c r="G25" s="12"/>
      <c r="H25" s="12"/>
      <c r="I25" s="12"/>
      <c r="BD25" s="476"/>
      <c r="BE25" s="476"/>
      <c r="BF25" s="476"/>
      <c r="BG25" s="476"/>
      <c r="BH25" s="476"/>
      <c r="BI25" s="476"/>
    </row>
    <row r="26" spans="1:61">
      <c r="A26" s="12"/>
      <c r="B26" s="12"/>
      <c r="C26" s="12"/>
      <c r="D26" s="12"/>
      <c r="E26" s="12"/>
      <c r="F26" s="12"/>
      <c r="G26" s="12"/>
      <c r="H26" s="12"/>
      <c r="I26" s="12"/>
    </row>
    <row r="27" spans="1:61">
      <c r="A27" s="12"/>
      <c r="B27" s="12"/>
      <c r="C27" s="12"/>
      <c r="D27" s="12"/>
      <c r="E27" s="12"/>
      <c r="F27" s="12"/>
      <c r="G27" s="12"/>
      <c r="H27" s="12"/>
      <c r="I27" s="12"/>
      <c r="BD27" s="15"/>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5"/>
      <c r="AQ37" s="15"/>
    </row>
    <row r="38" spans="1:43">
      <c r="A38" s="12"/>
      <c r="B38" s="12"/>
      <c r="C38" s="16"/>
      <c r="D38" s="12"/>
      <c r="E38" s="12"/>
      <c r="F38" s="12"/>
      <c r="G38" s="12"/>
      <c r="H38" s="12"/>
      <c r="I38" s="12"/>
    </row>
    <row r="39" spans="1:43">
      <c r="A39" s="12"/>
      <c r="B39" s="12"/>
      <c r="C39" s="16"/>
      <c r="D39" s="12"/>
      <c r="E39" s="12"/>
      <c r="F39" s="12"/>
      <c r="G39" s="12"/>
      <c r="H39" s="12"/>
      <c r="I39" s="12"/>
    </row>
    <row r="40" spans="1:43">
      <c r="A40" s="12"/>
      <c r="B40" s="12"/>
      <c r="C40" s="12"/>
      <c r="D40" s="12"/>
      <c r="E40" s="12"/>
      <c r="F40" s="12"/>
      <c r="G40" s="12"/>
      <c r="H40" s="12"/>
      <c r="I40" s="12"/>
    </row>
    <row r="409" spans="2:2">
      <c r="B409" t="s">
        <v>1104</v>
      </c>
    </row>
    <row r="455" spans="2:2">
      <c r="B455" t="s">
        <v>1107</v>
      </c>
    </row>
    <row r="492" spans="2:2">
      <c r="B492" t="s">
        <v>1119</v>
      </c>
    </row>
  </sheetData>
  <mergeCells count="3">
    <mergeCell ref="BE19:BI19"/>
    <mergeCell ref="BD20:BI21"/>
    <mergeCell ref="BD22:BE22"/>
  </mergeCells>
  <hyperlinks>
    <hyperlink ref="BD22:BE22"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4099"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4100"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4101"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pageSetUpPr fitToPage="1"/>
  </sheetPr>
  <dimension ref="A1:BI492"/>
  <sheetViews>
    <sheetView showGridLines="0" showRowColHeaders="0" zoomScale="110" zoomScaleNormal="110" workbookViewId="0">
      <selection activeCell="BD21" sqref="BD21:BE21"/>
    </sheetView>
  </sheetViews>
  <sheetFormatPr defaultColWidth="3.5703125" defaultRowHeight="12.75" zeroHeight="1"/>
  <cols>
    <col min="1" max="64" width="3.7109375" customWidth="1"/>
    <col min="16384" max="16384" width="3.7109375" customWidth="1"/>
  </cols>
  <sheetData>
    <row r="1" spans="1:57" s="13" customFormat="1"/>
    <row r="2" spans="1:57" s="13" customFormat="1"/>
    <row r="3" spans="1:57" s="13" customFormat="1" ht="23.25">
      <c r="J3" s="121" t="s">
        <v>6951</v>
      </c>
      <c r="AW3" s="14"/>
    </row>
    <row r="4" spans="1:57" s="13" customFormat="1"/>
    <row r="5" spans="1:57" s="13" customFormat="1"/>
    <row r="6" spans="1:57" ht="12.75" customHeight="1">
      <c r="A6" s="11"/>
      <c r="B6" s="11"/>
      <c r="C6" s="11"/>
      <c r="D6" s="11"/>
      <c r="E6" s="11"/>
      <c r="F6" s="11"/>
      <c r="G6" s="11"/>
      <c r="H6" s="11"/>
      <c r="I6" s="11"/>
    </row>
    <row r="7" spans="1:57" ht="12.75" customHeight="1">
      <c r="A7" s="12"/>
      <c r="B7" s="12"/>
      <c r="C7" s="12"/>
      <c r="D7" s="12"/>
      <c r="E7" s="12"/>
      <c r="F7" s="12"/>
      <c r="G7" s="12"/>
      <c r="H7" s="12"/>
      <c r="I7" s="12"/>
    </row>
    <row r="8" spans="1:57" ht="12.75" customHeight="1">
      <c r="A8" s="12"/>
      <c r="B8" s="12"/>
      <c r="C8" s="12"/>
      <c r="D8" s="12"/>
      <c r="E8" s="12"/>
      <c r="F8" s="12"/>
      <c r="G8" s="12"/>
      <c r="H8" s="12"/>
      <c r="I8" s="12"/>
    </row>
    <row r="9" spans="1:57" ht="12.75" customHeight="1">
      <c r="A9" s="12"/>
      <c r="B9" s="12"/>
      <c r="C9" s="12"/>
      <c r="D9" s="12"/>
      <c r="E9" s="12"/>
      <c r="F9" s="12"/>
      <c r="G9" s="12"/>
      <c r="H9" s="12"/>
      <c r="I9" s="12"/>
    </row>
    <row r="10" spans="1:57" ht="12.75" customHeight="1">
      <c r="A10" s="12"/>
      <c r="B10" s="12"/>
      <c r="C10" s="12"/>
      <c r="D10" s="12"/>
      <c r="E10" s="12"/>
      <c r="F10" s="12"/>
      <c r="G10" s="12"/>
      <c r="H10" s="12"/>
      <c r="I10" s="12"/>
      <c r="BE10" s="15"/>
    </row>
    <row r="11" spans="1:57" ht="12.75" customHeight="1">
      <c r="A11" s="12"/>
      <c r="B11" s="12"/>
      <c r="C11" s="12"/>
      <c r="D11" s="12"/>
      <c r="E11" s="12"/>
      <c r="F11" s="12"/>
      <c r="G11" s="12"/>
      <c r="H11" s="12"/>
      <c r="I11" s="12"/>
      <c r="BE11" s="15"/>
    </row>
    <row r="12" spans="1:57" ht="12.75" customHeight="1">
      <c r="A12" s="12"/>
      <c r="B12" s="12"/>
      <c r="C12" s="12"/>
      <c r="D12" s="12"/>
      <c r="E12" s="12"/>
      <c r="F12" s="12"/>
      <c r="G12" s="12"/>
      <c r="H12" s="12"/>
      <c r="I12" s="12"/>
    </row>
    <row r="13" spans="1:57" ht="12.75" customHeight="1">
      <c r="A13" s="12"/>
      <c r="B13" s="12"/>
      <c r="C13" s="12"/>
      <c r="D13" s="12"/>
      <c r="E13" s="12"/>
      <c r="F13" s="12"/>
      <c r="G13" s="12"/>
      <c r="H13" s="12"/>
      <c r="I13" s="12"/>
    </row>
    <row r="14" spans="1:57" ht="12.75" customHeight="1">
      <c r="A14" s="12"/>
      <c r="B14" s="12"/>
      <c r="C14" s="12"/>
      <c r="D14" s="12"/>
      <c r="E14" s="12"/>
      <c r="F14" s="12"/>
      <c r="G14" s="12"/>
      <c r="H14" s="12"/>
      <c r="I14" s="12"/>
    </row>
    <row r="15" spans="1:57" ht="12.75" customHeight="1">
      <c r="A15" s="12"/>
      <c r="B15" s="12"/>
      <c r="C15" s="12"/>
      <c r="D15" s="12"/>
      <c r="E15" s="12"/>
      <c r="F15" s="12"/>
      <c r="G15" s="12"/>
      <c r="H15" s="12"/>
      <c r="I15" s="12"/>
    </row>
    <row r="16" spans="1:57" ht="12.75" customHeight="1">
      <c r="A16" s="12"/>
      <c r="B16" s="12"/>
      <c r="C16" s="12"/>
      <c r="D16" s="12"/>
      <c r="E16" s="12"/>
      <c r="F16" s="12"/>
      <c r="G16" s="12"/>
      <c r="H16" s="12"/>
      <c r="I16" s="12"/>
    </row>
    <row r="17" spans="1:61" ht="12.75" customHeight="1" thickBot="1">
      <c r="A17" s="12"/>
      <c r="B17" s="12"/>
      <c r="C17" s="12"/>
      <c r="D17" s="12"/>
      <c r="E17" s="12"/>
      <c r="F17" s="12"/>
      <c r="G17" s="12"/>
      <c r="H17" s="12"/>
      <c r="I17" s="12"/>
    </row>
    <row r="18" spans="1:61" ht="16.5" customHeight="1" thickTop="1">
      <c r="A18" s="12"/>
      <c r="B18" s="12"/>
      <c r="C18" s="12"/>
      <c r="D18" s="12"/>
      <c r="E18" s="12"/>
      <c r="F18" s="12"/>
      <c r="G18" s="12"/>
      <c r="H18" s="12"/>
      <c r="I18" s="12"/>
      <c r="BD18" s="477"/>
      <c r="BE18" s="519" t="s">
        <v>1359</v>
      </c>
      <c r="BF18" s="519"/>
      <c r="BG18" s="519"/>
      <c r="BH18" s="519"/>
      <c r="BI18" s="520"/>
    </row>
    <row r="19" spans="1:61" ht="12.75" customHeight="1">
      <c r="A19" s="12"/>
      <c r="B19" s="12"/>
      <c r="C19" s="12"/>
      <c r="D19" s="12"/>
      <c r="E19" s="12"/>
      <c r="F19" s="12"/>
      <c r="G19" s="12"/>
      <c r="H19" s="12"/>
      <c r="I19" s="12"/>
      <c r="BD19" s="523" t="s">
        <v>6981</v>
      </c>
      <c r="BE19" s="524"/>
      <c r="BF19" s="524"/>
      <c r="BG19" s="524"/>
      <c r="BH19" s="524"/>
      <c r="BI19" s="525"/>
    </row>
    <row r="20" spans="1:61" ht="12.75" customHeight="1">
      <c r="A20" s="12"/>
      <c r="B20" s="12"/>
      <c r="C20" s="12"/>
      <c r="D20" s="12"/>
      <c r="E20" s="12"/>
      <c r="F20" s="12"/>
      <c r="G20" s="12"/>
      <c r="H20" s="12"/>
      <c r="I20" s="12"/>
      <c r="BD20" s="523"/>
      <c r="BE20" s="524"/>
      <c r="BF20" s="524"/>
      <c r="BG20" s="524"/>
      <c r="BH20" s="524"/>
      <c r="BI20" s="525"/>
    </row>
    <row r="21" spans="1:61" ht="12.75" customHeight="1" thickBot="1">
      <c r="A21" s="12"/>
      <c r="B21" s="12"/>
      <c r="C21" s="12"/>
      <c r="D21" s="12"/>
      <c r="E21" s="12"/>
      <c r="F21" s="12"/>
      <c r="G21" s="12"/>
      <c r="H21" s="12"/>
      <c r="I21" s="12"/>
      <c r="BD21" s="521" t="s">
        <v>6979</v>
      </c>
      <c r="BE21" s="522"/>
      <c r="BF21" s="478"/>
      <c r="BG21" s="478"/>
      <c r="BH21" s="478"/>
      <c r="BI21" s="479"/>
    </row>
    <row r="22" spans="1:61" ht="12.75" customHeight="1" thickTop="1">
      <c r="A22" s="12"/>
      <c r="B22" s="12"/>
      <c r="C22" s="12"/>
      <c r="D22" s="12"/>
      <c r="E22" s="12"/>
      <c r="F22" s="12"/>
      <c r="G22" s="12"/>
      <c r="H22" s="12"/>
      <c r="I22" s="12"/>
      <c r="BD22" s="476"/>
      <c r="BE22" s="476"/>
      <c r="BF22" s="476"/>
      <c r="BG22" s="476"/>
      <c r="BH22" s="476"/>
      <c r="BI22" s="476"/>
    </row>
    <row r="23" spans="1:61" ht="12.75" customHeight="1">
      <c r="A23" s="12"/>
      <c r="B23" s="12"/>
      <c r="C23" s="12"/>
      <c r="D23" s="12"/>
      <c r="E23" s="12"/>
      <c r="F23" s="12"/>
      <c r="G23" s="12"/>
      <c r="H23" s="12"/>
      <c r="I23" s="12"/>
      <c r="BD23" s="476"/>
      <c r="BE23" s="476"/>
      <c r="BF23" s="476"/>
      <c r="BG23" s="476"/>
      <c r="BH23" s="476"/>
      <c r="BI23" s="476"/>
    </row>
    <row r="24" spans="1:61" ht="12.75" customHeight="1">
      <c r="A24" s="12"/>
      <c r="B24" s="12"/>
      <c r="C24" s="12"/>
      <c r="D24" s="12"/>
      <c r="E24" s="12"/>
      <c r="F24" s="12"/>
      <c r="G24" s="12"/>
      <c r="H24" s="12"/>
      <c r="I24" s="12"/>
      <c r="BD24" s="476"/>
      <c r="BE24" s="476"/>
      <c r="BF24" s="476"/>
      <c r="BG24" s="476"/>
      <c r="BH24" s="476"/>
      <c r="BI24" s="476"/>
    </row>
    <row r="25" spans="1:61" ht="12.75" customHeight="1">
      <c r="A25" s="12"/>
      <c r="B25" s="12"/>
      <c r="C25" s="12"/>
      <c r="D25" s="12"/>
      <c r="E25" s="12"/>
      <c r="F25" s="12"/>
      <c r="G25" s="12"/>
      <c r="H25" s="12"/>
      <c r="I25" s="12"/>
    </row>
    <row r="26" spans="1:61" ht="12.75" customHeight="1">
      <c r="A26" s="12"/>
      <c r="B26" s="12"/>
      <c r="C26" s="12"/>
      <c r="D26" s="12"/>
      <c r="E26" s="12"/>
      <c r="F26" s="12"/>
      <c r="G26" s="12"/>
      <c r="H26" s="12"/>
      <c r="I26" s="12"/>
      <c r="BD26" s="15"/>
    </row>
    <row r="27" spans="1:61" ht="12.75" customHeight="1">
      <c r="A27" s="12"/>
      <c r="B27" s="12"/>
      <c r="C27" s="12"/>
      <c r="D27" s="12"/>
      <c r="E27" s="12"/>
      <c r="F27" s="12"/>
      <c r="G27" s="12"/>
      <c r="H27" s="12"/>
      <c r="I27" s="12"/>
    </row>
    <row r="28" spans="1:61" ht="12.75" customHeight="1">
      <c r="A28" s="12"/>
      <c r="B28" s="12"/>
      <c r="C28" s="12"/>
      <c r="D28" s="12"/>
      <c r="E28" s="12"/>
      <c r="F28" s="12"/>
      <c r="G28" s="12"/>
      <c r="H28" s="12"/>
      <c r="I28" s="12"/>
    </row>
    <row r="29" spans="1:61" ht="12.75" customHeight="1">
      <c r="A29" s="12"/>
      <c r="B29" s="12"/>
      <c r="C29" s="12"/>
      <c r="D29" s="12"/>
      <c r="E29" s="12"/>
      <c r="F29" s="12"/>
      <c r="G29" s="12"/>
      <c r="H29" s="12"/>
      <c r="I29" s="12"/>
    </row>
    <row r="30" spans="1:61" ht="12.75" customHeight="1">
      <c r="A30" s="12"/>
      <c r="B30" s="12"/>
      <c r="C30" s="12"/>
      <c r="D30" s="12"/>
      <c r="E30" s="12"/>
      <c r="F30" s="12"/>
      <c r="G30" s="12"/>
      <c r="H30" s="12"/>
      <c r="I30" s="12"/>
    </row>
    <row r="31" spans="1:61" ht="12.75" customHeight="1">
      <c r="A31" s="12"/>
      <c r="B31" s="12"/>
      <c r="C31" s="12"/>
      <c r="D31" s="12"/>
      <c r="E31" s="12"/>
      <c r="F31" s="12"/>
      <c r="G31" s="12"/>
      <c r="H31" s="12"/>
      <c r="I31" s="12"/>
    </row>
    <row r="32" spans="1:61" ht="12.75" customHeight="1">
      <c r="A32" s="12"/>
      <c r="B32" s="12"/>
      <c r="C32" s="12"/>
      <c r="D32" s="12"/>
      <c r="E32" s="12"/>
      <c r="F32" s="12"/>
      <c r="G32" s="12"/>
      <c r="H32" s="12"/>
      <c r="I32" s="12"/>
    </row>
    <row r="33" spans="1:43" ht="12.75" customHeight="1">
      <c r="A33" s="12"/>
      <c r="B33" s="12"/>
      <c r="C33" s="12"/>
      <c r="D33" s="12"/>
      <c r="E33" s="12"/>
      <c r="F33" s="12"/>
      <c r="G33" s="12"/>
      <c r="H33" s="12"/>
      <c r="I33" s="12"/>
    </row>
    <row r="34" spans="1:43" ht="12.75" customHeight="1">
      <c r="A34" s="12"/>
      <c r="B34" s="12"/>
      <c r="C34" s="12"/>
      <c r="D34" s="12"/>
      <c r="E34" s="12"/>
      <c r="F34" s="12"/>
      <c r="G34" s="12"/>
      <c r="H34" s="12"/>
      <c r="I34" s="12"/>
    </row>
    <row r="35" spans="1:43" ht="12.75" customHeight="1">
      <c r="A35" s="12"/>
      <c r="B35" s="12"/>
      <c r="C35" s="12"/>
      <c r="D35" s="12"/>
      <c r="E35" s="12"/>
      <c r="F35" s="12"/>
      <c r="G35" s="12"/>
      <c r="H35" s="12"/>
      <c r="I35" s="12"/>
    </row>
    <row r="36" spans="1:43" ht="12.75" customHeight="1">
      <c r="A36" s="12"/>
      <c r="B36" s="12"/>
      <c r="C36" s="12"/>
      <c r="D36" s="12"/>
      <c r="E36" s="12"/>
      <c r="F36" s="12"/>
      <c r="G36" s="12"/>
      <c r="H36" s="12"/>
      <c r="I36" s="12"/>
    </row>
    <row r="37" spans="1:43" ht="12.75" customHeight="1">
      <c r="A37" s="12"/>
      <c r="B37" s="12"/>
      <c r="C37" s="12"/>
      <c r="D37" s="12"/>
      <c r="E37" s="12"/>
      <c r="F37" s="12"/>
      <c r="G37" s="12"/>
      <c r="H37" s="12"/>
      <c r="I37" s="12"/>
      <c r="AP37" s="15"/>
      <c r="AQ37" s="15"/>
    </row>
    <row r="38" spans="1:43" ht="12.75" customHeight="1">
      <c r="A38" s="12"/>
      <c r="B38" s="12"/>
      <c r="C38" s="16"/>
      <c r="D38" s="12"/>
      <c r="E38" s="12"/>
      <c r="F38" s="12"/>
      <c r="G38" s="12"/>
      <c r="H38" s="12"/>
      <c r="I38" s="12"/>
    </row>
    <row r="39" spans="1:43" ht="12.75" customHeight="1">
      <c r="A39" s="12"/>
      <c r="B39" s="12"/>
      <c r="C39" s="16"/>
      <c r="D39" s="12"/>
      <c r="E39" s="12"/>
      <c r="F39" s="12"/>
      <c r="G39" s="12"/>
      <c r="H39" s="12"/>
      <c r="I39" s="12"/>
    </row>
    <row r="40" spans="1:43" ht="12.75" customHeight="1">
      <c r="A40" s="12"/>
      <c r="B40" s="12"/>
      <c r="C40" s="12"/>
      <c r="D40" s="12"/>
      <c r="E40" s="12"/>
      <c r="F40" s="12"/>
      <c r="G40" s="12"/>
      <c r="H40" s="12"/>
      <c r="I40" s="12"/>
    </row>
    <row r="41" spans="1:43" ht="12.75" customHeight="1"/>
    <row r="42" spans="1:43" ht="12.75" customHeight="1"/>
    <row r="43" spans="1:43" ht="12.75" customHeight="1"/>
    <row r="44" spans="1:43" ht="12.75" customHeight="1"/>
    <row r="45" spans="1:43" ht="12.75" customHeight="1"/>
    <row r="46" spans="1:43" ht="12.75" customHeight="1"/>
    <row r="47" spans="1:43"/>
    <row r="48" spans="1:43"/>
    <row r="409" spans="2:2" hidden="1">
      <c r="B409" t="s">
        <v>1104</v>
      </c>
    </row>
    <row r="455" spans="2:2" hidden="1">
      <c r="B455" t="s">
        <v>1107</v>
      </c>
    </row>
    <row r="492" spans="2:2" hidden="1">
      <c r="B492" t="s">
        <v>1119</v>
      </c>
    </row>
  </sheetData>
  <mergeCells count="3">
    <mergeCell ref="BE18:BI18"/>
    <mergeCell ref="BD19:BI20"/>
    <mergeCell ref="BD21:BE21"/>
  </mergeCells>
  <hyperlinks>
    <hyperlink ref="BD21:BE21" location="Notes!A172" display="NOTES"/>
  </hyperlinks>
  <pageMargins left="0.7" right="0.7" top="0.75" bottom="0.75" header="0.3" footer="0.3"/>
  <pageSetup paperSize="9" scale="5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21506" r:id="rId5" name="Drop Down 2">
              <controlPr defaultSize="0" autoLine="0" autoPict="0">
                <anchor moveWithCells="1">
                  <from>
                    <xdr:col>38</xdr:col>
                    <xdr:colOff>0</xdr:colOff>
                    <xdr:row>10</xdr:row>
                    <xdr:rowOff>123825</xdr:rowOff>
                  </from>
                  <to>
                    <xdr:col>53</xdr:col>
                    <xdr:colOff>133350</xdr:colOff>
                    <xdr:row>12</xdr:row>
                    <xdr:rowOff>0</xdr:rowOff>
                  </to>
                </anchor>
              </controlPr>
            </control>
          </mc:Choice>
        </mc:AlternateContent>
        <mc:AlternateContent xmlns:mc="http://schemas.openxmlformats.org/markup-compatibility/2006">
          <mc:Choice Requires="x14">
            <control shapeId="21507" r:id="rId6" name="Drop Down 3">
              <controlPr defaultSize="0" autoLine="0" autoPict="0">
                <anchor moveWithCells="1">
                  <from>
                    <xdr:col>38</xdr:col>
                    <xdr:colOff>0</xdr:colOff>
                    <xdr:row>12</xdr:row>
                    <xdr:rowOff>123825</xdr:rowOff>
                  </from>
                  <to>
                    <xdr:col>53</xdr:col>
                    <xdr:colOff>133350</xdr:colOff>
                    <xdr:row>14</xdr:row>
                    <xdr:rowOff>0</xdr:rowOff>
                  </to>
                </anchor>
              </controlPr>
            </control>
          </mc:Choice>
        </mc:AlternateContent>
        <mc:AlternateContent xmlns:mc="http://schemas.openxmlformats.org/markup-compatibility/2006">
          <mc:Choice Requires="x14">
            <control shapeId="21508" r:id="rId7" name="Drop Down 4">
              <controlPr defaultSize="0" autoLine="0" autoPict="0">
                <anchor moveWithCells="1">
                  <from>
                    <xdr:col>38</xdr:col>
                    <xdr:colOff>0</xdr:colOff>
                    <xdr:row>14</xdr:row>
                    <xdr:rowOff>123825</xdr:rowOff>
                  </from>
                  <to>
                    <xdr:col>53</xdr:col>
                    <xdr:colOff>133350</xdr:colOff>
                    <xdr:row>16</xdr:row>
                    <xdr:rowOff>0</xdr:rowOff>
                  </to>
                </anchor>
              </controlPr>
            </control>
          </mc:Choice>
        </mc:AlternateContent>
        <mc:AlternateContent xmlns:mc="http://schemas.openxmlformats.org/markup-compatibility/2006">
          <mc:Choice Requires="x14">
            <control shapeId="21509" r:id="rId8" name="Drop Down 5">
              <controlPr defaultSize="0" autoLine="0" autoPict="0">
                <anchor moveWithCells="1">
                  <from>
                    <xdr:col>38</xdr:col>
                    <xdr:colOff>0</xdr:colOff>
                    <xdr:row>17</xdr:row>
                    <xdr:rowOff>9525</xdr:rowOff>
                  </from>
                  <to>
                    <xdr:col>53</xdr:col>
                    <xdr:colOff>133350</xdr:colOff>
                    <xdr:row>18</xdr:row>
                    <xdr:rowOff>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55</xdr:col>
                    <xdr:colOff>0</xdr:colOff>
                    <xdr:row>17</xdr:row>
                    <xdr:rowOff>0</xdr:rowOff>
                  </from>
                  <to>
                    <xdr:col>55</xdr:col>
                    <xdr:colOff>200025</xdr:colOff>
                    <xdr:row>17</xdr:row>
                    <xdr:rowOff>180975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55</xdr:col>
                    <xdr:colOff>0</xdr:colOff>
                    <xdr:row>17</xdr:row>
                    <xdr:rowOff>0</xdr:rowOff>
                  </from>
                  <to>
                    <xdr:col>55</xdr:col>
                    <xdr:colOff>200025</xdr:colOff>
                    <xdr:row>17</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W520"/>
  <sheetViews>
    <sheetView workbookViewId="0"/>
  </sheetViews>
  <sheetFormatPr defaultColWidth="9.140625" defaultRowHeight="12.75"/>
  <cols>
    <col min="1" max="1" width="14.28515625" style="11" customWidth="1"/>
    <col min="2" max="2" width="58.5703125" style="11" customWidth="1"/>
    <col min="3" max="18" width="12.7109375" style="11" bestFit="1" customWidth="1"/>
    <col min="19" max="19" width="12.85546875" style="11" customWidth="1"/>
    <col min="20" max="16384" width="9.140625" style="11"/>
  </cols>
  <sheetData>
    <row r="1" spans="1:49" ht="46.5" customHeight="1">
      <c r="A1" s="235" t="s">
        <v>6429</v>
      </c>
      <c r="B1" s="215"/>
      <c r="C1" s="215"/>
      <c r="D1" s="215"/>
      <c r="E1" s="215"/>
      <c r="F1" s="215"/>
      <c r="G1" s="215"/>
      <c r="H1" s="215"/>
      <c r="I1" s="215"/>
      <c r="J1" s="215"/>
      <c r="K1" s="215"/>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row>
    <row r="2" spans="1:49" ht="15">
      <c r="A2" s="257" t="s">
        <v>1360</v>
      </c>
      <c r="B2" s="237"/>
      <c r="C2" s="3" t="s">
        <v>66</v>
      </c>
      <c r="D2" s="3" t="s">
        <v>67</v>
      </c>
      <c r="E2" s="3" t="s">
        <v>68</v>
      </c>
      <c r="F2" s="3" t="s">
        <v>69</v>
      </c>
      <c r="G2" s="3" t="s">
        <v>70</v>
      </c>
      <c r="H2" s="3" t="s">
        <v>71</v>
      </c>
      <c r="I2" s="3" t="s">
        <v>72</v>
      </c>
      <c r="J2" s="3" t="s">
        <v>73</v>
      </c>
      <c r="K2" s="3" t="s">
        <v>74</v>
      </c>
      <c r="L2" s="3" t="s">
        <v>75</v>
      </c>
      <c r="M2" s="3" t="s">
        <v>1</v>
      </c>
      <c r="N2" s="3" t="s">
        <v>2</v>
      </c>
      <c r="O2" s="3" t="s">
        <v>3</v>
      </c>
      <c r="P2" s="3" t="s">
        <v>4</v>
      </c>
      <c r="Q2" s="3" t="s">
        <v>5</v>
      </c>
      <c r="R2" s="3" t="s">
        <v>6</v>
      </c>
      <c r="S2" s="3" t="s">
        <v>7</v>
      </c>
      <c r="T2" s="3" t="s">
        <v>8</v>
      </c>
      <c r="U2" s="3" t="s">
        <v>9</v>
      </c>
      <c r="V2" s="3" t="s">
        <v>10</v>
      </c>
      <c r="W2" s="3" t="s">
        <v>11</v>
      </c>
      <c r="X2" s="3" t="s">
        <v>12</v>
      </c>
      <c r="Y2" s="3" t="s">
        <v>13</v>
      </c>
      <c r="Z2" s="3" t="s">
        <v>14</v>
      </c>
      <c r="AA2" s="3" t="s">
        <v>15</v>
      </c>
      <c r="AB2" s="3" t="s">
        <v>16</v>
      </c>
      <c r="AC2" s="3" t="s">
        <v>17</v>
      </c>
      <c r="AD2" s="3" t="s">
        <v>18</v>
      </c>
      <c r="AE2" s="3" t="s">
        <v>19</v>
      </c>
      <c r="AF2" s="3" t="s">
        <v>20</v>
      </c>
      <c r="AG2" s="3" t="s">
        <v>21</v>
      </c>
      <c r="AH2" s="3" t="s">
        <v>22</v>
      </c>
      <c r="AI2" s="3" t="s">
        <v>23</v>
      </c>
      <c r="AJ2" s="3" t="s">
        <v>24</v>
      </c>
      <c r="AK2" s="3" t="s">
        <v>25</v>
      </c>
      <c r="AL2" s="3" t="s">
        <v>26</v>
      </c>
      <c r="AM2" s="3" t="s">
        <v>27</v>
      </c>
      <c r="AN2" s="3" t="s">
        <v>62</v>
      </c>
      <c r="AO2" s="3" t="s">
        <v>63</v>
      </c>
      <c r="AP2" s="3" t="s">
        <v>1226</v>
      </c>
    </row>
    <row r="3" spans="1:49">
      <c r="B3" s="269" t="s">
        <v>6492</v>
      </c>
      <c r="C3" s="166">
        <f>Sector!B81</f>
        <v>0.22600000000000001</v>
      </c>
      <c r="D3" s="166">
        <f>Sector!C81</f>
        <v>0.248</v>
      </c>
      <c r="E3" s="166">
        <f>Sector!D81</f>
        <v>0.27200000000000002</v>
      </c>
      <c r="F3" s="166">
        <f>Sector!E81</f>
        <v>0.30399999999999999</v>
      </c>
      <c r="G3" s="166">
        <f>Sector!F81</f>
        <v>0.33500000000000002</v>
      </c>
      <c r="H3" s="166">
        <f>Sector!G81</f>
        <v>0.36099999999999999</v>
      </c>
      <c r="I3" s="166">
        <f>Sector!H81</f>
        <v>0.37799999999999995</v>
      </c>
      <c r="J3" s="166">
        <f>Sector!I81</f>
        <v>0.40200000000000002</v>
      </c>
      <c r="K3" s="166">
        <f>Sector!J81</f>
        <v>0.43</v>
      </c>
      <c r="L3" s="166">
        <f>Sector!K81</f>
        <v>0.46100000000000002</v>
      </c>
      <c r="M3" s="166">
        <f>Sector!L81</f>
        <v>0.504</v>
      </c>
      <c r="N3" s="166">
        <f>Sector!M81</f>
        <v>0.53500000000000003</v>
      </c>
      <c r="O3" s="166">
        <f>Sector!N81</f>
        <v>0.55100000000000005</v>
      </c>
      <c r="P3" s="166">
        <f>Sector!O81</f>
        <v>0.56000000000000005</v>
      </c>
      <c r="Q3" s="166">
        <f>Sector!P81</f>
        <v>0.56399999999999995</v>
      </c>
      <c r="R3" s="166">
        <f>Sector!Q81</f>
        <v>0.56999999999999995</v>
      </c>
      <c r="S3" s="166">
        <f>Sector!R81</f>
        <v>0.58299999999999996</v>
      </c>
      <c r="T3" s="166">
        <f>Sector!S81</f>
        <v>0.59799999999999998</v>
      </c>
      <c r="U3" s="166">
        <f>Sector!T81</f>
        <v>0.60599999999999998</v>
      </c>
      <c r="V3" s="166">
        <f>Sector!U81</f>
        <v>0.61299999999999999</v>
      </c>
      <c r="W3" s="166">
        <f>Sector!V81</f>
        <v>0.61599999999999999</v>
      </c>
      <c r="X3" s="166">
        <f>Sector!W81</f>
        <v>0.63100000000000001</v>
      </c>
      <c r="Y3" s="166">
        <f>Sector!X81</f>
        <v>0.66099999999999992</v>
      </c>
      <c r="Z3" s="166">
        <f>Sector!Y81</f>
        <v>0.68</v>
      </c>
      <c r="AA3" s="166">
        <f>Sector!Z81</f>
        <v>0.70099999999999996</v>
      </c>
      <c r="AB3" s="166">
        <f>Sector!AA81</f>
        <v>0.72400000000000009</v>
      </c>
      <c r="AC3" s="166">
        <f>Sector!AB81</f>
        <v>0.75099999999999989</v>
      </c>
      <c r="AD3" s="166">
        <f>Sector!AC81</f>
        <v>0.78900000000000003</v>
      </c>
      <c r="AE3" s="166">
        <f>Sector!AD81</f>
        <v>0.82799999999999996</v>
      </c>
      <c r="AF3" s="166">
        <f>Sector!AE81</f>
        <v>0.86599999999999999</v>
      </c>
      <c r="AG3" s="166">
        <f>Sector!AF81</f>
        <v>0.90799999999999992</v>
      </c>
      <c r="AH3" s="166">
        <f>Sector!AG81</f>
        <v>0.91799999999999993</v>
      </c>
      <c r="AI3" s="166">
        <f>Sector!AH81</f>
        <v>0.97400000000000009</v>
      </c>
      <c r="AJ3" s="166">
        <f>Sector!AI81</f>
        <v>0.99400000000000011</v>
      </c>
      <c r="AK3" s="166">
        <f>Sector!AJ81</f>
        <v>0.99299999999999999</v>
      </c>
      <c r="AL3" s="166">
        <f>Sector!AK81</f>
        <v>1.0070000000000001</v>
      </c>
      <c r="AM3" s="166">
        <f>Sector!AL81</f>
        <v>1</v>
      </c>
      <c r="AN3" s="166">
        <f>Sector!AM81</f>
        <v>0.996</v>
      </c>
      <c r="AO3" s="166">
        <f>Sector!AN81</f>
        <v>1.0358400000000001</v>
      </c>
      <c r="AP3" s="166">
        <f>Sector!AO81</f>
        <v>1.0461984000000002</v>
      </c>
    </row>
    <row r="4" spans="1:49" ht="12.75" customHeight="1">
      <c r="A4" s="38" t="b">
        <v>0</v>
      </c>
      <c r="B4" s="269" t="s">
        <v>6721</v>
      </c>
      <c r="C4" s="211">
        <f>IF($A4=FALSE,1,(IF(C3="",1,C3)))</f>
        <v>1</v>
      </c>
      <c r="D4" s="211">
        <f t="shared" ref="D4:AP4" si="0">IF($A4=FALSE,1,(IF(D3="",1,D3)))</f>
        <v>1</v>
      </c>
      <c r="E4" s="211">
        <f t="shared" si="0"/>
        <v>1</v>
      </c>
      <c r="F4" s="211">
        <f t="shared" si="0"/>
        <v>1</v>
      </c>
      <c r="G4" s="211">
        <f t="shared" si="0"/>
        <v>1</v>
      </c>
      <c r="H4" s="211">
        <f t="shared" si="0"/>
        <v>1</v>
      </c>
      <c r="I4" s="211">
        <f t="shared" si="0"/>
        <v>1</v>
      </c>
      <c r="J4" s="211">
        <f t="shared" si="0"/>
        <v>1</v>
      </c>
      <c r="K4" s="211">
        <f t="shared" si="0"/>
        <v>1</v>
      </c>
      <c r="L4" s="211">
        <f t="shared" si="0"/>
        <v>1</v>
      </c>
      <c r="M4" s="211">
        <f t="shared" si="0"/>
        <v>1</v>
      </c>
      <c r="N4" s="211">
        <f t="shared" si="0"/>
        <v>1</v>
      </c>
      <c r="O4" s="211">
        <f t="shared" si="0"/>
        <v>1</v>
      </c>
      <c r="P4" s="211">
        <f t="shared" si="0"/>
        <v>1</v>
      </c>
      <c r="Q4" s="211">
        <f t="shared" si="0"/>
        <v>1</v>
      </c>
      <c r="R4" s="211">
        <f t="shared" si="0"/>
        <v>1</v>
      </c>
      <c r="S4" s="211">
        <f t="shared" si="0"/>
        <v>1</v>
      </c>
      <c r="T4" s="211">
        <f t="shared" si="0"/>
        <v>1</v>
      </c>
      <c r="U4" s="211">
        <f t="shared" si="0"/>
        <v>1</v>
      </c>
      <c r="V4" s="211">
        <f t="shared" si="0"/>
        <v>1</v>
      </c>
      <c r="W4" s="211">
        <f t="shared" si="0"/>
        <v>1</v>
      </c>
      <c r="X4" s="211">
        <f t="shared" si="0"/>
        <v>1</v>
      </c>
      <c r="Y4" s="211">
        <f t="shared" si="0"/>
        <v>1</v>
      </c>
      <c r="Z4" s="211">
        <f t="shared" si="0"/>
        <v>1</v>
      </c>
      <c r="AA4" s="211">
        <f t="shared" si="0"/>
        <v>1</v>
      </c>
      <c r="AB4" s="211">
        <f t="shared" si="0"/>
        <v>1</v>
      </c>
      <c r="AC4" s="211">
        <f t="shared" si="0"/>
        <v>1</v>
      </c>
      <c r="AD4" s="211">
        <f t="shared" si="0"/>
        <v>1</v>
      </c>
      <c r="AE4" s="211">
        <f t="shared" si="0"/>
        <v>1</v>
      </c>
      <c r="AF4" s="211">
        <f t="shared" si="0"/>
        <v>1</v>
      </c>
      <c r="AG4" s="211">
        <f t="shared" si="0"/>
        <v>1</v>
      </c>
      <c r="AH4" s="211">
        <f t="shared" si="0"/>
        <v>1</v>
      </c>
      <c r="AI4" s="211">
        <f t="shared" si="0"/>
        <v>1</v>
      </c>
      <c r="AJ4" s="211">
        <f t="shared" si="0"/>
        <v>1</v>
      </c>
      <c r="AK4" s="211">
        <f t="shared" si="0"/>
        <v>1</v>
      </c>
      <c r="AL4" s="211">
        <f t="shared" si="0"/>
        <v>1</v>
      </c>
      <c r="AM4" s="211">
        <f t="shared" si="0"/>
        <v>1</v>
      </c>
      <c r="AN4" s="211">
        <f t="shared" si="0"/>
        <v>1</v>
      </c>
      <c r="AO4" s="211">
        <f t="shared" si="0"/>
        <v>1</v>
      </c>
      <c r="AP4" s="211">
        <f t="shared" si="0"/>
        <v>1</v>
      </c>
    </row>
    <row r="5" spans="1:49">
      <c r="A5" s="258"/>
      <c r="B5" s="209"/>
    </row>
    <row r="6" spans="1:49">
      <c r="B6" s="209"/>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row>
    <row r="7" spans="1:49">
      <c r="A7" s="161" t="s">
        <v>6477</v>
      </c>
      <c r="B7" s="134"/>
      <c r="C7" s="134">
        <v>3</v>
      </c>
      <c r="D7" s="134">
        <v>4</v>
      </c>
      <c r="E7" s="134">
        <v>5</v>
      </c>
      <c r="F7" s="134">
        <v>6</v>
      </c>
      <c r="G7" s="134">
        <v>7</v>
      </c>
      <c r="H7" s="134">
        <v>8</v>
      </c>
      <c r="I7" s="134">
        <v>9</v>
      </c>
      <c r="J7" s="134">
        <v>10</v>
      </c>
      <c r="K7" s="134">
        <v>11</v>
      </c>
      <c r="L7" s="134">
        <v>12</v>
      </c>
      <c r="M7" s="134">
        <v>13</v>
      </c>
      <c r="N7" s="134">
        <v>14</v>
      </c>
      <c r="O7" s="134">
        <v>15</v>
      </c>
      <c r="P7" s="134">
        <v>16</v>
      </c>
      <c r="Q7" s="134">
        <v>17</v>
      </c>
      <c r="R7" s="134">
        <v>18</v>
      </c>
      <c r="S7" s="134">
        <v>19</v>
      </c>
      <c r="T7" s="134">
        <v>20</v>
      </c>
      <c r="U7" s="134">
        <v>21</v>
      </c>
      <c r="V7" s="134">
        <v>22</v>
      </c>
      <c r="W7" s="134">
        <v>23</v>
      </c>
      <c r="X7" s="134">
        <v>24</v>
      </c>
      <c r="Y7" s="134">
        <v>25</v>
      </c>
      <c r="Z7" s="134">
        <v>26</v>
      </c>
      <c r="AA7" s="134">
        <v>27</v>
      </c>
      <c r="AB7" s="134">
        <v>28</v>
      </c>
      <c r="AC7" s="134">
        <v>29</v>
      </c>
      <c r="AD7" s="134">
        <v>30</v>
      </c>
      <c r="AE7" s="134">
        <v>31</v>
      </c>
      <c r="AF7" s="134">
        <v>32</v>
      </c>
      <c r="AG7" s="134">
        <v>33</v>
      </c>
      <c r="AH7" s="134">
        <v>34</v>
      </c>
      <c r="AI7" s="134">
        <v>35</v>
      </c>
      <c r="AJ7" s="134">
        <v>36</v>
      </c>
      <c r="AK7" s="134">
        <v>37</v>
      </c>
      <c r="AL7" s="134">
        <v>38</v>
      </c>
      <c r="AM7" s="134">
        <v>39</v>
      </c>
      <c r="AN7" s="134">
        <v>40</v>
      </c>
      <c r="AO7" s="134">
        <v>41</v>
      </c>
      <c r="AP7" s="134">
        <v>42</v>
      </c>
    </row>
    <row r="9" spans="1:49">
      <c r="A9" s="36"/>
      <c r="C9" s="11" t="s">
        <v>6722</v>
      </c>
    </row>
    <row r="10" spans="1:49" ht="15">
      <c r="A10" s="232" t="s">
        <v>1254</v>
      </c>
      <c r="B10" s="404" t="s">
        <v>30</v>
      </c>
      <c r="C10" s="3" t="s">
        <v>1</v>
      </c>
      <c r="D10" s="3" t="s">
        <v>2</v>
      </c>
      <c r="E10" s="3" t="s">
        <v>3</v>
      </c>
      <c r="F10" s="3" t="s">
        <v>4</v>
      </c>
      <c r="G10" s="3" t="s">
        <v>5</v>
      </c>
      <c r="H10" s="3" t="s">
        <v>6</v>
      </c>
      <c r="I10" s="3" t="s">
        <v>7</v>
      </c>
      <c r="J10" s="3" t="s">
        <v>8</v>
      </c>
      <c r="K10" s="3" t="s">
        <v>9</v>
      </c>
      <c r="L10" s="3" t="s">
        <v>10</v>
      </c>
      <c r="M10" s="3" t="s">
        <v>11</v>
      </c>
      <c r="N10" s="3" t="s">
        <v>12</v>
      </c>
      <c r="O10" s="3" t="s">
        <v>13</v>
      </c>
      <c r="P10" s="3" t="s">
        <v>14</v>
      </c>
      <c r="Q10" s="3" t="s">
        <v>15</v>
      </c>
      <c r="R10" s="3" t="s">
        <v>16</v>
      </c>
      <c r="S10" s="3" t="s">
        <v>17</v>
      </c>
      <c r="T10" s="3" t="s">
        <v>18</v>
      </c>
      <c r="U10" s="3" t="s">
        <v>19</v>
      </c>
      <c r="V10" s="3" t="s">
        <v>20</v>
      </c>
      <c r="W10" s="3" t="s">
        <v>21</v>
      </c>
      <c r="X10" s="3" t="s">
        <v>22</v>
      </c>
      <c r="Y10" s="3" t="s">
        <v>23</v>
      </c>
      <c r="Z10" s="3" t="s">
        <v>24</v>
      </c>
      <c r="AA10" s="3" t="s">
        <v>25</v>
      </c>
      <c r="AB10" s="3" t="s">
        <v>26</v>
      </c>
      <c r="AC10" s="3" t="s">
        <v>27</v>
      </c>
      <c r="AD10" s="3" t="s">
        <v>62</v>
      </c>
      <c r="AE10" s="3" t="s">
        <v>63</v>
      </c>
      <c r="AF10" s="3" t="s">
        <v>1226</v>
      </c>
    </row>
    <row r="11" spans="1:49">
      <c r="A11" s="233">
        <v>16</v>
      </c>
      <c r="B11" s="11" t="str">
        <f>IF(VLOOKUP(A11,$A$18:$AH$33,2,FALSE)=0,"No selection",VLOOKUP(A11,$A$18:$AH$33,2,FALSE))</f>
        <v>General advancement of knowledge</v>
      </c>
      <c r="C11" s="117">
        <f>IF(VLOOKUP($A11,$A$18:$AF$33,2,FALSE)=0,NA(),ROUND((VLOOKUP($A11,$A$18:$AF$33,C$7,FALSE)/M$4),2))</f>
        <v>976.6</v>
      </c>
      <c r="D11" s="117">
        <f t="shared" ref="D11:AF15" si="1">IF(VLOOKUP($A11,$A$18:$AF$33,2,FALSE)=0,NA(),ROUND((VLOOKUP($A11,$A$18:$AF$33,D$7,FALSE)/N$4),2))</f>
        <v>1048</v>
      </c>
      <c r="E11" s="117">
        <f t="shared" si="1"/>
        <v>1175.5999999999999</v>
      </c>
      <c r="F11" s="117">
        <f t="shared" si="1"/>
        <v>1175.5999999999999</v>
      </c>
      <c r="G11" s="117">
        <f t="shared" si="1"/>
        <v>1318.8</v>
      </c>
      <c r="H11" s="117">
        <f t="shared" si="1"/>
        <v>1414.6</v>
      </c>
      <c r="I11" s="117">
        <f t="shared" si="1"/>
        <v>1498.7</v>
      </c>
      <c r="J11" s="117">
        <f t="shared" si="1"/>
        <v>1630.7</v>
      </c>
      <c r="K11" s="117">
        <f t="shared" si="1"/>
        <v>1742.8</v>
      </c>
      <c r="L11" s="117">
        <f t="shared" si="1"/>
        <v>1725.53</v>
      </c>
      <c r="M11" s="117">
        <f t="shared" si="1"/>
        <v>1839.49</v>
      </c>
      <c r="N11" s="117">
        <f t="shared" si="1"/>
        <v>1899.65</v>
      </c>
      <c r="O11" s="117">
        <f t="shared" si="1"/>
        <v>1770.38</v>
      </c>
      <c r="P11" s="117">
        <f t="shared" si="1"/>
        <v>1849.96</v>
      </c>
      <c r="Q11" s="117">
        <f t="shared" si="1"/>
        <v>1968.92</v>
      </c>
      <c r="R11" s="117">
        <f t="shared" si="1"/>
        <v>2218.48</v>
      </c>
      <c r="S11" s="117">
        <f t="shared" si="1"/>
        <v>1731.52</v>
      </c>
      <c r="T11" s="117">
        <f t="shared" si="1"/>
        <v>1870.66</v>
      </c>
      <c r="U11" s="117">
        <f t="shared" si="1"/>
        <v>1796.92</v>
      </c>
      <c r="V11" s="117">
        <f t="shared" si="1"/>
        <v>1773.55</v>
      </c>
      <c r="W11" s="117">
        <f t="shared" si="1"/>
        <v>1813.46</v>
      </c>
      <c r="X11" s="117">
        <f t="shared" si="1"/>
        <v>1974.38</v>
      </c>
      <c r="Y11" s="117">
        <f t="shared" si="1"/>
        <v>2204.8000000000002</v>
      </c>
      <c r="Z11" s="117">
        <f t="shared" si="1"/>
        <v>2349.27</v>
      </c>
      <c r="AA11" s="117">
        <f t="shared" si="1"/>
        <v>2381.89</v>
      </c>
      <c r="AB11" s="117">
        <f t="shared" si="1"/>
        <v>2486.9699999999998</v>
      </c>
      <c r="AC11" s="117">
        <f t="shared" si="1"/>
        <v>2539.94</v>
      </c>
      <c r="AD11" s="117">
        <f t="shared" si="1"/>
        <v>2649.11</v>
      </c>
      <c r="AE11" s="117">
        <f t="shared" si="1"/>
        <v>2641.55</v>
      </c>
      <c r="AF11" s="117">
        <f t="shared" si="1"/>
        <v>2803.98</v>
      </c>
    </row>
    <row r="12" spans="1:49">
      <c r="A12" s="233">
        <v>7</v>
      </c>
      <c r="B12" s="348" t="str">
        <f t="shared" ref="B12:B15" si="2">IF(VLOOKUP(A12,$A$18:$AH$33,2,FALSE)=0,"No selection",VLOOKUP(A12,$A$18:$AH$33,2,FALSE))</f>
        <v>06. Industrial production and technology</v>
      </c>
      <c r="C12" s="117">
        <f t="shared" ref="C12:C15" si="3">IF(VLOOKUP($A12,$A$18:$AF$33,2,FALSE)=0,NA(),ROUND((VLOOKUP($A12,$A$18:$AF$33,C$7,FALSE)/M$4),2))</f>
        <v>480.7</v>
      </c>
      <c r="D12" s="117">
        <f t="shared" si="1"/>
        <v>547.4</v>
      </c>
      <c r="E12" s="117">
        <f t="shared" si="1"/>
        <v>653.9</v>
      </c>
      <c r="F12" s="117">
        <f t="shared" si="1"/>
        <v>653.9</v>
      </c>
      <c r="G12" s="117">
        <f t="shared" si="1"/>
        <v>756.2</v>
      </c>
      <c r="H12" s="117">
        <f t="shared" si="1"/>
        <v>882.2</v>
      </c>
      <c r="I12" s="117">
        <f t="shared" si="1"/>
        <v>876.8</v>
      </c>
      <c r="J12" s="117">
        <f t="shared" si="1"/>
        <v>1002.4</v>
      </c>
      <c r="K12" s="117">
        <f t="shared" si="1"/>
        <v>773.3</v>
      </c>
      <c r="L12" s="117">
        <f t="shared" si="1"/>
        <v>817.79</v>
      </c>
      <c r="M12" s="117">
        <f t="shared" si="1"/>
        <v>779.16</v>
      </c>
      <c r="N12" s="117">
        <f t="shared" si="1"/>
        <v>825.07</v>
      </c>
      <c r="O12" s="117">
        <f t="shared" si="1"/>
        <v>906.77</v>
      </c>
      <c r="P12" s="117">
        <f t="shared" si="1"/>
        <v>1058.6300000000001</v>
      </c>
      <c r="Q12" s="117">
        <f t="shared" si="1"/>
        <v>1089.98</v>
      </c>
      <c r="R12" s="117">
        <f t="shared" si="1"/>
        <v>1260.06</v>
      </c>
      <c r="S12" s="117">
        <f t="shared" si="1"/>
        <v>1240</v>
      </c>
      <c r="T12" s="117">
        <f t="shared" si="1"/>
        <v>1454.11</v>
      </c>
      <c r="U12" s="117">
        <f t="shared" si="1"/>
        <v>1545.25</v>
      </c>
      <c r="V12" s="117">
        <f t="shared" si="1"/>
        <v>1745.42</v>
      </c>
      <c r="W12" s="117">
        <f t="shared" si="1"/>
        <v>1953.89</v>
      </c>
      <c r="X12" s="117">
        <f t="shared" si="1"/>
        <v>2066</v>
      </c>
      <c r="Y12" s="117">
        <f t="shared" si="1"/>
        <v>2064.48</v>
      </c>
      <c r="Z12" s="117">
        <f t="shared" si="1"/>
        <v>2402.89</v>
      </c>
      <c r="AA12" s="117">
        <f t="shared" si="1"/>
        <v>2025.34</v>
      </c>
      <c r="AB12" s="117">
        <f t="shared" si="1"/>
        <v>1984.78</v>
      </c>
      <c r="AC12" s="117">
        <f t="shared" si="1"/>
        <v>1862.45</v>
      </c>
      <c r="AD12" s="117">
        <f t="shared" si="1"/>
        <v>2226.98</v>
      </c>
      <c r="AE12" s="117">
        <f t="shared" si="1"/>
        <v>2181.27</v>
      </c>
      <c r="AF12" s="117">
        <f t="shared" si="1"/>
        <v>2197.85</v>
      </c>
    </row>
    <row r="13" spans="1:49">
      <c r="A13" s="233">
        <v>8</v>
      </c>
      <c r="B13" s="348" t="str">
        <f t="shared" si="2"/>
        <v>07. Health</v>
      </c>
      <c r="C13" s="117">
        <f t="shared" si="3"/>
        <v>122</v>
      </c>
      <c r="D13" s="117">
        <f t="shared" si="1"/>
        <v>136.6</v>
      </c>
      <c r="E13" s="117">
        <f t="shared" si="1"/>
        <v>159.9</v>
      </c>
      <c r="F13" s="117">
        <f t="shared" si="1"/>
        <v>159.9</v>
      </c>
      <c r="G13" s="117">
        <f t="shared" si="1"/>
        <v>181.2</v>
      </c>
      <c r="H13" s="117">
        <f t="shared" si="1"/>
        <v>212.6</v>
      </c>
      <c r="I13" s="117">
        <f t="shared" si="1"/>
        <v>209.2</v>
      </c>
      <c r="J13" s="117">
        <f t="shared" si="1"/>
        <v>225.9</v>
      </c>
      <c r="K13" s="117">
        <f t="shared" si="1"/>
        <v>223.2</v>
      </c>
      <c r="L13" s="117">
        <f t="shared" si="1"/>
        <v>228.05</v>
      </c>
      <c r="M13" s="117">
        <f t="shared" si="1"/>
        <v>267.57</v>
      </c>
      <c r="N13" s="117">
        <f t="shared" si="1"/>
        <v>240.06</v>
      </c>
      <c r="O13" s="117">
        <f t="shared" si="1"/>
        <v>299.08</v>
      </c>
      <c r="P13" s="117">
        <f t="shared" si="1"/>
        <v>357.92</v>
      </c>
      <c r="Q13" s="117">
        <f t="shared" si="1"/>
        <v>408.72</v>
      </c>
      <c r="R13" s="117">
        <f t="shared" si="1"/>
        <v>511.17</v>
      </c>
      <c r="S13" s="117">
        <f t="shared" si="1"/>
        <v>521.75</v>
      </c>
      <c r="T13" s="117">
        <f t="shared" si="1"/>
        <v>840.78</v>
      </c>
      <c r="U13" s="117">
        <f t="shared" si="1"/>
        <v>1145.8900000000001</v>
      </c>
      <c r="V13" s="117">
        <f t="shared" si="1"/>
        <v>859.27</v>
      </c>
      <c r="W13" s="117">
        <f t="shared" si="1"/>
        <v>1057.79</v>
      </c>
      <c r="X13" s="117">
        <f t="shared" si="1"/>
        <v>1041.71</v>
      </c>
      <c r="Y13" s="117">
        <f t="shared" si="1"/>
        <v>1246.4000000000001</v>
      </c>
      <c r="Z13" s="117">
        <f t="shared" si="1"/>
        <v>1365.65</v>
      </c>
      <c r="AA13" s="117">
        <f t="shared" si="1"/>
        <v>1191.3900000000001</v>
      </c>
      <c r="AB13" s="117">
        <f t="shared" si="1"/>
        <v>1297.1400000000001</v>
      </c>
      <c r="AC13" s="117">
        <f t="shared" si="1"/>
        <v>1301.42</v>
      </c>
      <c r="AD13" s="117">
        <f t="shared" si="1"/>
        <v>1288.95</v>
      </c>
      <c r="AE13" s="117">
        <f t="shared" si="1"/>
        <v>1436.55</v>
      </c>
      <c r="AF13" s="117">
        <f t="shared" si="1"/>
        <v>1320.16</v>
      </c>
    </row>
    <row r="14" spans="1:49">
      <c r="A14" s="233">
        <v>5</v>
      </c>
      <c r="B14" s="348" t="str">
        <f t="shared" si="2"/>
        <v>04. Transport, telecommunications and other infrastructures</v>
      </c>
      <c r="C14" s="117">
        <f t="shared" si="3"/>
        <v>34.9</v>
      </c>
      <c r="D14" s="117">
        <f t="shared" si="1"/>
        <v>39.1</v>
      </c>
      <c r="E14" s="117">
        <f t="shared" si="1"/>
        <v>42.9</v>
      </c>
      <c r="F14" s="117">
        <f t="shared" si="1"/>
        <v>42.9</v>
      </c>
      <c r="G14" s="117">
        <f t="shared" si="1"/>
        <v>39.5</v>
      </c>
      <c r="H14" s="117">
        <f t="shared" si="1"/>
        <v>35.299999999999997</v>
      </c>
      <c r="I14" s="117">
        <f t="shared" si="1"/>
        <v>35.700000000000003</v>
      </c>
      <c r="J14" s="117">
        <f t="shared" si="1"/>
        <v>50.9</v>
      </c>
      <c r="K14" s="117">
        <f t="shared" si="1"/>
        <v>36.5</v>
      </c>
      <c r="L14" s="117">
        <f t="shared" si="1"/>
        <v>43.42</v>
      </c>
      <c r="M14" s="117">
        <f t="shared" si="1"/>
        <v>24.13</v>
      </c>
      <c r="N14" s="117">
        <f t="shared" si="1"/>
        <v>32.31</v>
      </c>
      <c r="O14" s="117">
        <f t="shared" si="1"/>
        <v>48.96</v>
      </c>
      <c r="P14" s="117">
        <f t="shared" si="1"/>
        <v>53.64</v>
      </c>
      <c r="Q14" s="117">
        <f t="shared" si="1"/>
        <v>71.64</v>
      </c>
      <c r="R14" s="117">
        <f t="shared" si="1"/>
        <v>89.84</v>
      </c>
      <c r="S14" s="117">
        <f t="shared" si="1"/>
        <v>101.24</v>
      </c>
      <c r="T14" s="117">
        <f t="shared" si="1"/>
        <v>138.71</v>
      </c>
      <c r="U14" s="117">
        <f t="shared" si="1"/>
        <v>133.63999999999999</v>
      </c>
      <c r="V14" s="117">
        <f t="shared" si="1"/>
        <v>134.37</v>
      </c>
      <c r="W14" s="117">
        <f t="shared" si="1"/>
        <v>153.24</v>
      </c>
      <c r="X14" s="117">
        <f t="shared" si="1"/>
        <v>192.76</v>
      </c>
      <c r="Y14" s="117">
        <f t="shared" si="1"/>
        <v>324.52</v>
      </c>
      <c r="Z14" s="117">
        <f t="shared" si="1"/>
        <v>499.87</v>
      </c>
      <c r="AA14" s="117">
        <f t="shared" si="1"/>
        <v>420.14</v>
      </c>
      <c r="AB14" s="117">
        <f t="shared" si="1"/>
        <v>479.15</v>
      </c>
      <c r="AC14" s="117">
        <f t="shared" si="1"/>
        <v>473.51</v>
      </c>
      <c r="AD14" s="117">
        <f t="shared" si="1"/>
        <v>382.23</v>
      </c>
      <c r="AE14" s="117">
        <f t="shared" si="1"/>
        <v>339.42</v>
      </c>
      <c r="AF14" s="117">
        <f t="shared" si="1"/>
        <v>349.66</v>
      </c>
    </row>
    <row r="15" spans="1:49">
      <c r="A15" s="233">
        <v>6</v>
      </c>
      <c r="B15" s="348" t="str">
        <f t="shared" si="2"/>
        <v>05. Energy</v>
      </c>
      <c r="C15" s="117">
        <f t="shared" si="3"/>
        <v>61.7</v>
      </c>
      <c r="D15" s="117">
        <f t="shared" si="1"/>
        <v>73.3</v>
      </c>
      <c r="E15" s="117">
        <f t="shared" si="1"/>
        <v>77.7</v>
      </c>
      <c r="F15" s="117">
        <f t="shared" si="1"/>
        <v>11.7</v>
      </c>
      <c r="G15" s="117">
        <f t="shared" si="1"/>
        <v>87.3</v>
      </c>
      <c r="H15" s="117">
        <f t="shared" si="1"/>
        <v>109</v>
      </c>
      <c r="I15" s="117">
        <f t="shared" si="1"/>
        <v>109.4</v>
      </c>
      <c r="J15" s="117">
        <f t="shared" si="1"/>
        <v>122.5</v>
      </c>
      <c r="K15" s="117">
        <f t="shared" si="1"/>
        <v>90.9</v>
      </c>
      <c r="L15" s="117">
        <f t="shared" si="1"/>
        <v>101.69</v>
      </c>
      <c r="M15" s="117">
        <f t="shared" si="1"/>
        <v>61.46</v>
      </c>
      <c r="N15" s="117">
        <f t="shared" si="1"/>
        <v>89.19</v>
      </c>
      <c r="O15" s="117">
        <f t="shared" si="1"/>
        <v>81.81</v>
      </c>
      <c r="P15" s="117">
        <f t="shared" si="1"/>
        <v>84</v>
      </c>
      <c r="Q15" s="117">
        <f t="shared" si="1"/>
        <v>120.4</v>
      </c>
      <c r="R15" s="117">
        <f t="shared" si="1"/>
        <v>133</v>
      </c>
      <c r="S15" s="117">
        <f t="shared" si="1"/>
        <v>149.37</v>
      </c>
      <c r="T15" s="117">
        <f t="shared" si="1"/>
        <v>205.28</v>
      </c>
      <c r="U15" s="117">
        <f t="shared" si="1"/>
        <v>230.43</v>
      </c>
      <c r="V15" s="117">
        <f t="shared" si="1"/>
        <v>284.04000000000002</v>
      </c>
      <c r="W15" s="117">
        <f t="shared" si="1"/>
        <v>453.59</v>
      </c>
      <c r="X15" s="117">
        <f t="shared" si="1"/>
        <v>598.95000000000005</v>
      </c>
      <c r="Y15" s="117">
        <f t="shared" si="1"/>
        <v>573.23</v>
      </c>
      <c r="Z15" s="117">
        <f t="shared" si="1"/>
        <v>687.87</v>
      </c>
      <c r="AA15" s="117">
        <f t="shared" si="1"/>
        <v>652.41999999999996</v>
      </c>
      <c r="AB15" s="117">
        <f t="shared" si="1"/>
        <v>897.18</v>
      </c>
      <c r="AC15" s="117">
        <f t="shared" si="1"/>
        <v>872.47</v>
      </c>
      <c r="AD15" s="117">
        <f t="shared" si="1"/>
        <v>745.01</v>
      </c>
      <c r="AE15" s="117">
        <f t="shared" si="1"/>
        <v>765.04</v>
      </c>
      <c r="AF15" s="117">
        <f t="shared" si="1"/>
        <v>811.94</v>
      </c>
    </row>
    <row r="16" spans="1:49">
      <c r="A16" s="36"/>
    </row>
    <row r="17" spans="1:34" s="43" customFormat="1" ht="15">
      <c r="A17" s="234" t="s">
        <v>1255</v>
      </c>
      <c r="B17" s="3" t="s">
        <v>30</v>
      </c>
      <c r="C17" s="42" t="s">
        <v>1</v>
      </c>
      <c r="D17" s="42" t="s">
        <v>2</v>
      </c>
      <c r="E17" s="42" t="s">
        <v>3</v>
      </c>
      <c r="F17" s="42" t="s">
        <v>4</v>
      </c>
      <c r="G17" s="42" t="s">
        <v>5</v>
      </c>
      <c r="H17" s="42" t="s">
        <v>6</v>
      </c>
      <c r="I17" s="42" t="s">
        <v>7</v>
      </c>
      <c r="J17" s="42" t="s">
        <v>8</v>
      </c>
      <c r="K17" s="42" t="s">
        <v>9</v>
      </c>
      <c r="L17" s="42" t="s">
        <v>10</v>
      </c>
      <c r="M17" s="42" t="s">
        <v>11</v>
      </c>
      <c r="N17" s="42" t="s">
        <v>12</v>
      </c>
      <c r="O17" s="42" t="s">
        <v>13</v>
      </c>
      <c r="P17" s="42" t="s">
        <v>14</v>
      </c>
      <c r="Q17" s="42" t="s">
        <v>15</v>
      </c>
      <c r="R17" s="42" t="s">
        <v>16</v>
      </c>
      <c r="S17" s="42" t="s">
        <v>17</v>
      </c>
      <c r="T17" s="42" t="s">
        <v>18</v>
      </c>
      <c r="U17" s="42" t="s">
        <v>19</v>
      </c>
      <c r="V17" s="42" t="s">
        <v>20</v>
      </c>
      <c r="W17" s="42" t="s">
        <v>21</v>
      </c>
      <c r="X17" s="42" t="s">
        <v>22</v>
      </c>
      <c r="Y17" s="42" t="s">
        <v>23</v>
      </c>
      <c r="Z17" s="42" t="s">
        <v>24</v>
      </c>
      <c r="AA17" s="42" t="s">
        <v>25</v>
      </c>
      <c r="AB17" s="42" t="s">
        <v>26</v>
      </c>
      <c r="AC17" s="42" t="s">
        <v>27</v>
      </c>
      <c r="AD17" s="42" t="s">
        <v>62</v>
      </c>
      <c r="AE17" s="42" t="s">
        <v>63</v>
      </c>
      <c r="AF17" s="3" t="s">
        <v>1226</v>
      </c>
      <c r="AG17" s="11"/>
      <c r="AH17" s="11"/>
    </row>
    <row r="18" spans="1:34" s="36" customFormat="1" ht="15">
      <c r="A18" s="40">
        <v>1</v>
      </c>
      <c r="B18" s="25"/>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5"/>
      <c r="AG18" s="11"/>
      <c r="AH18" s="11"/>
    </row>
    <row r="19" spans="1:34">
      <c r="A19" s="40">
        <v>2</v>
      </c>
      <c r="B19" s="4" t="s">
        <v>31</v>
      </c>
      <c r="C19" s="5">
        <v>92.7</v>
      </c>
      <c r="D19" s="5">
        <v>100.2</v>
      </c>
      <c r="E19" s="5">
        <v>100.1</v>
      </c>
      <c r="F19" s="5">
        <v>100.1</v>
      </c>
      <c r="G19" s="5">
        <v>117.9</v>
      </c>
      <c r="H19" s="5">
        <v>118.9</v>
      </c>
      <c r="I19" s="5">
        <v>129.9</v>
      </c>
      <c r="J19" s="5">
        <v>129.6</v>
      </c>
      <c r="K19" s="5">
        <v>189.3</v>
      </c>
      <c r="L19" s="5">
        <v>205.74509999999995</v>
      </c>
      <c r="M19" s="5">
        <v>217.26288027930443</v>
      </c>
      <c r="N19" s="5">
        <v>247.03265985221128</v>
      </c>
      <c r="O19" s="5">
        <v>270.33513201837019</v>
      </c>
      <c r="P19" s="5">
        <v>296.04802973605103</v>
      </c>
      <c r="Q19" s="5">
        <v>299.62439510630884</v>
      </c>
      <c r="R19" s="5">
        <v>317.61419405700474</v>
      </c>
      <c r="S19" s="5">
        <v>330.45482733770007</v>
      </c>
      <c r="T19" s="6">
        <v>354.1811506583619</v>
      </c>
      <c r="U19" s="6">
        <v>379.60768932964334</v>
      </c>
      <c r="V19" s="6">
        <v>417.64801406342076</v>
      </c>
      <c r="W19" s="6">
        <v>447.99973853618451</v>
      </c>
      <c r="X19" s="6">
        <v>558.4768495443077</v>
      </c>
      <c r="Y19" s="6">
        <v>518.11126857237559</v>
      </c>
      <c r="Z19" s="6">
        <v>572.03742509463018</v>
      </c>
      <c r="AA19" s="6">
        <v>606.35087027875227</v>
      </c>
      <c r="AB19" s="6">
        <v>507.8799419819274</v>
      </c>
      <c r="AC19" s="6">
        <v>485.61529947764592</v>
      </c>
      <c r="AD19" s="6">
        <v>410.51765844325274</v>
      </c>
      <c r="AE19" s="6">
        <v>407.77172295165087</v>
      </c>
      <c r="AF19" s="6">
        <v>415.10944019314206</v>
      </c>
      <c r="AG19" s="9"/>
      <c r="AH19" s="9"/>
    </row>
    <row r="20" spans="1:34">
      <c r="A20" s="40">
        <v>3</v>
      </c>
      <c r="B20" s="4" t="s">
        <v>34</v>
      </c>
      <c r="C20" s="5">
        <v>61.599999999999994</v>
      </c>
      <c r="D20" s="5">
        <v>72.2</v>
      </c>
      <c r="E20" s="5">
        <v>88.1</v>
      </c>
      <c r="F20" s="5">
        <v>88.1</v>
      </c>
      <c r="G20" s="5">
        <v>88.1</v>
      </c>
      <c r="H20" s="5">
        <v>94.5</v>
      </c>
      <c r="I20" s="5">
        <v>105.10000000000001</v>
      </c>
      <c r="J20" s="5">
        <v>94.8</v>
      </c>
      <c r="K20" s="5">
        <v>85.5</v>
      </c>
      <c r="L20" s="5">
        <v>40.15740000000001</v>
      </c>
      <c r="M20" s="5">
        <v>87.697853488266773</v>
      </c>
      <c r="N20" s="5">
        <v>135.7329373189859</v>
      </c>
      <c r="O20" s="5">
        <v>120.6825247876904</v>
      </c>
      <c r="P20" s="5">
        <v>133.21942332746218</v>
      </c>
      <c r="Q20" s="5">
        <v>141.01954171766329</v>
      </c>
      <c r="R20" s="5">
        <v>188.10534142203133</v>
      </c>
      <c r="S20" s="5">
        <v>172.77357220467999</v>
      </c>
      <c r="T20" s="6">
        <v>126.72396478674298</v>
      </c>
      <c r="U20" s="6">
        <v>164.36847997281492</v>
      </c>
      <c r="V20" s="6">
        <v>194.81911505215811</v>
      </c>
      <c r="W20" s="6">
        <v>210.77275682327058</v>
      </c>
      <c r="X20" s="6">
        <v>321.04334424961888</v>
      </c>
      <c r="Y20" s="6">
        <v>322.66535153212448</v>
      </c>
      <c r="Z20" s="6">
        <v>338.903097240367</v>
      </c>
      <c r="AA20" s="6">
        <v>381.15956976356438</v>
      </c>
      <c r="AB20" s="6">
        <v>380.90934894251529</v>
      </c>
      <c r="AC20" s="6">
        <v>376.41197424298667</v>
      </c>
      <c r="AD20" s="6">
        <v>302.75784908515112</v>
      </c>
      <c r="AE20" s="6">
        <v>301.50711717494227</v>
      </c>
      <c r="AF20" s="6">
        <v>309.65564924007481</v>
      </c>
      <c r="AG20" s="9"/>
      <c r="AH20" s="9"/>
    </row>
    <row r="21" spans="1:34">
      <c r="A21" s="40">
        <v>4</v>
      </c>
      <c r="B21" s="4" t="s">
        <v>37</v>
      </c>
      <c r="C21" s="5" t="e">
        <v>#N/A</v>
      </c>
      <c r="D21" s="5" t="e">
        <v>#N/A</v>
      </c>
      <c r="E21" s="5" t="e">
        <v>#N/A</v>
      </c>
      <c r="F21" s="5" t="e">
        <v>#N/A</v>
      </c>
      <c r="G21" s="5" t="e">
        <v>#N/A</v>
      </c>
      <c r="H21" s="5" t="e">
        <v>#N/A</v>
      </c>
      <c r="I21" s="5" t="e">
        <v>#N/A</v>
      </c>
      <c r="J21" s="5" t="e">
        <v>#N/A</v>
      </c>
      <c r="K21" s="5" t="e">
        <v>#N/A</v>
      </c>
      <c r="L21" s="5" t="e">
        <v>#N/A</v>
      </c>
      <c r="M21" s="5">
        <v>0.24064806241189404</v>
      </c>
      <c r="N21" s="5">
        <v>3.93</v>
      </c>
      <c r="O21" s="5">
        <v>7.1690000000000005</v>
      </c>
      <c r="P21" s="5">
        <v>7.1180000000000003</v>
      </c>
      <c r="Q21" s="5">
        <v>4.6689999999999996</v>
      </c>
      <c r="R21" s="5">
        <v>5.7359999999999998</v>
      </c>
      <c r="S21" s="5">
        <v>5.0720000000000001</v>
      </c>
      <c r="T21" s="6">
        <v>4.5940000000000003</v>
      </c>
      <c r="U21" s="6">
        <v>4.6989999999999998</v>
      </c>
      <c r="V21" s="6">
        <v>4.7930000000000001</v>
      </c>
      <c r="W21" s="6">
        <v>6.2160000000000002</v>
      </c>
      <c r="X21" s="6">
        <v>73.762</v>
      </c>
      <c r="Y21" s="6">
        <v>69.322000000000003</v>
      </c>
      <c r="Z21" s="6">
        <v>48.248999999999995</v>
      </c>
      <c r="AA21" s="6">
        <v>84.865000000000009</v>
      </c>
      <c r="AB21" s="6">
        <v>31.015000000000001</v>
      </c>
      <c r="AC21" s="6">
        <v>50.8</v>
      </c>
      <c r="AD21" s="6">
        <v>28.247999999999998</v>
      </c>
      <c r="AE21" s="6">
        <v>24.437999999999999</v>
      </c>
      <c r="AF21" s="6">
        <v>24.956424999999999</v>
      </c>
      <c r="AG21" s="9"/>
      <c r="AH21" s="9"/>
    </row>
    <row r="22" spans="1:34">
      <c r="A22" s="40">
        <v>5</v>
      </c>
      <c r="B22" s="4" t="s">
        <v>39</v>
      </c>
      <c r="C22" s="5">
        <v>34.9</v>
      </c>
      <c r="D22" s="5">
        <v>39.1</v>
      </c>
      <c r="E22" s="5">
        <v>42.9</v>
      </c>
      <c r="F22" s="5">
        <v>42.9</v>
      </c>
      <c r="G22" s="5">
        <v>39.5</v>
      </c>
      <c r="H22" s="5">
        <v>35.299999999999997</v>
      </c>
      <c r="I22" s="5">
        <v>35.699999999999996</v>
      </c>
      <c r="J22" s="5">
        <v>50.9</v>
      </c>
      <c r="K22" s="5">
        <v>36.5</v>
      </c>
      <c r="L22" s="5">
        <v>43.421599999999998</v>
      </c>
      <c r="M22" s="5">
        <v>24.133967802593951</v>
      </c>
      <c r="N22" s="5">
        <v>32.310882672106416</v>
      </c>
      <c r="O22" s="5">
        <v>48.958118659393129</v>
      </c>
      <c r="P22" s="5">
        <v>53.63995226973141</v>
      </c>
      <c r="Q22" s="5">
        <v>71.635789226159375</v>
      </c>
      <c r="R22" s="5">
        <v>89.839573687308842</v>
      </c>
      <c r="S22" s="5">
        <v>101.24012390057999</v>
      </c>
      <c r="T22" s="6">
        <v>138.71285780151379</v>
      </c>
      <c r="U22" s="6">
        <v>133.63555504676015</v>
      </c>
      <c r="V22" s="6">
        <v>134.37232336053165</v>
      </c>
      <c r="W22" s="6">
        <v>153.23631296009765</v>
      </c>
      <c r="X22" s="6">
        <v>192.75710752122538</v>
      </c>
      <c r="Y22" s="6">
        <v>324.51748282856619</v>
      </c>
      <c r="Z22" s="6">
        <v>499.87219954473477</v>
      </c>
      <c r="AA22" s="6">
        <v>420.13758755784562</v>
      </c>
      <c r="AB22" s="6">
        <v>479.15193824652476</v>
      </c>
      <c r="AC22" s="6">
        <v>473.51249159615912</v>
      </c>
      <c r="AD22" s="6">
        <v>382.22777993077079</v>
      </c>
      <c r="AE22" s="6">
        <v>339.42253939822137</v>
      </c>
      <c r="AF22" s="6">
        <v>349.6598909047309</v>
      </c>
      <c r="AG22" s="9"/>
      <c r="AH22" s="9"/>
    </row>
    <row r="23" spans="1:34">
      <c r="A23" s="40">
        <v>6</v>
      </c>
      <c r="B23" s="4" t="s">
        <v>41</v>
      </c>
      <c r="C23" s="5">
        <v>61.7</v>
      </c>
      <c r="D23" s="5">
        <v>73.3</v>
      </c>
      <c r="E23" s="5">
        <v>77.7</v>
      </c>
      <c r="F23" s="5">
        <v>11.7</v>
      </c>
      <c r="G23" s="5">
        <v>87.3</v>
      </c>
      <c r="H23" s="5">
        <v>109</v>
      </c>
      <c r="I23" s="5">
        <v>109.4</v>
      </c>
      <c r="J23" s="5">
        <v>122.5</v>
      </c>
      <c r="K23" s="5">
        <v>90.9</v>
      </c>
      <c r="L23" s="5">
        <v>101.69410000000001</v>
      </c>
      <c r="M23" s="5">
        <v>61.462984028994036</v>
      </c>
      <c r="N23" s="5">
        <v>89.188054607508533</v>
      </c>
      <c r="O23" s="5">
        <v>81.812175202539251</v>
      </c>
      <c r="P23" s="5">
        <v>83.998483789570784</v>
      </c>
      <c r="Q23" s="5">
        <v>120.4047156701764</v>
      </c>
      <c r="R23" s="5">
        <v>132.99745007293478</v>
      </c>
      <c r="S23" s="5">
        <v>149.37422904037999</v>
      </c>
      <c r="T23" s="6">
        <v>205.28218261989642</v>
      </c>
      <c r="U23" s="6">
        <v>230.43151479899421</v>
      </c>
      <c r="V23" s="6">
        <v>284.04245690115425</v>
      </c>
      <c r="W23" s="6">
        <v>453.59044629864206</v>
      </c>
      <c r="X23" s="6">
        <v>598.94797010445893</v>
      </c>
      <c r="Y23" s="6">
        <v>573.23069434561262</v>
      </c>
      <c r="Z23" s="6">
        <v>687.87376500685764</v>
      </c>
      <c r="AA23" s="6">
        <v>652.41550692940484</v>
      </c>
      <c r="AB23" s="6">
        <v>897.1807535952795</v>
      </c>
      <c r="AC23" s="6">
        <v>872.46756492864461</v>
      </c>
      <c r="AD23" s="6">
        <v>745.01060417083477</v>
      </c>
      <c r="AE23" s="6">
        <v>765.03617236997411</v>
      </c>
      <c r="AF23" s="6">
        <v>811.93571315114184</v>
      </c>
      <c r="AG23" s="9"/>
      <c r="AH23" s="9"/>
    </row>
    <row r="24" spans="1:34">
      <c r="A24" s="40">
        <v>7</v>
      </c>
      <c r="B24" s="4" t="s">
        <v>43</v>
      </c>
      <c r="C24" s="5">
        <v>480.7</v>
      </c>
      <c r="D24" s="5">
        <v>547.4</v>
      </c>
      <c r="E24" s="5">
        <v>653.9</v>
      </c>
      <c r="F24" s="5">
        <v>653.9</v>
      </c>
      <c r="G24" s="5">
        <v>756.2</v>
      </c>
      <c r="H24" s="5">
        <v>882.2</v>
      </c>
      <c r="I24" s="5">
        <v>876.8</v>
      </c>
      <c r="J24" s="5">
        <v>1002.4</v>
      </c>
      <c r="K24" s="5">
        <v>773.3</v>
      </c>
      <c r="L24" s="5">
        <v>817.79250000000002</v>
      </c>
      <c r="M24" s="5">
        <v>779.16121543206941</v>
      </c>
      <c r="N24" s="5">
        <v>825.07062769598747</v>
      </c>
      <c r="O24" s="5">
        <v>906.76786788472896</v>
      </c>
      <c r="P24" s="5">
        <v>1058.6346547125122</v>
      </c>
      <c r="Q24" s="5">
        <v>1089.9833725117044</v>
      </c>
      <c r="R24" s="5">
        <v>1260.0561031892851</v>
      </c>
      <c r="S24" s="5">
        <v>1240.0010155596001</v>
      </c>
      <c r="T24" s="6">
        <v>1454.1067108974958</v>
      </c>
      <c r="U24" s="6">
        <v>1545.2549206029032</v>
      </c>
      <c r="V24" s="6">
        <v>1745.4153319988804</v>
      </c>
      <c r="W24" s="6">
        <v>1953.8925780921363</v>
      </c>
      <c r="X24" s="6">
        <v>2066.0011948236688</v>
      </c>
      <c r="Y24" s="6">
        <v>2064.4801039665003</v>
      </c>
      <c r="Z24" s="6">
        <v>2402.8886752942994</v>
      </c>
      <c r="AA24" s="6">
        <v>2025.3369328737078</v>
      </c>
      <c r="AB24" s="6">
        <v>1984.7790089609757</v>
      </c>
      <c r="AC24" s="6">
        <v>1862.448017625793</v>
      </c>
      <c r="AD24" s="6">
        <v>2226.9755411734996</v>
      </c>
      <c r="AE24" s="6">
        <v>2181.2742433229901</v>
      </c>
      <c r="AF24" s="6">
        <v>2197.8516680082685</v>
      </c>
      <c r="AG24" s="9"/>
      <c r="AH24" s="9"/>
    </row>
    <row r="25" spans="1:34">
      <c r="A25" s="40">
        <v>8</v>
      </c>
      <c r="B25" s="4" t="s">
        <v>45</v>
      </c>
      <c r="C25" s="5">
        <v>122</v>
      </c>
      <c r="D25" s="5">
        <v>136.6</v>
      </c>
      <c r="E25" s="5">
        <v>159.9</v>
      </c>
      <c r="F25" s="5">
        <v>159.9</v>
      </c>
      <c r="G25" s="5">
        <v>181.2</v>
      </c>
      <c r="H25" s="5">
        <v>212.6</v>
      </c>
      <c r="I25" s="5">
        <v>209.2</v>
      </c>
      <c r="J25" s="5">
        <v>225.9</v>
      </c>
      <c r="K25" s="5">
        <v>223.2</v>
      </c>
      <c r="L25" s="5">
        <v>228.05160000000001</v>
      </c>
      <c r="M25" s="5">
        <v>267.57097890841681</v>
      </c>
      <c r="N25" s="5">
        <v>240.05889551687906</v>
      </c>
      <c r="O25" s="5">
        <v>299.0780051310993</v>
      </c>
      <c r="P25" s="5">
        <v>357.92303163918922</v>
      </c>
      <c r="Q25" s="5">
        <v>408.72077197328963</v>
      </c>
      <c r="R25" s="5">
        <v>511.17468248860467</v>
      </c>
      <c r="S25" s="5">
        <v>521.75481459942</v>
      </c>
      <c r="T25" s="6">
        <v>840.77690198358096</v>
      </c>
      <c r="U25" s="6">
        <v>1145.891302410857</v>
      </c>
      <c r="V25" s="6">
        <v>859.27172601769848</v>
      </c>
      <c r="W25" s="6">
        <v>1057.7895649564614</v>
      </c>
      <c r="X25" s="6">
        <v>1041.7130048700083</v>
      </c>
      <c r="Y25" s="6">
        <v>1246.4040254094828</v>
      </c>
      <c r="Z25" s="6">
        <v>1365.6526962364326</v>
      </c>
      <c r="AA25" s="6">
        <v>1191.3888127499938</v>
      </c>
      <c r="AB25" s="6">
        <v>1297.1435897178667</v>
      </c>
      <c r="AC25" s="6">
        <v>1301.417212638311</v>
      </c>
      <c r="AD25" s="6">
        <v>1288.9484459359051</v>
      </c>
      <c r="AE25" s="6">
        <v>1436.5502308961145</v>
      </c>
      <c r="AF25" s="6">
        <v>1320.1559811781162</v>
      </c>
      <c r="AG25" s="9"/>
      <c r="AH25" s="9"/>
    </row>
    <row r="26" spans="1:34">
      <c r="A26" s="40">
        <v>9</v>
      </c>
      <c r="B26" s="4" t="s">
        <v>47</v>
      </c>
      <c r="C26" s="5">
        <v>191.5</v>
      </c>
      <c r="D26" s="5">
        <v>207.9</v>
      </c>
      <c r="E26" s="5">
        <v>232.1</v>
      </c>
      <c r="F26" s="5">
        <v>232.1</v>
      </c>
      <c r="G26" s="5">
        <v>254.3</v>
      </c>
      <c r="H26" s="5">
        <v>277.7</v>
      </c>
      <c r="I26" s="5">
        <v>286.3</v>
      </c>
      <c r="J26" s="5">
        <v>280</v>
      </c>
      <c r="K26" s="5">
        <v>279.39999999999998</v>
      </c>
      <c r="L26" s="5">
        <v>275.0949</v>
      </c>
      <c r="M26" s="5">
        <v>264.09764215808735</v>
      </c>
      <c r="N26" s="5">
        <v>293.93637285274525</v>
      </c>
      <c r="O26" s="5">
        <v>297.73725770939342</v>
      </c>
      <c r="P26" s="5">
        <v>355.88193487113278</v>
      </c>
      <c r="Q26" s="5">
        <v>377.45827940982241</v>
      </c>
      <c r="R26" s="5">
        <v>436.62225092346779</v>
      </c>
      <c r="S26" s="5">
        <v>441.16528531306005</v>
      </c>
      <c r="T26" s="6">
        <v>436.83801424680996</v>
      </c>
      <c r="U26" s="6">
        <v>446.0968443922161</v>
      </c>
      <c r="V26" s="6">
        <v>462.76896948409933</v>
      </c>
      <c r="W26" s="6">
        <v>475.68779563802968</v>
      </c>
      <c r="X26" s="6">
        <v>487.37958097370745</v>
      </c>
      <c r="Y26" s="6">
        <v>493.60170655023603</v>
      </c>
      <c r="Z26" s="6">
        <v>553.86852422012782</v>
      </c>
      <c r="AA26" s="6">
        <v>553.3130754928959</v>
      </c>
      <c r="AB26" s="6">
        <v>662.13660805234395</v>
      </c>
      <c r="AC26" s="6">
        <v>697.56981685701351</v>
      </c>
      <c r="AD26" s="6">
        <v>702.72604924090342</v>
      </c>
      <c r="AE26" s="6">
        <v>762.91099191622732</v>
      </c>
      <c r="AF26" s="6">
        <v>771.22797333862104</v>
      </c>
      <c r="AG26" s="9"/>
      <c r="AH26" s="9"/>
    </row>
    <row r="27" spans="1:34">
      <c r="A27" s="40">
        <v>10</v>
      </c>
      <c r="B27" s="4" t="s">
        <v>49</v>
      </c>
      <c r="C27" s="5" t="e">
        <v>#N/A</v>
      </c>
      <c r="D27" s="5" t="e">
        <v>#N/A</v>
      </c>
      <c r="E27" s="5" t="e">
        <v>#N/A</v>
      </c>
      <c r="F27" s="5" t="e">
        <v>#N/A</v>
      </c>
      <c r="G27" s="5" t="e">
        <v>#N/A</v>
      </c>
      <c r="H27" s="5" t="e">
        <v>#N/A</v>
      </c>
      <c r="I27" s="5" t="e">
        <v>#N/A</v>
      </c>
      <c r="J27" s="5" t="e">
        <v>#N/A</v>
      </c>
      <c r="K27" s="5" t="e">
        <v>#N/A</v>
      </c>
      <c r="L27" s="5" t="e">
        <v>#N/A</v>
      </c>
      <c r="M27" s="5" t="e">
        <v>#N/A</v>
      </c>
      <c r="N27" s="5" t="e">
        <v>#N/A</v>
      </c>
      <c r="O27" s="5">
        <v>9.1127383138540488</v>
      </c>
      <c r="P27" s="5">
        <v>9.4388209667567722</v>
      </c>
      <c r="Q27" s="5">
        <v>10.571307815964721</v>
      </c>
      <c r="R27" s="5">
        <v>13.8575431468759</v>
      </c>
      <c r="S27" s="5">
        <v>15.831729046820001</v>
      </c>
      <c r="T27" s="6">
        <v>17.205234571325875</v>
      </c>
      <c r="U27" s="6">
        <v>17.648103831704958</v>
      </c>
      <c r="V27" s="6">
        <v>19.513791605316541</v>
      </c>
      <c r="W27" s="6">
        <v>23.440148080740222</v>
      </c>
      <c r="X27" s="6">
        <v>21.385534598691692</v>
      </c>
      <c r="Y27" s="6">
        <v>23.389999990611699</v>
      </c>
      <c r="Z27" s="6">
        <v>23.73469503055496</v>
      </c>
      <c r="AA27" s="6">
        <v>25.944569026232084</v>
      </c>
      <c r="AB27" s="6">
        <v>26.429176214527136</v>
      </c>
      <c r="AC27" s="6">
        <v>22.815783978842671</v>
      </c>
      <c r="AD27" s="6">
        <v>25.8803824922011</v>
      </c>
      <c r="AE27" s="6">
        <v>32.887026335378089</v>
      </c>
      <c r="AF27" s="6">
        <v>39.182216900666788</v>
      </c>
      <c r="AG27" s="9"/>
      <c r="AH27" s="9"/>
    </row>
    <row r="28" spans="1:34">
      <c r="A28" s="40">
        <v>11</v>
      </c>
      <c r="B28" s="4" t="s">
        <v>51</v>
      </c>
      <c r="C28" s="5" t="e">
        <v>#N/A</v>
      </c>
      <c r="D28" s="5" t="e">
        <v>#N/A</v>
      </c>
      <c r="E28" s="5" t="e">
        <v>#N/A</v>
      </c>
      <c r="F28" s="5" t="e">
        <v>#N/A</v>
      </c>
      <c r="G28" s="5" t="e">
        <v>#N/A</v>
      </c>
      <c r="H28" s="5" t="e">
        <v>#N/A</v>
      </c>
      <c r="I28" s="5" t="e">
        <v>#N/A</v>
      </c>
      <c r="J28" s="5" t="e">
        <v>#N/A</v>
      </c>
      <c r="K28" s="5" t="e">
        <v>#N/A</v>
      </c>
      <c r="L28" s="5" t="e">
        <v>#N/A</v>
      </c>
      <c r="M28" s="5" t="e">
        <v>#N/A</v>
      </c>
      <c r="N28" s="5" t="e">
        <v>#N/A</v>
      </c>
      <c r="O28" s="5">
        <v>78.021150959644729</v>
      </c>
      <c r="P28" s="5">
        <v>73.245080724652524</v>
      </c>
      <c r="Q28" s="5">
        <v>77.726206419785584</v>
      </c>
      <c r="R28" s="5">
        <v>72.69993128907609</v>
      </c>
      <c r="S28" s="5">
        <v>70.29282572596</v>
      </c>
      <c r="T28" s="6">
        <v>90.738496001089104</v>
      </c>
      <c r="U28" s="6">
        <v>112.82565368110404</v>
      </c>
      <c r="V28" s="6">
        <v>133.50696428590413</v>
      </c>
      <c r="W28" s="6">
        <v>174.80494099186114</v>
      </c>
      <c r="X28" s="6">
        <v>189.59427981002204</v>
      </c>
      <c r="Y28" s="6">
        <v>98.934374156263871</v>
      </c>
      <c r="Z28" s="6">
        <v>125.32073541110509</v>
      </c>
      <c r="AA28" s="6">
        <v>115.00988333572957</v>
      </c>
      <c r="AB28" s="6">
        <v>115.28361383012565</v>
      </c>
      <c r="AC28" s="6">
        <v>115.24812890133235</v>
      </c>
      <c r="AD28" s="6">
        <v>34.324820279234878</v>
      </c>
      <c r="AE28" s="6">
        <v>34.145241979794037</v>
      </c>
      <c r="AF28" s="6">
        <v>32.138522850727973</v>
      </c>
      <c r="AG28" s="9"/>
      <c r="AH28" s="9"/>
    </row>
    <row r="29" spans="1:34">
      <c r="A29" s="40">
        <v>12</v>
      </c>
      <c r="B29" s="4" t="s">
        <v>53</v>
      </c>
      <c r="C29" s="5">
        <v>5.0999999999999996</v>
      </c>
      <c r="D29" s="5">
        <v>12.3</v>
      </c>
      <c r="E29" s="5">
        <v>13.3</v>
      </c>
      <c r="F29" s="5">
        <v>13.3</v>
      </c>
      <c r="G29" s="5">
        <v>13.1</v>
      </c>
      <c r="H29" s="5">
        <v>12.1</v>
      </c>
      <c r="I29" s="5">
        <v>14.2</v>
      </c>
      <c r="J29" s="5">
        <v>11.6</v>
      </c>
      <c r="K29" s="5">
        <v>11</v>
      </c>
      <c r="L29" s="5">
        <v>24.397199999999998</v>
      </c>
      <c r="M29" s="5">
        <v>12.325518730449758</v>
      </c>
      <c r="N29" s="5">
        <v>11.780846278583926</v>
      </c>
      <c r="O29" s="5">
        <v>36.08242599098714</v>
      </c>
      <c r="P29" s="5">
        <v>55.594492504987983</v>
      </c>
      <c r="Q29" s="5">
        <v>88.736888843497951</v>
      </c>
      <c r="R29" s="5">
        <v>103.90629335025226</v>
      </c>
      <c r="S29" s="5">
        <v>115.24449931799998</v>
      </c>
      <c r="T29" s="6">
        <v>148.57022123641374</v>
      </c>
      <c r="U29" s="6">
        <v>155.13353356248916</v>
      </c>
      <c r="V29" s="6">
        <v>199.72073274581317</v>
      </c>
      <c r="W29" s="6">
        <v>267.66641926675334</v>
      </c>
      <c r="X29" s="6">
        <v>306.45267116859884</v>
      </c>
      <c r="Y29" s="6">
        <v>468.47576085651951</v>
      </c>
      <c r="Z29" s="6">
        <v>593.63951065580079</v>
      </c>
      <c r="AA29" s="6">
        <v>636.5671219541465</v>
      </c>
      <c r="AB29" s="6">
        <v>667.82086725733211</v>
      </c>
      <c r="AC29" s="6">
        <v>646.59983009897087</v>
      </c>
      <c r="AD29" s="6">
        <v>871.21719215557289</v>
      </c>
      <c r="AE29" s="6">
        <v>676.724770952894</v>
      </c>
      <c r="AF29" s="6">
        <v>672.87991149918537</v>
      </c>
      <c r="AG29" s="9"/>
      <c r="AH29" s="9"/>
    </row>
    <row r="30" spans="1:34">
      <c r="A30" s="40">
        <v>13</v>
      </c>
      <c r="B30" s="4" t="s">
        <v>55</v>
      </c>
      <c r="C30" s="5" t="e">
        <v>#N/A</v>
      </c>
      <c r="D30" s="5" t="e">
        <v>#N/A</v>
      </c>
      <c r="E30" s="5" t="e">
        <v>#N/A</v>
      </c>
      <c r="F30" s="5" t="e">
        <v>#N/A</v>
      </c>
      <c r="G30" s="5" t="e">
        <v>#N/A</v>
      </c>
      <c r="H30" s="5" t="e">
        <v>#N/A</v>
      </c>
      <c r="I30" s="5" t="e">
        <v>#N/A</v>
      </c>
      <c r="J30" s="5" t="e">
        <v>#N/A</v>
      </c>
      <c r="K30" s="5" t="e">
        <v>#N/A</v>
      </c>
      <c r="L30" s="5" t="e">
        <v>#N/A</v>
      </c>
      <c r="M30" s="5">
        <v>1743.298569036531</v>
      </c>
      <c r="N30" s="5">
        <v>1624.9</v>
      </c>
      <c r="O30" s="5">
        <v>1289.2025000000001</v>
      </c>
      <c r="P30" s="5">
        <v>1443.568</v>
      </c>
      <c r="Q30" s="5">
        <v>1520.758</v>
      </c>
      <c r="R30" s="5">
        <v>1606.922</v>
      </c>
      <c r="S30" s="5">
        <v>1178.009</v>
      </c>
      <c r="T30" s="6">
        <v>1383.25</v>
      </c>
      <c r="U30" s="6">
        <v>1400.3989999999999</v>
      </c>
      <c r="V30" s="6">
        <v>1391.6779999999999</v>
      </c>
      <c r="W30" s="6">
        <v>1408.4280000000001</v>
      </c>
      <c r="X30" s="6">
        <v>1513.962</v>
      </c>
      <c r="Y30" s="6">
        <v>1661.433</v>
      </c>
      <c r="Z30" s="6">
        <v>1774.615</v>
      </c>
      <c r="AA30" s="6">
        <v>1807.4639999999999</v>
      </c>
      <c r="AB30" s="6">
        <v>1874.46</v>
      </c>
      <c r="AC30" s="6">
        <v>1947.2685000000001</v>
      </c>
      <c r="AD30" s="6">
        <v>2039.569</v>
      </c>
      <c r="AE30" s="6">
        <v>1997.0140000000001</v>
      </c>
      <c r="AF30" s="6">
        <v>2162.1089999999999</v>
      </c>
      <c r="AG30" s="9"/>
      <c r="AH30" s="9"/>
    </row>
    <row r="31" spans="1:34">
      <c r="A31" s="40">
        <v>14</v>
      </c>
      <c r="B31" s="4" t="s">
        <v>57</v>
      </c>
      <c r="C31" s="5" t="e">
        <v>#N/A</v>
      </c>
      <c r="D31" s="5" t="e">
        <v>#N/A</v>
      </c>
      <c r="E31" s="5" t="e">
        <v>#N/A</v>
      </c>
      <c r="F31" s="5" t="e">
        <v>#N/A</v>
      </c>
      <c r="G31" s="5" t="e">
        <v>#N/A</v>
      </c>
      <c r="H31" s="5" t="e">
        <v>#N/A</v>
      </c>
      <c r="I31" s="5" t="e">
        <v>#N/A</v>
      </c>
      <c r="J31" s="5" t="e">
        <v>#N/A</v>
      </c>
      <c r="K31" s="5" t="e">
        <v>#N/A</v>
      </c>
      <c r="L31" s="5" t="e">
        <v>#N/A</v>
      </c>
      <c r="M31" s="5">
        <v>96.189446104141098</v>
      </c>
      <c r="N31" s="5">
        <v>274.74706040488098</v>
      </c>
      <c r="O31" s="5">
        <v>481.18000386568497</v>
      </c>
      <c r="P31" s="5">
        <v>406.39278216431262</v>
      </c>
      <c r="Q31" s="5">
        <v>448.16323094173038</v>
      </c>
      <c r="R31" s="5">
        <v>611.56250411196436</v>
      </c>
      <c r="S31" s="5">
        <v>553.5129703104999</v>
      </c>
      <c r="T31" s="6">
        <v>487.41161577721982</v>
      </c>
      <c r="U31" s="6">
        <v>396.52369417242812</v>
      </c>
      <c r="V31" s="6">
        <v>381.87270073838403</v>
      </c>
      <c r="W31" s="6">
        <v>405.03254648805631</v>
      </c>
      <c r="X31" s="6">
        <v>460.41896586629707</v>
      </c>
      <c r="Y31" s="6">
        <v>543.36798321760193</v>
      </c>
      <c r="Z31" s="6">
        <v>574.65147092043549</v>
      </c>
      <c r="AA31" s="6">
        <v>574.42886778021523</v>
      </c>
      <c r="AB31" s="6">
        <v>612.5064764239886</v>
      </c>
      <c r="AC31" s="6">
        <v>592.67025652222719</v>
      </c>
      <c r="AD31" s="6">
        <v>609.54383148335478</v>
      </c>
      <c r="AE31" s="6">
        <v>644.53142712424449</v>
      </c>
      <c r="AF31" s="6">
        <v>641.87530398340039</v>
      </c>
      <c r="AG31" s="9"/>
      <c r="AH31" s="9"/>
    </row>
    <row r="32" spans="1:34">
      <c r="A32" s="40">
        <v>15</v>
      </c>
      <c r="B32" s="4" t="s">
        <v>59</v>
      </c>
      <c r="C32" s="5">
        <v>246.7</v>
      </c>
      <c r="D32" s="5">
        <v>250.1</v>
      </c>
      <c r="E32" s="5">
        <v>257.2</v>
      </c>
      <c r="F32" s="5">
        <v>257.2</v>
      </c>
      <c r="G32" s="5">
        <v>267.10000000000002</v>
      </c>
      <c r="H32" s="5">
        <v>293.10000000000002</v>
      </c>
      <c r="I32" s="5">
        <v>277.5</v>
      </c>
      <c r="J32" s="5">
        <v>292.2</v>
      </c>
      <c r="K32" s="5">
        <v>281.2</v>
      </c>
      <c r="L32" s="5">
        <v>227.51959999999997</v>
      </c>
      <c r="M32" s="5">
        <v>233.07829596873319</v>
      </c>
      <c r="N32" s="5">
        <v>250.31266280011121</v>
      </c>
      <c r="O32" s="5">
        <v>279.83309947661422</v>
      </c>
      <c r="P32" s="5">
        <v>289.7045561924831</v>
      </c>
      <c r="Q32" s="5">
        <v>307.67952410359675</v>
      </c>
      <c r="R32" s="5">
        <v>320.29964106145286</v>
      </c>
      <c r="S32" s="5">
        <v>344.00786762941999</v>
      </c>
      <c r="T32" s="6">
        <v>389.4288947195501</v>
      </c>
      <c r="U32" s="6">
        <v>449.99798894808475</v>
      </c>
      <c r="V32" s="6">
        <v>458.53630994663871</v>
      </c>
      <c r="W32" s="6">
        <v>459.56717041776687</v>
      </c>
      <c r="X32" s="6">
        <v>494.31361521939505</v>
      </c>
      <c r="Y32" s="6">
        <v>490.60908957410538</v>
      </c>
      <c r="Z32" s="6">
        <v>530.69780334465486</v>
      </c>
      <c r="AA32" s="6">
        <v>494.20355328409215</v>
      </c>
      <c r="AB32" s="6">
        <v>484.44495714592318</v>
      </c>
      <c r="AC32" s="6">
        <v>492.98074828062329</v>
      </c>
      <c r="AD32" s="6">
        <v>557.24564438931907</v>
      </c>
      <c r="AE32" s="6">
        <v>503.18783640037731</v>
      </c>
      <c r="AF32" s="6">
        <v>540.4807955063078</v>
      </c>
      <c r="AG32" s="9"/>
      <c r="AH32" s="9"/>
    </row>
    <row r="33" spans="1:42">
      <c r="A33" s="40">
        <v>16</v>
      </c>
      <c r="B33" s="4" t="s">
        <v>61</v>
      </c>
      <c r="C33" s="5">
        <v>976.6</v>
      </c>
      <c r="D33" s="5">
        <v>1048</v>
      </c>
      <c r="E33" s="5">
        <v>1175.5999999999999</v>
      </c>
      <c r="F33" s="5">
        <v>1175.5999999999999</v>
      </c>
      <c r="G33" s="5">
        <v>1318.8</v>
      </c>
      <c r="H33" s="5">
        <v>1414.6</v>
      </c>
      <c r="I33" s="5">
        <v>1498.7</v>
      </c>
      <c r="J33" s="5">
        <v>1630.7</v>
      </c>
      <c r="K33" s="5">
        <v>1742.8</v>
      </c>
      <c r="L33" s="5">
        <v>1725.5259999999998</v>
      </c>
      <c r="M33" s="5">
        <v>1839.4880151406721</v>
      </c>
      <c r="N33" s="5">
        <v>1899.6470604048811</v>
      </c>
      <c r="O33" s="5">
        <v>1770.3825038656851</v>
      </c>
      <c r="P33" s="5">
        <v>1849.9607821643126</v>
      </c>
      <c r="Q33" s="5">
        <v>1968.9212309417303</v>
      </c>
      <c r="R33" s="5">
        <v>2218.4845041119643</v>
      </c>
      <c r="S33" s="5">
        <v>1731.5219703104999</v>
      </c>
      <c r="T33" s="6">
        <v>1870.6616157772198</v>
      </c>
      <c r="U33" s="6">
        <v>1796.922694172428</v>
      </c>
      <c r="V33" s="6">
        <v>1773.550700738384</v>
      </c>
      <c r="W33" s="6">
        <v>1813.4605464880565</v>
      </c>
      <c r="X33" s="6">
        <v>1974.3809658662972</v>
      </c>
      <c r="Y33" s="6">
        <v>2204.8009832176022</v>
      </c>
      <c r="Z33" s="6">
        <v>2349.2664709204355</v>
      </c>
      <c r="AA33" s="6">
        <v>2381.8928677802151</v>
      </c>
      <c r="AB33" s="6">
        <v>2486.9664764239888</v>
      </c>
      <c r="AC33" s="6">
        <v>2539.9387565222273</v>
      </c>
      <c r="AD33" s="6">
        <v>2649.112831483355</v>
      </c>
      <c r="AE33" s="6">
        <v>2641.5454271242447</v>
      </c>
      <c r="AF33" s="6">
        <v>2803.9843039834004</v>
      </c>
      <c r="AG33" s="9"/>
      <c r="AH33" s="9"/>
    </row>
    <row r="34" spans="1:42">
      <c r="A34" s="49"/>
      <c r="B34" s="4"/>
      <c r="C34" s="5"/>
      <c r="D34" s="5"/>
      <c r="E34" s="5"/>
      <c r="F34" s="5"/>
      <c r="G34" s="5"/>
      <c r="H34" s="5"/>
      <c r="I34" s="5"/>
      <c r="J34" s="5"/>
      <c r="K34" s="5"/>
      <c r="L34" s="5"/>
      <c r="M34" s="5"/>
      <c r="N34" s="5"/>
      <c r="O34" s="5"/>
      <c r="P34" s="5"/>
      <c r="Q34" s="5"/>
      <c r="R34" s="5"/>
      <c r="S34" s="5"/>
      <c r="T34" s="6"/>
      <c r="U34" s="6"/>
      <c r="V34" s="6"/>
      <c r="W34" s="6"/>
      <c r="X34" s="6"/>
      <c r="Y34" s="6"/>
      <c r="Z34" s="6"/>
      <c r="AA34" s="6"/>
      <c r="AB34" s="6"/>
      <c r="AC34" s="6"/>
      <c r="AD34" s="6"/>
      <c r="AE34" s="6"/>
      <c r="AF34" s="10"/>
      <c r="AG34" s="9"/>
      <c r="AH34" s="9"/>
    </row>
    <row r="35" spans="1:42" ht="25.5">
      <c r="A35" s="232" t="s">
        <v>1256</v>
      </c>
      <c r="B35" s="404" t="s">
        <v>129</v>
      </c>
      <c r="C35" s="3" t="s">
        <v>66</v>
      </c>
      <c r="D35" s="3" t="s">
        <v>67</v>
      </c>
      <c r="E35" s="3" t="s">
        <v>68</v>
      </c>
      <c r="F35" s="3" t="s">
        <v>69</v>
      </c>
      <c r="G35" s="3" t="s">
        <v>70</v>
      </c>
      <c r="H35" s="3" t="s">
        <v>71</v>
      </c>
      <c r="I35" s="3" t="s">
        <v>72</v>
      </c>
      <c r="J35" s="3" t="s">
        <v>73</v>
      </c>
      <c r="K35" s="3" t="s">
        <v>74</v>
      </c>
      <c r="L35" s="3" t="s">
        <v>75</v>
      </c>
      <c r="M35" s="3" t="s">
        <v>1</v>
      </c>
      <c r="N35" s="3" t="s">
        <v>2</v>
      </c>
      <c r="O35" s="3" t="s">
        <v>3</v>
      </c>
      <c r="P35" s="3" t="s">
        <v>4</v>
      </c>
      <c r="Q35" s="3" t="s">
        <v>5</v>
      </c>
      <c r="R35" s="3" t="s">
        <v>6</v>
      </c>
      <c r="S35" s="3" t="s">
        <v>7</v>
      </c>
      <c r="T35" s="3" t="s">
        <v>8</v>
      </c>
      <c r="U35" s="3" t="s">
        <v>9</v>
      </c>
      <c r="V35" s="3" t="s">
        <v>10</v>
      </c>
      <c r="W35" s="3" t="s">
        <v>11</v>
      </c>
      <c r="X35" s="3" t="s">
        <v>12</v>
      </c>
      <c r="Y35" s="3" t="s">
        <v>13</v>
      </c>
      <c r="Z35" s="3" t="s">
        <v>14</v>
      </c>
      <c r="AA35" s="3" t="s">
        <v>15</v>
      </c>
      <c r="AB35" s="3" t="s">
        <v>16</v>
      </c>
      <c r="AC35" s="3" t="s">
        <v>17</v>
      </c>
      <c r="AD35" s="3" t="s">
        <v>18</v>
      </c>
      <c r="AE35" s="3" t="s">
        <v>19</v>
      </c>
      <c r="AF35" s="3" t="s">
        <v>20</v>
      </c>
      <c r="AG35" s="3" t="s">
        <v>21</v>
      </c>
      <c r="AH35" s="3" t="s">
        <v>22</v>
      </c>
      <c r="AI35" s="3" t="s">
        <v>23</v>
      </c>
      <c r="AJ35" s="3" t="s">
        <v>24</v>
      </c>
      <c r="AK35" s="3" t="s">
        <v>25</v>
      </c>
      <c r="AL35" s="3" t="s">
        <v>26</v>
      </c>
      <c r="AM35" s="3" t="s">
        <v>27</v>
      </c>
      <c r="AN35" s="3" t="s">
        <v>62</v>
      </c>
      <c r="AO35" s="3" t="s">
        <v>63</v>
      </c>
      <c r="AP35" s="3" t="s">
        <v>1226</v>
      </c>
    </row>
    <row r="36" spans="1:42">
      <c r="A36" s="233">
        <v>1</v>
      </c>
      <c r="B36" s="11" t="str">
        <f>IF(VLOOKUP(A36,$A$43:$B$64,2,FALSE)=0,"No selection",VLOOKUP(A36,$A$43:$B$64,2,FALSE))</f>
        <v>No selection</v>
      </c>
      <c r="C36" s="11" t="e">
        <f t="shared" ref="C36:L40" si="4">IF(VLOOKUP($A36,$A$43:$AP$64,2,FALSE)=0,NA(),ROUND((VLOOKUP($A36,$A$43:$AP$64,C$7,FALSE)/C$4),2))</f>
        <v>#N/A</v>
      </c>
      <c r="D36" s="348" t="e">
        <f t="shared" si="4"/>
        <v>#N/A</v>
      </c>
      <c r="E36" s="348" t="e">
        <f t="shared" si="4"/>
        <v>#N/A</v>
      </c>
      <c r="F36" s="348" t="e">
        <f t="shared" si="4"/>
        <v>#N/A</v>
      </c>
      <c r="G36" s="348" t="e">
        <f t="shared" si="4"/>
        <v>#N/A</v>
      </c>
      <c r="H36" s="348" t="e">
        <f t="shared" si="4"/>
        <v>#N/A</v>
      </c>
      <c r="I36" s="348" t="e">
        <f t="shared" si="4"/>
        <v>#N/A</v>
      </c>
      <c r="J36" s="348" t="e">
        <f t="shared" si="4"/>
        <v>#N/A</v>
      </c>
      <c r="K36" s="348" t="e">
        <f t="shared" si="4"/>
        <v>#N/A</v>
      </c>
      <c r="L36" s="348" t="e">
        <f t="shared" si="4"/>
        <v>#N/A</v>
      </c>
      <c r="M36" s="348" t="e">
        <f t="shared" ref="M36:V40" si="5">IF(VLOOKUP($A36,$A$43:$AP$64,2,FALSE)=0,NA(),ROUND((VLOOKUP($A36,$A$43:$AP$64,M$7,FALSE)/M$4),2))</f>
        <v>#N/A</v>
      </c>
      <c r="N36" s="348" t="e">
        <f t="shared" si="5"/>
        <v>#N/A</v>
      </c>
      <c r="O36" s="348" t="e">
        <f t="shared" si="5"/>
        <v>#N/A</v>
      </c>
      <c r="P36" s="348" t="e">
        <f t="shared" si="5"/>
        <v>#N/A</v>
      </c>
      <c r="Q36" s="348" t="e">
        <f t="shared" si="5"/>
        <v>#N/A</v>
      </c>
      <c r="R36" s="348" t="e">
        <f t="shared" si="5"/>
        <v>#N/A</v>
      </c>
      <c r="S36" s="348" t="e">
        <f t="shared" si="5"/>
        <v>#N/A</v>
      </c>
      <c r="T36" s="348" t="e">
        <f t="shared" si="5"/>
        <v>#N/A</v>
      </c>
      <c r="U36" s="348" t="e">
        <f t="shared" si="5"/>
        <v>#N/A</v>
      </c>
      <c r="V36" s="348" t="e">
        <f t="shared" si="5"/>
        <v>#N/A</v>
      </c>
      <c r="W36" s="348" t="e">
        <f t="shared" ref="W36:AF40" si="6">IF(VLOOKUP($A36,$A$43:$AP$64,2,FALSE)=0,NA(),ROUND((VLOOKUP($A36,$A$43:$AP$64,W$7,FALSE)/W$4),2))</f>
        <v>#N/A</v>
      </c>
      <c r="X36" s="348" t="e">
        <f t="shared" si="6"/>
        <v>#N/A</v>
      </c>
      <c r="Y36" s="348" t="e">
        <f t="shared" si="6"/>
        <v>#N/A</v>
      </c>
      <c r="Z36" s="348" t="e">
        <f t="shared" si="6"/>
        <v>#N/A</v>
      </c>
      <c r="AA36" s="348" t="e">
        <f t="shared" si="6"/>
        <v>#N/A</v>
      </c>
      <c r="AB36" s="348" t="e">
        <f t="shared" si="6"/>
        <v>#N/A</v>
      </c>
      <c r="AC36" s="348" t="e">
        <f t="shared" si="6"/>
        <v>#N/A</v>
      </c>
      <c r="AD36" s="348" t="e">
        <f t="shared" si="6"/>
        <v>#N/A</v>
      </c>
      <c r="AE36" s="348" t="e">
        <f t="shared" si="6"/>
        <v>#N/A</v>
      </c>
      <c r="AF36" s="348" t="e">
        <f t="shared" si="6"/>
        <v>#N/A</v>
      </c>
      <c r="AG36" s="348" t="e">
        <f t="shared" ref="AG36:AP40" si="7">IF(VLOOKUP($A36,$A$43:$AP$64,2,FALSE)=0,NA(),ROUND((VLOOKUP($A36,$A$43:$AP$64,AG$7,FALSE)/AG$4),2))</f>
        <v>#N/A</v>
      </c>
      <c r="AH36" s="348" t="e">
        <f t="shared" si="7"/>
        <v>#N/A</v>
      </c>
      <c r="AI36" s="348" t="e">
        <f t="shared" si="7"/>
        <v>#N/A</v>
      </c>
      <c r="AJ36" s="348" t="e">
        <f t="shared" si="7"/>
        <v>#N/A</v>
      </c>
      <c r="AK36" s="348" t="e">
        <f t="shared" si="7"/>
        <v>#N/A</v>
      </c>
      <c r="AL36" s="348" t="e">
        <f t="shared" si="7"/>
        <v>#N/A</v>
      </c>
      <c r="AM36" s="348" t="e">
        <f t="shared" si="7"/>
        <v>#N/A</v>
      </c>
      <c r="AN36" s="348" t="e">
        <f t="shared" si="7"/>
        <v>#N/A</v>
      </c>
      <c r="AO36" s="348" t="e">
        <f t="shared" si="7"/>
        <v>#N/A</v>
      </c>
      <c r="AP36" s="348" t="e">
        <f t="shared" si="7"/>
        <v>#N/A</v>
      </c>
    </row>
    <row r="37" spans="1:42">
      <c r="A37" s="233">
        <v>3</v>
      </c>
      <c r="B37" s="11" t="str">
        <f>IF(VLOOKUP(A37,$A$43:$B$64,2,FALSE)=0,"No selection",VLOOKUP(A37,$A$43:$B$64,2,FALSE))</f>
        <v xml:space="preserve">Australian Government research activities    </v>
      </c>
      <c r="C37" s="348">
        <f t="shared" si="4"/>
        <v>321.10000000000002</v>
      </c>
      <c r="D37" s="348">
        <f t="shared" si="4"/>
        <v>373</v>
      </c>
      <c r="E37" s="348">
        <f t="shared" si="4"/>
        <v>430.9</v>
      </c>
      <c r="F37" s="348">
        <f t="shared" si="4"/>
        <v>515.79999999999995</v>
      </c>
      <c r="G37" s="348">
        <f t="shared" si="4"/>
        <v>582.20000000000005</v>
      </c>
      <c r="H37" s="348">
        <f t="shared" si="4"/>
        <v>599.70000000000005</v>
      </c>
      <c r="I37" s="348">
        <f t="shared" si="4"/>
        <v>625.70000000000005</v>
      </c>
      <c r="J37" s="348">
        <f t="shared" si="4"/>
        <v>671.8</v>
      </c>
      <c r="K37" s="348">
        <f t="shared" si="4"/>
        <v>733.2</v>
      </c>
      <c r="L37" s="348">
        <f t="shared" si="4"/>
        <v>729.3</v>
      </c>
      <c r="M37" s="348">
        <f t="shared" si="5"/>
        <v>758.4</v>
      </c>
      <c r="N37" s="348">
        <f t="shared" si="5"/>
        <v>815.7</v>
      </c>
      <c r="O37" s="348">
        <f t="shared" si="5"/>
        <v>869.7</v>
      </c>
      <c r="P37" s="348">
        <f t="shared" si="5"/>
        <v>918.28</v>
      </c>
      <c r="Q37" s="348">
        <f t="shared" si="5"/>
        <v>940.08</v>
      </c>
      <c r="R37" s="348">
        <f t="shared" si="5"/>
        <v>971.83</v>
      </c>
      <c r="S37" s="348">
        <f t="shared" si="5"/>
        <v>937.28</v>
      </c>
      <c r="T37" s="348">
        <f t="shared" si="5"/>
        <v>922.3</v>
      </c>
      <c r="U37" s="348">
        <f t="shared" si="5"/>
        <v>980.1</v>
      </c>
      <c r="V37" s="348">
        <f t="shared" si="5"/>
        <v>936.2</v>
      </c>
      <c r="W37" s="348">
        <f t="shared" si="6"/>
        <v>940.9</v>
      </c>
      <c r="X37" s="348">
        <f t="shared" si="6"/>
        <v>1013.83</v>
      </c>
      <c r="Y37" s="348">
        <f t="shared" si="6"/>
        <v>1141.1500000000001</v>
      </c>
      <c r="Z37" s="348">
        <f t="shared" si="6"/>
        <v>1216.07</v>
      </c>
      <c r="AA37" s="348">
        <f t="shared" si="6"/>
        <v>1270.5899999999999</v>
      </c>
      <c r="AB37" s="348">
        <f t="shared" si="6"/>
        <v>1436.43</v>
      </c>
      <c r="AC37" s="348">
        <f t="shared" si="6"/>
        <v>1384</v>
      </c>
      <c r="AD37" s="348">
        <f t="shared" si="6"/>
        <v>1425.35</v>
      </c>
      <c r="AE37" s="348">
        <f t="shared" si="6"/>
        <v>1508.46</v>
      </c>
      <c r="AF37" s="348">
        <f t="shared" si="6"/>
        <v>1639.35</v>
      </c>
      <c r="AG37" s="348">
        <f t="shared" si="7"/>
        <v>1618.64</v>
      </c>
      <c r="AH37" s="348">
        <f t="shared" si="7"/>
        <v>1720.36</v>
      </c>
      <c r="AI37" s="348">
        <f t="shared" si="7"/>
        <v>1753.19</v>
      </c>
      <c r="AJ37" s="348">
        <f t="shared" si="7"/>
        <v>1772.15</v>
      </c>
      <c r="AK37" s="348">
        <f t="shared" si="7"/>
        <v>1838.35</v>
      </c>
      <c r="AL37" s="348">
        <f t="shared" si="7"/>
        <v>1874.49</v>
      </c>
      <c r="AM37" s="348">
        <f t="shared" si="7"/>
        <v>1885.08</v>
      </c>
      <c r="AN37" s="348">
        <f t="shared" si="7"/>
        <v>1872.54</v>
      </c>
      <c r="AO37" s="348">
        <f t="shared" si="7"/>
        <v>1920.16</v>
      </c>
      <c r="AP37" s="348">
        <f t="shared" si="7"/>
        <v>1975.64</v>
      </c>
    </row>
    <row r="38" spans="1:42">
      <c r="A38" s="233">
        <v>4</v>
      </c>
      <c r="B38" s="11" t="str">
        <f>IF(VLOOKUP(A38,$A$43:$B$64,2,FALSE)=0,"No selection",VLOOKUP(A38,$A$43:$B$64,2,FALSE))</f>
        <v>Business Enterprise sector</v>
      </c>
      <c r="C38" s="348">
        <f t="shared" si="4"/>
        <v>25.9</v>
      </c>
      <c r="D38" s="348">
        <f t="shared" si="4"/>
        <v>37.700000000000003</v>
      </c>
      <c r="E38" s="348">
        <f t="shared" si="4"/>
        <v>53.2</v>
      </c>
      <c r="F38" s="348">
        <f t="shared" si="4"/>
        <v>27.5</v>
      </c>
      <c r="G38" s="348">
        <f t="shared" si="4"/>
        <v>56.5</v>
      </c>
      <c r="H38" s="348">
        <f t="shared" si="4"/>
        <v>71.5</v>
      </c>
      <c r="I38" s="348">
        <f t="shared" si="4"/>
        <v>111.3</v>
      </c>
      <c r="J38" s="348">
        <f t="shared" si="4"/>
        <v>271.39999999999998</v>
      </c>
      <c r="K38" s="348">
        <f t="shared" si="4"/>
        <v>294.3</v>
      </c>
      <c r="L38" s="348">
        <f t="shared" si="4"/>
        <v>312.5</v>
      </c>
      <c r="M38" s="348">
        <f t="shared" si="5"/>
        <v>292.8</v>
      </c>
      <c r="N38" s="348">
        <f t="shared" si="5"/>
        <v>384.9</v>
      </c>
      <c r="O38" s="348">
        <f t="shared" si="5"/>
        <v>455.9</v>
      </c>
      <c r="P38" s="348">
        <f t="shared" si="5"/>
        <v>552.20000000000005</v>
      </c>
      <c r="Q38" s="348">
        <f t="shared" si="5"/>
        <v>658.9</v>
      </c>
      <c r="R38" s="348">
        <f t="shared" si="5"/>
        <v>808.7</v>
      </c>
      <c r="S38" s="348">
        <f t="shared" si="5"/>
        <v>831.3</v>
      </c>
      <c r="T38" s="348">
        <f t="shared" si="5"/>
        <v>954.4</v>
      </c>
      <c r="U38" s="348">
        <f t="shared" si="5"/>
        <v>652.79999999999995</v>
      </c>
      <c r="V38" s="348">
        <f t="shared" si="5"/>
        <v>556.4</v>
      </c>
      <c r="W38" s="348">
        <f t="shared" si="6"/>
        <v>575.70000000000005</v>
      </c>
      <c r="X38" s="348">
        <f t="shared" si="6"/>
        <v>714.6</v>
      </c>
      <c r="Y38" s="348">
        <f t="shared" si="6"/>
        <v>740.3</v>
      </c>
      <c r="Z38" s="348">
        <f t="shared" si="6"/>
        <v>868.83</v>
      </c>
      <c r="AA38" s="348">
        <f t="shared" si="6"/>
        <v>962.52</v>
      </c>
      <c r="AB38" s="348">
        <f t="shared" si="6"/>
        <v>1086.69</v>
      </c>
      <c r="AC38" s="348">
        <f t="shared" si="6"/>
        <v>1085.6199999999999</v>
      </c>
      <c r="AD38" s="348">
        <f t="shared" si="6"/>
        <v>1284.42</v>
      </c>
      <c r="AE38" s="348">
        <f t="shared" si="6"/>
        <v>1430.34</v>
      </c>
      <c r="AF38" s="348">
        <f t="shared" si="6"/>
        <v>1692.54</v>
      </c>
      <c r="AG38" s="348">
        <f t="shared" si="7"/>
        <v>2175.1799999999998</v>
      </c>
      <c r="AH38" s="348">
        <f t="shared" si="7"/>
        <v>2231.5</v>
      </c>
      <c r="AI38" s="348">
        <f t="shared" si="7"/>
        <v>2301.3000000000002</v>
      </c>
      <c r="AJ38" s="348">
        <f t="shared" si="7"/>
        <v>3354.05</v>
      </c>
      <c r="AK38" s="348">
        <f t="shared" si="7"/>
        <v>2961.43</v>
      </c>
      <c r="AL38" s="348">
        <f t="shared" si="7"/>
        <v>3126.73</v>
      </c>
      <c r="AM38" s="348">
        <f t="shared" si="7"/>
        <v>3057.41</v>
      </c>
      <c r="AN38" s="348">
        <f t="shared" si="7"/>
        <v>3427.08</v>
      </c>
      <c r="AO38" s="348">
        <f t="shared" si="7"/>
        <v>3260.77</v>
      </c>
      <c r="AP38" s="348">
        <f t="shared" si="7"/>
        <v>3279.21</v>
      </c>
    </row>
    <row r="39" spans="1:42">
      <c r="A39" s="233">
        <v>5</v>
      </c>
      <c r="B39" s="11" t="str">
        <f>IF(VLOOKUP(A39,$A$43:$B$64,2,FALSE)=0,"No selection",VLOOKUP(A39,$A$43:$B$64,2,FALSE))</f>
        <v xml:space="preserve">Higher Education sector  </v>
      </c>
      <c r="C39" s="348">
        <f t="shared" si="4"/>
        <v>300</v>
      </c>
      <c r="D39" s="348">
        <f t="shared" si="4"/>
        <v>312.39999999999998</v>
      </c>
      <c r="E39" s="348">
        <f t="shared" si="4"/>
        <v>354.6</v>
      </c>
      <c r="F39" s="348">
        <f t="shared" si="4"/>
        <v>400.8</v>
      </c>
      <c r="G39" s="348">
        <f t="shared" si="4"/>
        <v>444.3</v>
      </c>
      <c r="H39" s="348">
        <f t="shared" si="4"/>
        <v>480.3</v>
      </c>
      <c r="I39" s="348">
        <f t="shared" si="4"/>
        <v>582.70000000000005</v>
      </c>
      <c r="J39" s="348">
        <f t="shared" si="4"/>
        <v>651.29999999999995</v>
      </c>
      <c r="K39" s="348">
        <f t="shared" si="4"/>
        <v>696.1</v>
      </c>
      <c r="L39" s="348">
        <f t="shared" si="4"/>
        <v>756</v>
      </c>
      <c r="M39" s="348">
        <f t="shared" si="5"/>
        <v>848.5</v>
      </c>
      <c r="N39" s="348">
        <f t="shared" si="5"/>
        <v>875.4</v>
      </c>
      <c r="O39" s="348">
        <f t="shared" si="5"/>
        <v>990.63</v>
      </c>
      <c r="P39" s="348">
        <f t="shared" si="5"/>
        <v>1118.72</v>
      </c>
      <c r="Q39" s="348">
        <f t="shared" si="5"/>
        <v>1266.32</v>
      </c>
      <c r="R39" s="348">
        <f t="shared" si="5"/>
        <v>1365.53</v>
      </c>
      <c r="S39" s="348">
        <f t="shared" si="5"/>
        <v>1454.23</v>
      </c>
      <c r="T39" s="348">
        <f t="shared" si="5"/>
        <v>1588.6</v>
      </c>
      <c r="U39" s="348">
        <f t="shared" si="5"/>
        <v>1707.07</v>
      </c>
      <c r="V39" s="348">
        <f t="shared" si="5"/>
        <v>1782.99</v>
      </c>
      <c r="W39" s="348">
        <f t="shared" si="6"/>
        <v>1861.32</v>
      </c>
      <c r="X39" s="348">
        <f t="shared" si="6"/>
        <v>1906.44</v>
      </c>
      <c r="Y39" s="348">
        <f t="shared" si="6"/>
        <v>1928.89</v>
      </c>
      <c r="Z39" s="348">
        <f t="shared" si="6"/>
        <v>2044.18</v>
      </c>
      <c r="AA39" s="348">
        <f t="shared" si="6"/>
        <v>2180.3000000000002</v>
      </c>
      <c r="AB39" s="348">
        <f t="shared" si="6"/>
        <v>2400.46</v>
      </c>
      <c r="AC39" s="348">
        <f t="shared" si="6"/>
        <v>2058</v>
      </c>
      <c r="AD39" s="348">
        <f t="shared" si="6"/>
        <v>2379.62</v>
      </c>
      <c r="AE39" s="348">
        <f t="shared" si="6"/>
        <v>2315.59</v>
      </c>
      <c r="AF39" s="348">
        <f t="shared" si="6"/>
        <v>2369.5500000000002</v>
      </c>
      <c r="AG39" s="348">
        <f t="shared" si="7"/>
        <v>2467.44</v>
      </c>
      <c r="AH39" s="348">
        <f t="shared" si="7"/>
        <v>2868.13</v>
      </c>
      <c r="AI39" s="348">
        <f t="shared" si="7"/>
        <v>3149.65</v>
      </c>
      <c r="AJ39" s="348">
        <f t="shared" si="7"/>
        <v>3332.83</v>
      </c>
      <c r="AK39" s="348">
        <f t="shared" si="7"/>
        <v>3381.92</v>
      </c>
      <c r="AL39" s="348">
        <f t="shared" si="7"/>
        <v>3489.78</v>
      </c>
      <c r="AM39" s="348">
        <f t="shared" si="7"/>
        <v>3523.66</v>
      </c>
      <c r="AN39" s="348">
        <f t="shared" si="7"/>
        <v>3514.85</v>
      </c>
      <c r="AO39" s="348">
        <f t="shared" si="7"/>
        <v>3404.49</v>
      </c>
      <c r="AP39" s="348">
        <f t="shared" si="7"/>
        <v>3582.9</v>
      </c>
    </row>
    <row r="40" spans="1:42">
      <c r="A40" s="233">
        <v>6</v>
      </c>
      <c r="B40" s="11" t="str">
        <f>IF(VLOOKUP(A40,$A$43:$B$64,2,FALSE)=0,"No selection",VLOOKUP(A40,$A$43:$B$64,2,FALSE))</f>
        <v>Multisector</v>
      </c>
      <c r="C40" s="348">
        <f t="shared" si="4"/>
        <v>42.2</v>
      </c>
      <c r="D40" s="348">
        <f t="shared" si="4"/>
        <v>55</v>
      </c>
      <c r="E40" s="348">
        <f t="shared" si="4"/>
        <v>55.9</v>
      </c>
      <c r="F40" s="348">
        <f t="shared" si="4"/>
        <v>67.400000000000006</v>
      </c>
      <c r="G40" s="348">
        <f t="shared" si="4"/>
        <v>79.7</v>
      </c>
      <c r="H40" s="348">
        <f t="shared" si="4"/>
        <v>100.8</v>
      </c>
      <c r="I40" s="348">
        <f t="shared" si="4"/>
        <v>112.6</v>
      </c>
      <c r="J40" s="348">
        <f t="shared" si="4"/>
        <v>121.6</v>
      </c>
      <c r="K40" s="348">
        <f t="shared" si="4"/>
        <v>145.4</v>
      </c>
      <c r="L40" s="348">
        <f t="shared" si="4"/>
        <v>138.19999999999999</v>
      </c>
      <c r="M40" s="348">
        <f t="shared" si="5"/>
        <v>165.9</v>
      </c>
      <c r="N40" s="348">
        <f t="shared" si="5"/>
        <v>197.5</v>
      </c>
      <c r="O40" s="348">
        <f t="shared" si="5"/>
        <v>170.97</v>
      </c>
      <c r="P40" s="348">
        <f t="shared" si="5"/>
        <v>214.78</v>
      </c>
      <c r="Q40" s="348">
        <f t="shared" si="5"/>
        <v>251.78</v>
      </c>
      <c r="R40" s="348">
        <f t="shared" si="5"/>
        <v>310.57</v>
      </c>
      <c r="S40" s="348">
        <f t="shared" si="5"/>
        <v>339.57</v>
      </c>
      <c r="T40" s="348">
        <f t="shared" si="5"/>
        <v>373.71</v>
      </c>
      <c r="U40" s="348">
        <f t="shared" si="5"/>
        <v>377.53</v>
      </c>
      <c r="V40" s="348">
        <f t="shared" si="5"/>
        <v>413.51</v>
      </c>
      <c r="W40" s="348">
        <f t="shared" si="6"/>
        <v>386.7</v>
      </c>
      <c r="X40" s="348">
        <f t="shared" si="6"/>
        <v>359.46</v>
      </c>
      <c r="Y40" s="348">
        <f t="shared" si="6"/>
        <v>352.02</v>
      </c>
      <c r="Z40" s="348">
        <f t="shared" si="6"/>
        <v>455.68</v>
      </c>
      <c r="AA40" s="348">
        <f t="shared" si="6"/>
        <v>513.72</v>
      </c>
      <c r="AB40" s="348">
        <f t="shared" si="6"/>
        <v>679.41</v>
      </c>
      <c r="AC40" s="348">
        <f t="shared" si="6"/>
        <v>654.66</v>
      </c>
      <c r="AD40" s="348">
        <f t="shared" si="6"/>
        <v>988.43</v>
      </c>
      <c r="AE40" s="348">
        <f t="shared" si="6"/>
        <v>1328.12</v>
      </c>
      <c r="AF40" s="348">
        <f t="shared" si="6"/>
        <v>986.52</v>
      </c>
      <c r="AG40" s="348">
        <f t="shared" si="7"/>
        <v>1236.4000000000001</v>
      </c>
      <c r="AH40" s="348">
        <f t="shared" si="7"/>
        <v>1503.51</v>
      </c>
      <c r="AI40" s="348">
        <f t="shared" si="7"/>
        <v>1693.95</v>
      </c>
      <c r="AJ40" s="348">
        <f t="shared" si="7"/>
        <v>1631.11</v>
      </c>
      <c r="AK40" s="348">
        <f t="shared" si="7"/>
        <v>1382.69</v>
      </c>
      <c r="AL40" s="348">
        <f t="shared" si="7"/>
        <v>1529.14</v>
      </c>
      <c r="AM40" s="348">
        <f t="shared" si="7"/>
        <v>1470.63</v>
      </c>
      <c r="AN40" s="348">
        <f t="shared" si="7"/>
        <v>1409.14</v>
      </c>
      <c r="AO40" s="348">
        <f t="shared" si="7"/>
        <v>1521.96</v>
      </c>
      <c r="AP40" s="348">
        <f t="shared" si="7"/>
        <v>1445.87</v>
      </c>
    </row>
    <row r="41" spans="1:42">
      <c r="A41" s="36"/>
    </row>
    <row r="42" spans="1:42" ht="15">
      <c r="A42" s="234" t="s">
        <v>1257</v>
      </c>
      <c r="B42" s="3" t="s">
        <v>129</v>
      </c>
      <c r="C42" s="3" t="s">
        <v>66</v>
      </c>
      <c r="D42" s="3" t="s">
        <v>67</v>
      </c>
      <c r="E42" s="3" t="s">
        <v>68</v>
      </c>
      <c r="F42" s="3" t="s">
        <v>69</v>
      </c>
      <c r="G42" s="3" t="s">
        <v>70</v>
      </c>
      <c r="H42" s="3" t="s">
        <v>71</v>
      </c>
      <c r="I42" s="3" t="s">
        <v>72</v>
      </c>
      <c r="J42" s="3" t="s">
        <v>73</v>
      </c>
      <c r="K42" s="3" t="s">
        <v>74</v>
      </c>
      <c r="L42" s="3" t="s">
        <v>75</v>
      </c>
      <c r="M42" s="3" t="s">
        <v>1</v>
      </c>
      <c r="N42" s="3" t="s">
        <v>2</v>
      </c>
      <c r="O42" s="3" t="s">
        <v>3</v>
      </c>
      <c r="P42" s="3" t="s">
        <v>4</v>
      </c>
      <c r="Q42" s="3" t="s">
        <v>5</v>
      </c>
      <c r="R42" s="3" t="s">
        <v>6</v>
      </c>
      <c r="S42" s="3" t="s">
        <v>7</v>
      </c>
      <c r="T42" s="3" t="s">
        <v>8</v>
      </c>
      <c r="U42" s="3" t="s">
        <v>9</v>
      </c>
      <c r="V42" s="3" t="s">
        <v>10</v>
      </c>
      <c r="W42" s="3" t="s">
        <v>11</v>
      </c>
      <c r="X42" s="3" t="s">
        <v>12</v>
      </c>
      <c r="Y42" s="3" t="s">
        <v>13</v>
      </c>
      <c r="Z42" s="3" t="s">
        <v>14</v>
      </c>
      <c r="AA42" s="3" t="s">
        <v>15</v>
      </c>
      <c r="AB42" s="3" t="s">
        <v>16</v>
      </c>
      <c r="AC42" s="3" t="s">
        <v>17</v>
      </c>
      <c r="AD42" s="3" t="s">
        <v>18</v>
      </c>
      <c r="AE42" s="3" t="s">
        <v>19</v>
      </c>
      <c r="AF42" s="3" t="s">
        <v>20</v>
      </c>
      <c r="AG42" s="3" t="s">
        <v>21</v>
      </c>
      <c r="AH42" s="3" t="s">
        <v>22</v>
      </c>
      <c r="AI42" s="3" t="s">
        <v>23</v>
      </c>
      <c r="AJ42" s="3" t="s">
        <v>24</v>
      </c>
      <c r="AK42" s="3" t="s">
        <v>25</v>
      </c>
      <c r="AL42" s="3" t="s">
        <v>26</v>
      </c>
      <c r="AM42" s="3" t="s">
        <v>27</v>
      </c>
      <c r="AN42" s="3" t="s">
        <v>62</v>
      </c>
      <c r="AO42" s="3" t="s">
        <v>63</v>
      </c>
      <c r="AP42" s="3" t="s">
        <v>1226</v>
      </c>
    </row>
    <row r="43" spans="1:42" ht="15">
      <c r="A43" s="40">
        <v>1</v>
      </c>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86"/>
      <c r="AH43" s="21"/>
      <c r="AI43" s="21"/>
      <c r="AJ43" s="21"/>
      <c r="AK43" s="21"/>
      <c r="AL43" s="21"/>
      <c r="AM43" s="21"/>
      <c r="AN43" s="21"/>
      <c r="AO43" s="21"/>
    </row>
    <row r="44" spans="1:42" s="348" customFormat="1">
      <c r="A44" s="40">
        <v>2</v>
      </c>
      <c r="B44" s="323" t="s">
        <v>6882</v>
      </c>
      <c r="C44" s="17">
        <v>689.2</v>
      </c>
      <c r="D44" s="17">
        <v>778.1</v>
      </c>
      <c r="E44" s="17">
        <v>894.6</v>
      </c>
      <c r="F44" s="17">
        <v>1011.4999999999999</v>
      </c>
      <c r="G44" s="17">
        <v>1162.7</v>
      </c>
      <c r="H44" s="17">
        <v>1252.3</v>
      </c>
      <c r="I44" s="17">
        <v>1432.3</v>
      </c>
      <c r="J44" s="17">
        <v>1716.1</v>
      </c>
      <c r="K44" s="17">
        <v>1869</v>
      </c>
      <c r="L44" s="17">
        <v>1936</v>
      </c>
      <c r="M44" s="17">
        <v>2065.6</v>
      </c>
      <c r="N44" s="17">
        <v>2273.5</v>
      </c>
      <c r="O44" s="17">
        <v>2487.1999999999998</v>
      </c>
      <c r="P44" s="17">
        <v>2803.9749999999999</v>
      </c>
      <c r="Q44" s="17">
        <v>3117.0789999999997</v>
      </c>
      <c r="R44" s="17">
        <v>3456.6279999999997</v>
      </c>
      <c r="S44" s="17">
        <v>3562.3809999999999</v>
      </c>
      <c r="T44" s="17">
        <v>3839.0129999999999</v>
      </c>
      <c r="U44" s="17">
        <v>3717.5</v>
      </c>
      <c r="V44" s="17">
        <v>3689.1</v>
      </c>
      <c r="W44" s="17">
        <v>3765.82</v>
      </c>
      <c r="X44" s="17">
        <v>3996.5319999999997</v>
      </c>
      <c r="Y44" s="17">
        <v>4164.0540000000001</v>
      </c>
      <c r="Z44" s="17">
        <v>4587.0550000000003</v>
      </c>
      <c r="AA44" s="17">
        <v>4928.8846311799989</v>
      </c>
      <c r="AB44" s="17">
        <v>5603.3588510400004</v>
      </c>
      <c r="AC44" s="17">
        <v>5182.3375239999996</v>
      </c>
      <c r="AD44" s="17">
        <v>6077.8203350000003</v>
      </c>
      <c r="AE44" s="17">
        <v>6582.5133310000001</v>
      </c>
      <c r="AF44" s="17">
        <v>6687.9594980000011</v>
      </c>
      <c r="AG44" s="17">
        <v>7498.1245060000001</v>
      </c>
      <c r="AH44" s="17">
        <v>8326.2082069999997</v>
      </c>
      <c r="AI44" s="17">
        <v>8898.5432199999996</v>
      </c>
      <c r="AJ44" s="17">
        <v>10092.004598</v>
      </c>
      <c r="AK44" s="17">
        <v>9568.5853509999997</v>
      </c>
      <c r="AL44" s="17">
        <v>10021.14128</v>
      </c>
      <c r="AM44" s="17">
        <v>9937.8256247800018</v>
      </c>
      <c r="AN44" s="17">
        <v>10225.102798779999</v>
      </c>
      <c r="AO44" s="17">
        <v>10107.368650690001</v>
      </c>
      <c r="AP44" s="17">
        <v>10289.16794499</v>
      </c>
    </row>
    <row r="45" spans="1:42" s="348" customFormat="1">
      <c r="A45" s="40">
        <v>3</v>
      </c>
      <c r="B45" s="323" t="s">
        <v>898</v>
      </c>
      <c r="C45" s="17">
        <v>321.10000000000002</v>
      </c>
      <c r="D45" s="17">
        <v>373.00000000000006</v>
      </c>
      <c r="E45" s="17">
        <v>430.9</v>
      </c>
      <c r="F45" s="17">
        <v>515.79999999999995</v>
      </c>
      <c r="G45" s="17">
        <v>582.20000000000005</v>
      </c>
      <c r="H45" s="17">
        <v>599.70000000000005</v>
      </c>
      <c r="I45" s="17">
        <v>625.69999999999993</v>
      </c>
      <c r="J45" s="17">
        <v>671.80000000000007</v>
      </c>
      <c r="K45" s="17">
        <v>733.2</v>
      </c>
      <c r="L45" s="17">
        <v>729.3</v>
      </c>
      <c r="M45" s="17">
        <v>758.4</v>
      </c>
      <c r="N45" s="17">
        <v>815.7</v>
      </c>
      <c r="O45" s="17">
        <v>869.7</v>
      </c>
      <c r="P45" s="17">
        <v>918.27500000000009</v>
      </c>
      <c r="Q45" s="17">
        <v>940.07900000000006</v>
      </c>
      <c r="R45" s="17">
        <v>971.82799999999997</v>
      </c>
      <c r="S45" s="17">
        <v>937.28099999999995</v>
      </c>
      <c r="T45" s="17">
        <v>922.30000000000007</v>
      </c>
      <c r="U45" s="17">
        <v>980.09999999999991</v>
      </c>
      <c r="V45" s="17">
        <v>936.19999999999993</v>
      </c>
      <c r="W45" s="17">
        <v>940.90000000000009</v>
      </c>
      <c r="X45" s="17">
        <v>1013.829</v>
      </c>
      <c r="Y45" s="17">
        <v>1141.145</v>
      </c>
      <c r="Z45" s="17">
        <v>1216.069</v>
      </c>
      <c r="AA45" s="17">
        <v>1270.586</v>
      </c>
      <c r="AB45" s="17">
        <v>1436.4303850000001</v>
      </c>
      <c r="AC45" s="17">
        <v>1383.9955459999999</v>
      </c>
      <c r="AD45" s="17">
        <v>1425.348935</v>
      </c>
      <c r="AE45" s="17">
        <v>1508.4619710000002</v>
      </c>
      <c r="AF45" s="17">
        <v>1639.3487290000003</v>
      </c>
      <c r="AG45" s="17">
        <v>1618.6354180000001</v>
      </c>
      <c r="AH45" s="17">
        <v>1720.362768</v>
      </c>
      <c r="AI45" s="17">
        <v>1753.1940420000001</v>
      </c>
      <c r="AJ45" s="17">
        <v>1772.1529999999998</v>
      </c>
      <c r="AK45" s="17">
        <v>1838.346</v>
      </c>
      <c r="AL45" s="17">
        <v>1874.4899999999998</v>
      </c>
      <c r="AM45" s="17">
        <v>1885.0800000000002</v>
      </c>
      <c r="AN45" s="17">
        <v>1872.5364999999997</v>
      </c>
      <c r="AO45" s="17">
        <v>1920.1551180000001</v>
      </c>
      <c r="AP45" s="17">
        <v>1975.635</v>
      </c>
    </row>
    <row r="46" spans="1:42" s="348" customFormat="1">
      <c r="A46" s="40">
        <v>4</v>
      </c>
      <c r="B46" s="323" t="s">
        <v>897</v>
      </c>
      <c r="C46" s="17">
        <v>25.9</v>
      </c>
      <c r="D46" s="17">
        <v>37.700000000000003</v>
      </c>
      <c r="E46" s="17">
        <v>53.2</v>
      </c>
      <c r="F46" s="17">
        <v>27.499999999999996</v>
      </c>
      <c r="G46" s="17">
        <v>56.499999999999993</v>
      </c>
      <c r="H46" s="17">
        <v>71.500000000000014</v>
      </c>
      <c r="I46" s="17">
        <v>111.30000000000001</v>
      </c>
      <c r="J46" s="17">
        <v>271.39999999999998</v>
      </c>
      <c r="K46" s="17">
        <v>294.3</v>
      </c>
      <c r="L46" s="17">
        <v>312.5</v>
      </c>
      <c r="M46" s="17">
        <v>292.8</v>
      </c>
      <c r="N46" s="17">
        <v>384.9</v>
      </c>
      <c r="O46" s="17">
        <v>455.9</v>
      </c>
      <c r="P46" s="17">
        <v>552.20000000000005</v>
      </c>
      <c r="Q46" s="17">
        <v>658.9</v>
      </c>
      <c r="R46" s="17">
        <v>808.7</v>
      </c>
      <c r="S46" s="17">
        <v>831.3</v>
      </c>
      <c r="T46" s="17">
        <v>954.4</v>
      </c>
      <c r="U46" s="17">
        <v>652.79999999999995</v>
      </c>
      <c r="V46" s="17">
        <v>556.4</v>
      </c>
      <c r="W46" s="17">
        <v>575.70000000000005</v>
      </c>
      <c r="X46" s="17">
        <v>714.6</v>
      </c>
      <c r="Y46" s="17">
        <v>740.3</v>
      </c>
      <c r="Z46" s="17">
        <v>868.82600000000002</v>
      </c>
      <c r="AA46" s="17">
        <v>962.52</v>
      </c>
      <c r="AB46" s="17">
        <v>1086.6870000000001</v>
      </c>
      <c r="AC46" s="17">
        <v>1085.6199999999999</v>
      </c>
      <c r="AD46" s="17">
        <v>1284.4209999999998</v>
      </c>
      <c r="AE46" s="17">
        <v>1430.336</v>
      </c>
      <c r="AF46" s="17">
        <v>1692.5430000000001</v>
      </c>
      <c r="AG46" s="17">
        <v>2175.1779999999999</v>
      </c>
      <c r="AH46" s="17">
        <v>2231.4960000000001</v>
      </c>
      <c r="AI46" s="17">
        <v>2301.3040000000001</v>
      </c>
      <c r="AJ46" s="17">
        <v>3354.0479999999998</v>
      </c>
      <c r="AK46" s="17">
        <v>2961.43</v>
      </c>
      <c r="AL46" s="17">
        <v>3126.7309999999998</v>
      </c>
      <c r="AM46" s="17">
        <v>3057.4090000000001</v>
      </c>
      <c r="AN46" s="17">
        <v>3427.0839999999998</v>
      </c>
      <c r="AO46" s="17">
        <v>3260.7669999999998</v>
      </c>
      <c r="AP46" s="17">
        <v>3279.2139999999999</v>
      </c>
    </row>
    <row r="47" spans="1:42" s="348" customFormat="1">
      <c r="A47" s="40">
        <v>5</v>
      </c>
      <c r="B47" s="323" t="s">
        <v>6434</v>
      </c>
      <c r="C47" s="17">
        <v>300</v>
      </c>
      <c r="D47" s="17">
        <v>312.39999999999998</v>
      </c>
      <c r="E47" s="17">
        <v>354.6</v>
      </c>
      <c r="F47" s="17">
        <v>400.8</v>
      </c>
      <c r="G47" s="17">
        <v>444.29999999999995</v>
      </c>
      <c r="H47" s="17">
        <v>480.3</v>
      </c>
      <c r="I47" s="17">
        <v>582.70000000000005</v>
      </c>
      <c r="J47" s="17">
        <v>651.29999999999995</v>
      </c>
      <c r="K47" s="17">
        <v>696.1</v>
      </c>
      <c r="L47" s="17">
        <v>756</v>
      </c>
      <c r="M47" s="17">
        <v>848.5</v>
      </c>
      <c r="N47" s="17">
        <v>875.4</v>
      </c>
      <c r="O47" s="17">
        <v>990.62616044000004</v>
      </c>
      <c r="P47" s="17">
        <v>1118.7213685649999</v>
      </c>
      <c r="Q47" s="17">
        <v>1266.324837335</v>
      </c>
      <c r="R47" s="17">
        <v>1365.5334539949999</v>
      </c>
      <c r="S47" s="17">
        <v>1454.2269923499998</v>
      </c>
      <c r="T47" s="17">
        <v>1588.5993960900003</v>
      </c>
      <c r="U47" s="17">
        <v>1707.06724721</v>
      </c>
      <c r="V47" s="17">
        <v>1782.9856672750002</v>
      </c>
      <c r="W47" s="17">
        <v>1861.3204914949999</v>
      </c>
      <c r="X47" s="17">
        <v>1906.438658415</v>
      </c>
      <c r="Y47" s="17">
        <v>1928.8900189999999</v>
      </c>
      <c r="Z47" s="17">
        <v>2044.176453</v>
      </c>
      <c r="AA47" s="17">
        <v>2180.3004730000002</v>
      </c>
      <c r="AB47" s="17">
        <v>2400.4640030000005</v>
      </c>
      <c r="AC47" s="17">
        <v>2058.0006160000003</v>
      </c>
      <c r="AD47" s="17">
        <v>2379.6243930000001</v>
      </c>
      <c r="AE47" s="17">
        <v>2315.59141</v>
      </c>
      <c r="AF47" s="17">
        <v>2369.54691</v>
      </c>
      <c r="AG47" s="17">
        <v>2467.4404850000001</v>
      </c>
      <c r="AH47" s="17">
        <v>2868.1337239999993</v>
      </c>
      <c r="AI47" s="17">
        <v>3149.6453000000001</v>
      </c>
      <c r="AJ47" s="17">
        <v>3332.8282140000001</v>
      </c>
      <c r="AK47" s="17">
        <v>3381.924422</v>
      </c>
      <c r="AL47" s="17">
        <v>3489.7815920422163</v>
      </c>
      <c r="AM47" s="17">
        <v>3523.6550051325798</v>
      </c>
      <c r="AN47" s="17">
        <v>3514.84630784</v>
      </c>
      <c r="AO47" s="17">
        <v>3404.4886278500003</v>
      </c>
      <c r="AP47" s="17">
        <v>3582.8965946699996</v>
      </c>
    </row>
    <row r="48" spans="1:42" s="348" customFormat="1">
      <c r="A48" s="40">
        <v>6</v>
      </c>
      <c r="B48" s="323" t="s">
        <v>895</v>
      </c>
      <c r="C48" s="17">
        <v>42.2</v>
      </c>
      <c r="D48" s="17">
        <v>55.000000000000007</v>
      </c>
      <c r="E48" s="17">
        <v>55.900000000000006</v>
      </c>
      <c r="F48" s="17">
        <v>67.400000000000006</v>
      </c>
      <c r="G48" s="17">
        <v>79.7</v>
      </c>
      <c r="H48" s="17">
        <v>100.80000000000001</v>
      </c>
      <c r="I48" s="17">
        <v>112.60000000000001</v>
      </c>
      <c r="J48" s="17">
        <v>121.60000000000002</v>
      </c>
      <c r="K48" s="17">
        <v>145.4</v>
      </c>
      <c r="L48" s="17">
        <v>138.20000000000002</v>
      </c>
      <c r="M48" s="17">
        <v>165.89999999999998</v>
      </c>
      <c r="N48" s="17">
        <v>197.50000000000003</v>
      </c>
      <c r="O48" s="17">
        <v>170.97383956000007</v>
      </c>
      <c r="P48" s="17">
        <v>214.77863143499997</v>
      </c>
      <c r="Q48" s="17">
        <v>251.77516266499998</v>
      </c>
      <c r="R48" s="17">
        <v>310.56654600500013</v>
      </c>
      <c r="S48" s="17">
        <v>339.57300765000002</v>
      </c>
      <c r="T48" s="17">
        <v>373.71360391000007</v>
      </c>
      <c r="U48" s="17">
        <v>377.53275279000013</v>
      </c>
      <c r="V48" s="17">
        <v>413.51433272499997</v>
      </c>
      <c r="W48" s="17">
        <v>386.6995085050001</v>
      </c>
      <c r="X48" s="17">
        <v>359.46434158499994</v>
      </c>
      <c r="Y48" s="17">
        <v>352.018981</v>
      </c>
      <c r="Z48" s="17">
        <v>455.68354699999986</v>
      </c>
      <c r="AA48" s="17">
        <v>513.72393817999978</v>
      </c>
      <c r="AB48" s="17">
        <v>679.41091760000006</v>
      </c>
      <c r="AC48" s="17">
        <v>654.65536200000008</v>
      </c>
      <c r="AD48" s="17">
        <v>988.42600700000003</v>
      </c>
      <c r="AE48" s="17">
        <v>1328.1239500000001</v>
      </c>
      <c r="AF48" s="17">
        <v>986.52085899999997</v>
      </c>
      <c r="AG48" s="17">
        <v>1236.3956029999999</v>
      </c>
      <c r="AH48" s="17">
        <v>1503.5057149999998</v>
      </c>
      <c r="AI48" s="17">
        <v>1693.945878</v>
      </c>
      <c r="AJ48" s="17">
        <v>1631.105384</v>
      </c>
      <c r="AK48" s="17">
        <v>1382.6899289999999</v>
      </c>
      <c r="AL48" s="17">
        <v>1529.1443279577836</v>
      </c>
      <c r="AM48" s="17">
        <v>1470.6286196474202</v>
      </c>
      <c r="AN48" s="17">
        <v>1409.1359909400001</v>
      </c>
      <c r="AO48" s="17">
        <v>1521.9579048400001</v>
      </c>
      <c r="AP48" s="17">
        <v>1445.86635032</v>
      </c>
    </row>
    <row r="49" spans="1:42" s="348" customFormat="1">
      <c r="A49" s="40">
        <v>7</v>
      </c>
      <c r="B49" s="323" t="s">
        <v>894</v>
      </c>
      <c r="C49" s="17" t="e">
        <v>#N/A</v>
      </c>
      <c r="D49" s="17" t="e">
        <v>#N/A</v>
      </c>
      <c r="E49" s="17" t="e">
        <v>#N/A</v>
      </c>
      <c r="F49" s="17" t="e">
        <v>#N/A</v>
      </c>
      <c r="G49" s="17" t="e">
        <v>#N/A</v>
      </c>
      <c r="H49" s="17" t="e">
        <v>#N/A</v>
      </c>
      <c r="I49" s="17" t="e">
        <v>#N/A</v>
      </c>
      <c r="J49" s="17" t="e">
        <v>#N/A</v>
      </c>
      <c r="K49" s="17" t="e">
        <v>#N/A</v>
      </c>
      <c r="L49" s="17" t="e">
        <v>#N/A</v>
      </c>
      <c r="M49" s="17" t="e">
        <v>#N/A</v>
      </c>
      <c r="N49" s="17" t="e">
        <v>#N/A</v>
      </c>
      <c r="O49" s="17" t="e">
        <v>#N/A</v>
      </c>
      <c r="P49" s="17" t="e">
        <v>#N/A</v>
      </c>
      <c r="Q49" s="17" t="e">
        <v>#N/A</v>
      </c>
      <c r="R49" s="17" t="e">
        <v>#N/A</v>
      </c>
      <c r="S49" s="17" t="e">
        <v>#N/A</v>
      </c>
      <c r="T49" s="17" t="e">
        <v>#N/A</v>
      </c>
      <c r="U49" s="17" t="e">
        <v>#N/A</v>
      </c>
      <c r="V49" s="17" t="e">
        <v>#N/A</v>
      </c>
      <c r="W49" s="17">
        <v>1.2</v>
      </c>
      <c r="X49" s="17">
        <v>2.2000000000000002</v>
      </c>
      <c r="Y49" s="17">
        <v>1.7</v>
      </c>
      <c r="Z49" s="17">
        <v>2.2999999999999998</v>
      </c>
      <c r="AA49" s="17">
        <v>1.7542199999999999</v>
      </c>
      <c r="AB49" s="17">
        <v>0.36654544</v>
      </c>
      <c r="AC49" s="17">
        <v>6.6000000000000003E-2</v>
      </c>
      <c r="AD49" s="17" t="e">
        <v>#N/A</v>
      </c>
      <c r="AE49" s="17" t="e">
        <v>#N/A</v>
      </c>
      <c r="AF49" s="17" t="e">
        <v>#N/A</v>
      </c>
      <c r="AG49" s="17">
        <v>0.47499999999999998</v>
      </c>
      <c r="AH49" s="17">
        <v>2.71</v>
      </c>
      <c r="AI49" s="17">
        <v>0.45400000000000001</v>
      </c>
      <c r="AJ49" s="17">
        <v>1.87</v>
      </c>
      <c r="AK49" s="17">
        <v>4.1950000000000003</v>
      </c>
      <c r="AL49" s="17">
        <v>0.99435999999999991</v>
      </c>
      <c r="AM49" s="17">
        <v>1.0529999999999999</v>
      </c>
      <c r="AN49" s="17">
        <v>1.5</v>
      </c>
      <c r="AO49" s="17">
        <v>0</v>
      </c>
      <c r="AP49" s="17">
        <v>5.556</v>
      </c>
    </row>
    <row r="50" spans="1:42">
      <c r="A50" s="40">
        <v>8</v>
      </c>
      <c r="B50" s="4" t="s">
        <v>909</v>
      </c>
      <c r="C50" s="17">
        <v>184.5</v>
      </c>
      <c r="D50" s="17">
        <v>211.3</v>
      </c>
      <c r="E50" s="17">
        <v>247.1</v>
      </c>
      <c r="F50" s="17">
        <v>290.89999999999998</v>
      </c>
      <c r="G50" s="17">
        <v>328.2</v>
      </c>
      <c r="H50" s="17">
        <v>331.6</v>
      </c>
      <c r="I50" s="17">
        <v>324.89999999999998</v>
      </c>
      <c r="J50" s="17">
        <v>344.3</v>
      </c>
      <c r="K50" s="17">
        <v>367.8</v>
      </c>
      <c r="L50" s="17">
        <v>347.8</v>
      </c>
      <c r="M50" s="17">
        <v>348.1</v>
      </c>
      <c r="N50" s="17">
        <v>375.2</v>
      </c>
      <c r="O50" s="17">
        <v>414.4</v>
      </c>
      <c r="P50" s="17">
        <v>446.3</v>
      </c>
      <c r="Q50" s="17">
        <v>456.2</v>
      </c>
      <c r="R50" s="17">
        <v>460.4</v>
      </c>
      <c r="S50" s="17">
        <v>461.6</v>
      </c>
      <c r="T50" s="17">
        <v>417.6</v>
      </c>
      <c r="U50" s="17">
        <v>444.5</v>
      </c>
      <c r="V50" s="17">
        <v>466.8</v>
      </c>
      <c r="W50" s="17">
        <v>475.4</v>
      </c>
      <c r="X50" s="17">
        <v>499.99900000000002</v>
      </c>
      <c r="Y50" s="17">
        <v>496.7</v>
      </c>
      <c r="Z50" s="17">
        <v>509.6</v>
      </c>
      <c r="AA50" s="17">
        <v>532.05600000000004</v>
      </c>
      <c r="AB50" s="17">
        <v>568.64599999999996</v>
      </c>
      <c r="AC50" s="17">
        <v>577.1</v>
      </c>
      <c r="AD50" s="17">
        <v>593.9</v>
      </c>
      <c r="AE50" s="17">
        <v>610.1</v>
      </c>
      <c r="AF50" s="17">
        <v>663.1</v>
      </c>
      <c r="AG50" s="17">
        <v>675.79</v>
      </c>
      <c r="AH50" s="17">
        <v>714.80399999999997</v>
      </c>
      <c r="AI50" s="17">
        <v>730.31499999999994</v>
      </c>
      <c r="AJ50" s="17">
        <v>724.93899999999996</v>
      </c>
      <c r="AK50" s="17">
        <v>733.81700000000001</v>
      </c>
      <c r="AL50" s="17">
        <v>778.17700000000002</v>
      </c>
      <c r="AM50" s="17">
        <v>745.3</v>
      </c>
      <c r="AN50" s="17">
        <v>750.21</v>
      </c>
      <c r="AO50" s="17">
        <v>787.26700000000005</v>
      </c>
      <c r="AP50" s="11">
        <v>793.54899999999998</v>
      </c>
    </row>
    <row r="51" spans="1:42">
      <c r="A51" s="40">
        <v>9</v>
      </c>
      <c r="B51" s="4" t="s">
        <v>908</v>
      </c>
      <c r="C51" s="17">
        <v>77.8</v>
      </c>
      <c r="D51" s="17">
        <v>85.9</v>
      </c>
      <c r="E51" s="17">
        <v>95.4</v>
      </c>
      <c r="F51" s="17">
        <v>126.1</v>
      </c>
      <c r="G51" s="17">
        <v>138.80000000000001</v>
      </c>
      <c r="H51" s="17">
        <v>146.6</v>
      </c>
      <c r="I51" s="17">
        <v>158.4</v>
      </c>
      <c r="J51" s="17">
        <v>165.9</v>
      </c>
      <c r="K51" s="17">
        <v>191.4</v>
      </c>
      <c r="L51" s="17">
        <v>195.1</v>
      </c>
      <c r="M51" s="17">
        <v>219</v>
      </c>
      <c r="N51" s="17">
        <v>235</v>
      </c>
      <c r="O51" s="17">
        <v>237.1</v>
      </c>
      <c r="P51" s="17">
        <v>242.4</v>
      </c>
      <c r="Q51" s="17">
        <v>241.5</v>
      </c>
      <c r="R51" s="17">
        <v>268.5</v>
      </c>
      <c r="S51" s="17">
        <v>247.4</v>
      </c>
      <c r="T51" s="17">
        <v>267.60000000000002</v>
      </c>
      <c r="U51" s="17">
        <v>254.9</v>
      </c>
      <c r="V51" s="17">
        <v>212.1</v>
      </c>
      <c r="W51" s="17">
        <v>221.3</v>
      </c>
      <c r="X51" s="17">
        <v>237.6</v>
      </c>
      <c r="Y51" s="17">
        <v>261</v>
      </c>
      <c r="Z51" s="17">
        <v>275</v>
      </c>
      <c r="AA51" s="17">
        <v>283.39999999999998</v>
      </c>
      <c r="AB51" s="17">
        <v>293.89999999999998</v>
      </c>
      <c r="AC51" s="17">
        <v>315.39999999999998</v>
      </c>
      <c r="AD51" s="17">
        <v>351.13099999999997</v>
      </c>
      <c r="AE51" s="17">
        <v>408.1</v>
      </c>
      <c r="AF51" s="17">
        <v>406.04</v>
      </c>
      <c r="AG51" s="17">
        <v>379.54599999999999</v>
      </c>
      <c r="AH51" s="17">
        <v>407.60599999999999</v>
      </c>
      <c r="AI51" s="17">
        <v>421.71499999999997</v>
      </c>
      <c r="AJ51" s="17">
        <v>450.91199999999998</v>
      </c>
      <c r="AK51" s="17">
        <v>434.07</v>
      </c>
      <c r="AL51" s="17">
        <v>425.66399999999999</v>
      </c>
      <c r="AM51" s="17">
        <v>439.76600000000002</v>
      </c>
      <c r="AN51" s="17">
        <v>503.483</v>
      </c>
      <c r="AO51" s="17">
        <v>447.46800000000002</v>
      </c>
      <c r="AP51" s="11">
        <v>472.99700000000001</v>
      </c>
    </row>
    <row r="52" spans="1:42">
      <c r="A52" s="40">
        <v>10</v>
      </c>
      <c r="B52" s="4" t="s">
        <v>1090</v>
      </c>
      <c r="C52" s="17">
        <v>58.800000000000004</v>
      </c>
      <c r="D52" s="17">
        <v>75.8</v>
      </c>
      <c r="E52" s="17">
        <v>88.4</v>
      </c>
      <c r="F52" s="17">
        <v>98.8</v>
      </c>
      <c r="G52" s="17">
        <v>115.19999999999999</v>
      </c>
      <c r="H52" s="17">
        <v>121.5</v>
      </c>
      <c r="I52" s="17">
        <v>142.4</v>
      </c>
      <c r="J52" s="17">
        <v>161.6</v>
      </c>
      <c r="K52" s="17">
        <v>174.00000000000003</v>
      </c>
      <c r="L52" s="17">
        <v>186.4</v>
      </c>
      <c r="M52" s="17">
        <v>191.29999999999998</v>
      </c>
      <c r="N52" s="17">
        <v>205.5</v>
      </c>
      <c r="O52" s="17">
        <v>218.20000000000002</v>
      </c>
      <c r="P52" s="17">
        <v>229.57499999999999</v>
      </c>
      <c r="Q52" s="17">
        <v>242.37900000000002</v>
      </c>
      <c r="R52" s="17">
        <v>242.92800000000003</v>
      </c>
      <c r="S52" s="17">
        <v>228.28100000000001</v>
      </c>
      <c r="T52" s="17">
        <v>237.1</v>
      </c>
      <c r="U52" s="17">
        <v>280.7</v>
      </c>
      <c r="V52" s="17">
        <v>257.29999999999995</v>
      </c>
      <c r="W52" s="17">
        <v>244.20000000000002</v>
      </c>
      <c r="X52" s="17">
        <v>276.22999999999996</v>
      </c>
      <c r="Y52" s="17">
        <v>383.44499999999999</v>
      </c>
      <c r="Z52" s="17">
        <v>431.46900000000005</v>
      </c>
      <c r="AA52" s="17">
        <v>455.13</v>
      </c>
      <c r="AB52" s="17">
        <v>573.88438500000007</v>
      </c>
      <c r="AC52" s="17">
        <v>491.49554599999993</v>
      </c>
      <c r="AD52" s="17">
        <v>480.31793500000003</v>
      </c>
      <c r="AE52" s="17">
        <v>490.26197100000002</v>
      </c>
      <c r="AF52" s="17">
        <v>570.20872900000006</v>
      </c>
      <c r="AG52" s="17">
        <v>563.29941800000006</v>
      </c>
      <c r="AH52" s="17">
        <v>597.95276799999999</v>
      </c>
      <c r="AI52" s="17">
        <v>601.16404199999999</v>
      </c>
      <c r="AJ52" s="17">
        <v>596.30199999999991</v>
      </c>
      <c r="AK52" s="17">
        <v>670.45899999999995</v>
      </c>
      <c r="AL52" s="17">
        <v>670.649</v>
      </c>
      <c r="AM52" s="17">
        <v>700.01400000000012</v>
      </c>
      <c r="AN52" s="17">
        <v>618.84349999999984</v>
      </c>
      <c r="AO52" s="17">
        <v>685.42011800000012</v>
      </c>
      <c r="AP52" s="11">
        <v>709.08899999999994</v>
      </c>
    </row>
    <row r="53" spans="1:42">
      <c r="A53" s="40">
        <v>11</v>
      </c>
      <c r="B53" s="4" t="s">
        <v>880</v>
      </c>
      <c r="C53" s="5" t="e">
        <v>#N/A</v>
      </c>
      <c r="D53" s="5" t="e">
        <v>#N/A</v>
      </c>
      <c r="E53" s="5" t="e">
        <v>#N/A</v>
      </c>
      <c r="F53" s="5" t="e">
        <v>#N/A</v>
      </c>
      <c r="G53" s="5" t="e">
        <v>#N/A</v>
      </c>
      <c r="H53" s="5" t="e">
        <v>#N/A</v>
      </c>
      <c r="I53" s="5">
        <v>20</v>
      </c>
      <c r="J53" s="5">
        <v>167</v>
      </c>
      <c r="K53" s="5">
        <v>206</v>
      </c>
      <c r="L53" s="5">
        <v>235</v>
      </c>
      <c r="M53" s="5">
        <v>208</v>
      </c>
      <c r="N53" s="5">
        <v>293</v>
      </c>
      <c r="O53" s="5">
        <v>360</v>
      </c>
      <c r="P53" s="5">
        <v>432</v>
      </c>
      <c r="Q53" s="5">
        <v>505</v>
      </c>
      <c r="R53" s="5">
        <v>685</v>
      </c>
      <c r="S53" s="5">
        <v>698</v>
      </c>
      <c r="T53" s="5">
        <v>825</v>
      </c>
      <c r="U53" s="5">
        <v>525</v>
      </c>
      <c r="V53" s="5">
        <v>420</v>
      </c>
      <c r="W53" s="5">
        <v>370</v>
      </c>
      <c r="X53" s="5">
        <v>460</v>
      </c>
      <c r="Y53" s="5">
        <v>460</v>
      </c>
      <c r="Z53" s="5">
        <v>370</v>
      </c>
      <c r="AA53" s="5">
        <v>587</v>
      </c>
      <c r="AB53" s="5">
        <v>665</v>
      </c>
      <c r="AC53" s="5">
        <v>729</v>
      </c>
      <c r="AD53" s="5">
        <v>897</v>
      </c>
      <c r="AE53" s="5">
        <v>1005</v>
      </c>
      <c r="AF53" s="5">
        <v>1236</v>
      </c>
      <c r="AG53" s="17">
        <v>1749</v>
      </c>
      <c r="AH53" s="17">
        <v>1765</v>
      </c>
      <c r="AI53" s="17">
        <v>1895</v>
      </c>
      <c r="AJ53" s="17">
        <v>2949</v>
      </c>
      <c r="AK53" s="17">
        <v>2658</v>
      </c>
      <c r="AL53" s="17">
        <v>2841</v>
      </c>
      <c r="AM53" s="17">
        <v>2835</v>
      </c>
      <c r="AN53" s="17">
        <v>3260</v>
      </c>
      <c r="AO53" s="5">
        <v>3109</v>
      </c>
      <c r="AP53" s="11">
        <v>3138</v>
      </c>
    </row>
    <row r="54" spans="1:42">
      <c r="A54" s="40">
        <v>12</v>
      </c>
      <c r="B54" s="4" t="s">
        <v>6816</v>
      </c>
      <c r="C54" s="17">
        <v>25.9</v>
      </c>
      <c r="D54" s="17">
        <v>37.700000000000003</v>
      </c>
      <c r="E54" s="17">
        <v>53.2</v>
      </c>
      <c r="F54" s="17">
        <v>27.499999999999996</v>
      </c>
      <c r="G54" s="17">
        <v>56.499999999999993</v>
      </c>
      <c r="H54" s="17">
        <v>71.500000000000014</v>
      </c>
      <c r="I54" s="17">
        <v>91.300000000000011</v>
      </c>
      <c r="J54" s="17">
        <v>104.39999999999999</v>
      </c>
      <c r="K54" s="17">
        <v>88.3</v>
      </c>
      <c r="L54" s="17">
        <v>77.500000000000014</v>
      </c>
      <c r="M54" s="17">
        <v>84.8</v>
      </c>
      <c r="N54" s="17">
        <v>91.9</v>
      </c>
      <c r="O54" s="17">
        <v>95.9</v>
      </c>
      <c r="P54" s="17">
        <v>120.2</v>
      </c>
      <c r="Q54" s="17">
        <v>153.9</v>
      </c>
      <c r="R54" s="17">
        <v>123.7</v>
      </c>
      <c r="S54" s="17">
        <v>133.30000000000001</v>
      </c>
      <c r="T54" s="17">
        <v>129.4</v>
      </c>
      <c r="U54" s="17">
        <v>127.80000000000001</v>
      </c>
      <c r="V54" s="17">
        <v>136.4</v>
      </c>
      <c r="W54" s="17">
        <v>205.7</v>
      </c>
      <c r="X54" s="17">
        <v>254.6</v>
      </c>
      <c r="Y54" s="17">
        <v>280.3</v>
      </c>
      <c r="Z54" s="17">
        <v>498.82600000000002</v>
      </c>
      <c r="AA54" s="17">
        <v>375.52</v>
      </c>
      <c r="AB54" s="17">
        <v>421.68700000000007</v>
      </c>
      <c r="AC54" s="17">
        <v>356.61999999999995</v>
      </c>
      <c r="AD54" s="18">
        <v>387.42099999999994</v>
      </c>
      <c r="AE54" s="18">
        <v>425.33600000000001</v>
      </c>
      <c r="AF54" s="18">
        <v>456.54300000000001</v>
      </c>
      <c r="AG54" s="18">
        <v>426.178</v>
      </c>
      <c r="AH54" s="18">
        <v>466.49599999999998</v>
      </c>
      <c r="AI54" s="18">
        <v>406.30399999999997</v>
      </c>
      <c r="AJ54" s="18">
        <v>405.04799999999994</v>
      </c>
      <c r="AK54" s="18">
        <v>303.43</v>
      </c>
      <c r="AL54" s="18">
        <v>285.73099999999999</v>
      </c>
      <c r="AM54" s="18">
        <v>222.40899999999999</v>
      </c>
      <c r="AN54" s="18">
        <v>167.084</v>
      </c>
      <c r="AO54" s="18">
        <v>151.767</v>
      </c>
      <c r="AP54" s="11">
        <v>141.214</v>
      </c>
    </row>
    <row r="55" spans="1:42">
      <c r="A55" s="40">
        <v>13</v>
      </c>
      <c r="B55" s="4" t="s">
        <v>888</v>
      </c>
      <c r="C55" s="17" t="e">
        <v>#N/A</v>
      </c>
      <c r="D55" s="17" t="e">
        <v>#N/A</v>
      </c>
      <c r="E55" s="17" t="e">
        <v>#N/A</v>
      </c>
      <c r="F55" s="17" t="e">
        <v>#N/A</v>
      </c>
      <c r="G55" s="17" t="e">
        <v>#N/A</v>
      </c>
      <c r="H55" s="17" t="e">
        <v>#N/A</v>
      </c>
      <c r="I55" s="17" t="e">
        <v>#N/A</v>
      </c>
      <c r="J55" s="17" t="e">
        <v>#N/A</v>
      </c>
      <c r="K55" s="17" t="e">
        <v>#N/A</v>
      </c>
      <c r="L55" s="17" t="e">
        <v>#N/A</v>
      </c>
      <c r="M55" s="17" t="e">
        <v>#N/A</v>
      </c>
      <c r="N55" s="17" t="e">
        <v>#N/A</v>
      </c>
      <c r="O55" s="17" t="e">
        <v>#N/A</v>
      </c>
      <c r="P55" s="17" t="e">
        <v>#N/A</v>
      </c>
      <c r="Q55" s="17" t="e">
        <v>#N/A</v>
      </c>
      <c r="R55" s="17" t="e">
        <v>#N/A</v>
      </c>
      <c r="S55" s="17" t="e">
        <v>#N/A</v>
      </c>
      <c r="T55" s="17" t="e">
        <v>#N/A</v>
      </c>
      <c r="U55" s="17" t="e">
        <v>#N/A</v>
      </c>
      <c r="V55" s="17" t="e">
        <v>#N/A</v>
      </c>
      <c r="W55" s="17" t="e">
        <v>#N/A</v>
      </c>
      <c r="X55" s="17" t="e">
        <v>#N/A</v>
      </c>
      <c r="Y55" s="17">
        <v>237.19399999999999</v>
      </c>
      <c r="Z55" s="17">
        <v>261.74400000000003</v>
      </c>
      <c r="AA55" s="17">
        <v>298.94099999999997</v>
      </c>
      <c r="AB55" s="17">
        <v>399.6</v>
      </c>
      <c r="AC55" s="17">
        <v>457.79300000000001</v>
      </c>
      <c r="AD55" s="18">
        <v>566.43200000000002</v>
      </c>
      <c r="AE55" s="18">
        <v>571.476</v>
      </c>
      <c r="AF55" s="18">
        <v>573.08500000000004</v>
      </c>
      <c r="AG55" s="18">
        <v>583.81700000000001</v>
      </c>
      <c r="AH55" s="18">
        <v>647.57399999999996</v>
      </c>
      <c r="AI55" s="18">
        <v>703.47299999999996</v>
      </c>
      <c r="AJ55" s="18">
        <v>797.87300000000005</v>
      </c>
      <c r="AK55" s="18">
        <v>873.23099999999999</v>
      </c>
      <c r="AL55" s="18">
        <v>883.28399999999999</v>
      </c>
      <c r="AM55" s="18">
        <v>852.89800000000002</v>
      </c>
      <c r="AN55" s="18">
        <v>815.30399999999997</v>
      </c>
      <c r="AO55" s="18">
        <v>744.36300000000006</v>
      </c>
      <c r="AP55" s="11">
        <v>758.05499999999995</v>
      </c>
    </row>
    <row r="56" spans="1:42">
      <c r="A56" s="40">
        <v>14</v>
      </c>
      <c r="B56" s="4" t="s">
        <v>77</v>
      </c>
      <c r="C56" s="17">
        <v>13.2</v>
      </c>
      <c r="D56" s="17">
        <v>14</v>
      </c>
      <c r="E56" s="17">
        <v>18.7</v>
      </c>
      <c r="F56" s="17">
        <v>25.6</v>
      </c>
      <c r="G56" s="17">
        <v>30</v>
      </c>
      <c r="H56" s="17">
        <v>38.5</v>
      </c>
      <c r="I56" s="17">
        <v>44.2</v>
      </c>
      <c r="J56" s="17">
        <v>51.2</v>
      </c>
      <c r="K56" s="17">
        <v>61.7</v>
      </c>
      <c r="L56" s="17">
        <v>66.7</v>
      </c>
      <c r="M56" s="17">
        <v>73.400000000000006</v>
      </c>
      <c r="N56" s="17">
        <v>84.9</v>
      </c>
      <c r="O56" s="17">
        <v>96.5</v>
      </c>
      <c r="P56" s="17">
        <v>105.1</v>
      </c>
      <c r="Q56" s="17">
        <v>112.2</v>
      </c>
      <c r="R56" s="17">
        <v>120.8</v>
      </c>
      <c r="S56" s="17">
        <v>126.7</v>
      </c>
      <c r="T56" s="17">
        <v>141.30000000000001</v>
      </c>
      <c r="U56" s="17">
        <v>152.4</v>
      </c>
      <c r="V56" s="17">
        <v>164.3</v>
      </c>
      <c r="W56" s="17">
        <v>177.1</v>
      </c>
      <c r="X56" s="17">
        <v>173.6</v>
      </c>
      <c r="Y56" s="17">
        <v>183.3</v>
      </c>
      <c r="Z56" s="17">
        <v>243</v>
      </c>
      <c r="AA56" s="17">
        <v>290.510379</v>
      </c>
      <c r="AB56" s="17">
        <v>332.40829400000001</v>
      </c>
      <c r="AC56" s="17">
        <v>378.22399999999999</v>
      </c>
      <c r="AD56" s="17">
        <v>424.55500000000001</v>
      </c>
      <c r="AE56" s="17">
        <v>471.69299999999998</v>
      </c>
      <c r="AF56" s="17">
        <v>560.73099999999999</v>
      </c>
      <c r="AG56" s="17">
        <v>699.25699999999995</v>
      </c>
      <c r="AH56" s="17">
        <v>707.06799999999998</v>
      </c>
      <c r="AI56" s="17">
        <v>754.18399999999997</v>
      </c>
      <c r="AJ56" s="17">
        <v>811.81100000000004</v>
      </c>
      <c r="AK56" s="17">
        <v>763.02599999999995</v>
      </c>
      <c r="AL56" s="17">
        <v>863.41700000000003</v>
      </c>
      <c r="AM56" s="17">
        <v>904.50800000000004</v>
      </c>
      <c r="AN56" s="17">
        <v>825.49</v>
      </c>
      <c r="AO56" s="17">
        <v>840.50300000000004</v>
      </c>
      <c r="AP56" s="11">
        <v>841.39099999999996</v>
      </c>
    </row>
    <row r="57" spans="1:42">
      <c r="A57" s="40">
        <v>15</v>
      </c>
      <c r="B57" s="4" t="s">
        <v>6881</v>
      </c>
      <c r="C57" s="17" t="e">
        <v>#N/A</v>
      </c>
      <c r="D57" s="17" t="e">
        <v>#N/A</v>
      </c>
      <c r="E57" s="17" t="e">
        <v>#N/A</v>
      </c>
      <c r="F57" s="17">
        <v>71</v>
      </c>
      <c r="G57" s="17">
        <v>76</v>
      </c>
      <c r="H57" s="17">
        <v>81</v>
      </c>
      <c r="I57" s="17">
        <v>87</v>
      </c>
      <c r="J57" s="17">
        <v>93</v>
      </c>
      <c r="K57" s="17">
        <v>97</v>
      </c>
      <c r="L57" s="5">
        <v>100</v>
      </c>
      <c r="M57" s="5">
        <v>108</v>
      </c>
      <c r="N57" s="5">
        <v>122</v>
      </c>
      <c r="O57" s="5">
        <v>134</v>
      </c>
      <c r="P57" s="5">
        <v>141</v>
      </c>
      <c r="Q57" s="5">
        <v>145</v>
      </c>
      <c r="R57" s="5">
        <v>146</v>
      </c>
      <c r="S57" s="5">
        <v>147</v>
      </c>
      <c r="T57" s="5">
        <v>150</v>
      </c>
      <c r="U57" s="5">
        <v>152</v>
      </c>
      <c r="V57" s="5">
        <v>151</v>
      </c>
      <c r="W57" s="5">
        <v>151</v>
      </c>
      <c r="X57" s="5">
        <v>159.47499999999999</v>
      </c>
      <c r="Y57" s="5">
        <v>1103.6975</v>
      </c>
      <c r="Z57" s="5">
        <v>1170.4319999999998</v>
      </c>
      <c r="AA57" s="5">
        <v>1237.242</v>
      </c>
      <c r="AB57" s="5">
        <v>1322.4780000000001</v>
      </c>
      <c r="AC57" s="5">
        <v>1332.9570000000001</v>
      </c>
      <c r="AD57" s="5">
        <v>1383.25</v>
      </c>
      <c r="AE57" s="5">
        <v>1400.3990000000001</v>
      </c>
      <c r="AF57" s="5">
        <v>1391.6780000000001</v>
      </c>
      <c r="AG57" s="5">
        <v>1408.4279999999999</v>
      </c>
      <c r="AH57" s="5">
        <v>1513.9619999999998</v>
      </c>
      <c r="AI57" s="5">
        <v>1661.433</v>
      </c>
      <c r="AJ57" s="5">
        <v>1774.615</v>
      </c>
      <c r="AK57" s="5">
        <v>1807.4639999999999</v>
      </c>
      <c r="AL57" s="5">
        <v>1874.4600000000003</v>
      </c>
      <c r="AM57" s="5">
        <v>1947.2684999999999</v>
      </c>
      <c r="AN57" s="5">
        <v>2039.5690000000002</v>
      </c>
      <c r="AO57" s="5">
        <v>1992.2380000000001</v>
      </c>
      <c r="AP57" s="11">
        <v>2162.1089999999999</v>
      </c>
    </row>
    <row r="58" spans="1:42">
      <c r="A58" s="40">
        <v>16</v>
      </c>
      <c r="B58" s="4" t="s">
        <v>1129</v>
      </c>
      <c r="C58" s="5">
        <v>300</v>
      </c>
      <c r="D58" s="5">
        <v>312.39999999999998</v>
      </c>
      <c r="E58" s="5">
        <v>354.6</v>
      </c>
      <c r="F58" s="5">
        <v>329.8</v>
      </c>
      <c r="G58" s="5">
        <v>368.29999999999995</v>
      </c>
      <c r="H58" s="5">
        <v>399.3</v>
      </c>
      <c r="I58" s="5">
        <v>495.70000000000005</v>
      </c>
      <c r="J58" s="5">
        <v>558.29999999999995</v>
      </c>
      <c r="K58" s="5">
        <v>599.1</v>
      </c>
      <c r="L58" s="17">
        <v>656</v>
      </c>
      <c r="M58" s="17">
        <v>740.5</v>
      </c>
      <c r="N58" s="17">
        <v>753.19999999999993</v>
      </c>
      <c r="O58" s="17">
        <v>801.90000000000009</v>
      </c>
      <c r="P58" s="17">
        <v>913.3</v>
      </c>
      <c r="Q58" s="17">
        <v>1054</v>
      </c>
      <c r="R58" s="17">
        <v>1150</v>
      </c>
      <c r="S58" s="17">
        <v>1230.3</v>
      </c>
      <c r="T58" s="17">
        <v>1352.4</v>
      </c>
      <c r="U58" s="17">
        <v>1458.5</v>
      </c>
      <c r="V58" s="17">
        <v>1524.4</v>
      </c>
      <c r="W58" s="17">
        <v>1586.2</v>
      </c>
      <c r="X58" s="17">
        <v>1624.9</v>
      </c>
      <c r="Y58" s="17">
        <v>429.80250000000001</v>
      </c>
      <c r="Z58" s="17">
        <v>431.06799999999998</v>
      </c>
      <c r="AA58" s="17">
        <v>434.25799999999998</v>
      </c>
      <c r="AB58" s="17">
        <v>434.72199999999998</v>
      </c>
      <c r="AC58" s="17" t="e">
        <v>#N/A</v>
      </c>
      <c r="AD58" s="17" t="e">
        <v>#N/A</v>
      </c>
      <c r="AE58" s="17" t="e">
        <v>#N/A</v>
      </c>
      <c r="AF58" s="17" t="e">
        <v>#N/A</v>
      </c>
      <c r="AG58" s="17" t="e">
        <v>#N/A</v>
      </c>
      <c r="AH58" s="17" t="e">
        <v>#N/A</v>
      </c>
      <c r="AI58" s="17" t="e">
        <v>#N/A</v>
      </c>
      <c r="AJ58" s="17" t="e">
        <v>#N/A</v>
      </c>
      <c r="AK58" s="17" t="e">
        <v>#N/A</v>
      </c>
      <c r="AL58" s="17" t="e">
        <v>#N/A</v>
      </c>
      <c r="AM58" s="17" t="e">
        <v>#N/A</v>
      </c>
      <c r="AN58" s="17" t="e">
        <v>#N/A</v>
      </c>
      <c r="AO58" s="17" t="e">
        <v>#N/A</v>
      </c>
      <c r="AP58" s="11" t="e">
        <v>#N/A</v>
      </c>
    </row>
    <row r="59" spans="1:42">
      <c r="A59" s="40">
        <v>17</v>
      </c>
      <c r="B59" s="4" t="s">
        <v>325</v>
      </c>
      <c r="C59" s="5" t="e">
        <v>#N/A</v>
      </c>
      <c r="D59" s="5" t="e">
        <v>#N/A</v>
      </c>
      <c r="E59" s="5" t="e">
        <v>#N/A</v>
      </c>
      <c r="F59" s="5" t="e">
        <v>#N/A</v>
      </c>
      <c r="G59" s="5" t="e">
        <v>#N/A</v>
      </c>
      <c r="H59" s="5" t="e">
        <v>#N/A</v>
      </c>
      <c r="I59" s="5" t="e">
        <v>#N/A</v>
      </c>
      <c r="J59" s="5" t="e">
        <v>#N/A</v>
      </c>
      <c r="K59" s="5" t="e">
        <v>#N/A</v>
      </c>
      <c r="L59" s="5" t="e">
        <v>#N/A</v>
      </c>
      <c r="M59" s="5" t="e">
        <v>#N/A</v>
      </c>
      <c r="N59" s="5">
        <v>0.2</v>
      </c>
      <c r="O59" s="5">
        <v>2.6</v>
      </c>
      <c r="P59" s="5">
        <v>4</v>
      </c>
      <c r="Q59" s="5">
        <v>3.1</v>
      </c>
      <c r="R59" s="5">
        <v>3.4</v>
      </c>
      <c r="S59" s="5">
        <v>3.5</v>
      </c>
      <c r="T59" s="5">
        <v>2.9000000000000004</v>
      </c>
      <c r="U59" s="5">
        <v>2.7</v>
      </c>
      <c r="V59" s="5">
        <v>2.5</v>
      </c>
      <c r="W59" s="5">
        <v>2.5</v>
      </c>
      <c r="X59" s="5">
        <v>15.7</v>
      </c>
      <c r="Y59" s="17">
        <v>22.95</v>
      </c>
      <c r="Z59" s="17">
        <v>10</v>
      </c>
      <c r="AA59" s="17">
        <v>3.4020000000000001</v>
      </c>
      <c r="AB59" s="17">
        <v>10.337999999999999</v>
      </c>
      <c r="AC59" s="17">
        <v>4.085</v>
      </c>
      <c r="AD59" s="17">
        <v>135.19999999999999</v>
      </c>
      <c r="AE59" s="17">
        <v>4.976</v>
      </c>
      <c r="AF59" s="17">
        <v>7.4289999999999985</v>
      </c>
      <c r="AG59" s="17">
        <v>10.872</v>
      </c>
      <c r="AH59" s="17">
        <v>197.68700000000001</v>
      </c>
      <c r="AI59" s="17">
        <v>233.912564</v>
      </c>
      <c r="AJ59" s="17">
        <v>178.90175000000002</v>
      </c>
      <c r="AK59" s="17">
        <v>96.560722000000013</v>
      </c>
      <c r="AL59" s="17">
        <v>91.717647999999997</v>
      </c>
      <c r="AM59" s="17">
        <v>45.711743920000004</v>
      </c>
      <c r="AN59" s="17">
        <v>44.98369877999999</v>
      </c>
      <c r="AO59" s="17">
        <v>39.960182699999997</v>
      </c>
      <c r="AP59" s="11">
        <v>35.826799999999999</v>
      </c>
    </row>
    <row r="60" spans="1:42">
      <c r="A60" s="40">
        <v>18</v>
      </c>
      <c r="B60" s="4" t="s">
        <v>78</v>
      </c>
      <c r="C60" s="17">
        <v>1.2</v>
      </c>
      <c r="D60" s="17">
        <v>1.5</v>
      </c>
      <c r="E60" s="17">
        <v>1.8</v>
      </c>
      <c r="F60" s="17">
        <v>3</v>
      </c>
      <c r="G60" s="17">
        <v>4.7</v>
      </c>
      <c r="H60" s="17">
        <v>6.7</v>
      </c>
      <c r="I60" s="17">
        <v>7.9</v>
      </c>
      <c r="J60" s="17">
        <v>5.2</v>
      </c>
      <c r="K60" s="17">
        <v>3.1</v>
      </c>
      <c r="L60" s="17">
        <v>3</v>
      </c>
      <c r="M60" s="17">
        <v>3.5</v>
      </c>
      <c r="N60" s="17">
        <v>5</v>
      </c>
      <c r="O60" s="17">
        <v>12.1</v>
      </c>
      <c r="P60" s="17">
        <v>20.8</v>
      </c>
      <c r="Q60" s="17">
        <v>20.5</v>
      </c>
      <c r="R60" s="17">
        <v>21.6</v>
      </c>
      <c r="S60" s="17">
        <v>25.1</v>
      </c>
      <c r="T60" s="17">
        <v>22.613</v>
      </c>
      <c r="U60" s="17">
        <v>14.6</v>
      </c>
      <c r="V60" s="17">
        <v>15.600000000000001</v>
      </c>
      <c r="W60" s="17">
        <v>18.62</v>
      </c>
      <c r="X60" s="17">
        <v>0.82799999999999996</v>
      </c>
      <c r="Y60" s="5">
        <v>0.82799999999999996</v>
      </c>
      <c r="Z60" s="5">
        <v>1.6280000000000001</v>
      </c>
      <c r="AA60" s="5">
        <v>1.905</v>
      </c>
      <c r="AB60" s="5">
        <v>34.214999999999996</v>
      </c>
      <c r="AC60" s="5">
        <v>2.9830000000000005</v>
      </c>
      <c r="AD60" s="5">
        <v>250.61099999999999</v>
      </c>
      <c r="AE60" s="5">
        <v>493.34899999999993</v>
      </c>
      <c r="AF60" s="5">
        <v>61.142000000000003</v>
      </c>
      <c r="AG60" s="5">
        <v>116.46899999999999</v>
      </c>
      <c r="AH60" s="5">
        <v>91.825000000000017</v>
      </c>
      <c r="AI60" s="5">
        <v>157.47000000000003</v>
      </c>
      <c r="AJ60" s="5">
        <v>266.45</v>
      </c>
      <c r="AK60" s="5">
        <v>103.55</v>
      </c>
      <c r="AL60" s="5">
        <v>99.675999999999988</v>
      </c>
      <c r="AM60" s="5">
        <v>62.08160239</v>
      </c>
      <c r="AN60" s="5">
        <v>173.17559999999992</v>
      </c>
      <c r="AO60" s="5">
        <v>295.03135000000003</v>
      </c>
      <c r="AP60" s="11">
        <v>195.58714499999999</v>
      </c>
    </row>
    <row r="61" spans="1:42">
      <c r="A61" s="40">
        <v>19</v>
      </c>
      <c r="B61" s="4" t="s">
        <v>6880</v>
      </c>
      <c r="C61" s="5" t="e">
        <v>#N/A</v>
      </c>
      <c r="D61" s="5" t="e">
        <v>#N/A</v>
      </c>
      <c r="E61" s="5" t="e">
        <v>#N/A</v>
      </c>
      <c r="F61" s="5" t="e">
        <v>#N/A</v>
      </c>
      <c r="G61" s="5" t="e">
        <v>#N/A</v>
      </c>
      <c r="H61" s="5" t="e">
        <v>#N/A</v>
      </c>
      <c r="I61" s="5" t="e">
        <v>#N/A</v>
      </c>
      <c r="J61" s="5" t="e">
        <v>#N/A</v>
      </c>
      <c r="K61" s="5" t="e">
        <v>#N/A</v>
      </c>
      <c r="L61" s="5" t="e">
        <v>#N/A</v>
      </c>
      <c r="M61" s="5" t="e">
        <v>#N/A</v>
      </c>
      <c r="N61" s="5" t="e">
        <v>#N/A</v>
      </c>
      <c r="O61" s="5" t="e">
        <v>#N/A</v>
      </c>
      <c r="P61" s="5">
        <v>18.2</v>
      </c>
      <c r="Q61" s="5">
        <v>45.3</v>
      </c>
      <c r="R61" s="5">
        <v>90.6</v>
      </c>
      <c r="S61" s="5">
        <v>103.7</v>
      </c>
      <c r="T61" s="5">
        <v>132.69999999999999</v>
      </c>
      <c r="U61" s="5">
        <v>142.30000000000001</v>
      </c>
      <c r="V61" s="5">
        <v>144.30000000000001</v>
      </c>
      <c r="W61" s="5">
        <v>142.30000000000001</v>
      </c>
      <c r="X61" s="17">
        <v>137.5</v>
      </c>
      <c r="Y61" s="17">
        <v>139.73699999999999</v>
      </c>
      <c r="Z61" s="17">
        <v>145.28800000000001</v>
      </c>
      <c r="AA61" s="17">
        <v>148.63399999999999</v>
      </c>
      <c r="AB61" s="17">
        <v>201.77600000000001</v>
      </c>
      <c r="AC61" s="17">
        <v>194.51499999999999</v>
      </c>
      <c r="AD61" s="17">
        <v>208.10900000000001</v>
      </c>
      <c r="AE61" s="17">
        <v>189.34299999999999</v>
      </c>
      <c r="AF61" s="17">
        <v>211.93799999999999</v>
      </c>
      <c r="AG61" s="17">
        <v>182.27599999999998</v>
      </c>
      <c r="AH61" s="17">
        <v>178.874</v>
      </c>
      <c r="AI61" s="17">
        <v>172.63800000000001</v>
      </c>
      <c r="AJ61" s="17">
        <v>165.47399999999999</v>
      </c>
      <c r="AK61" s="17">
        <v>155.64500000000001</v>
      </c>
      <c r="AL61" s="17">
        <v>147.09100000000001</v>
      </c>
      <c r="AM61" s="17">
        <v>149.86000000000001</v>
      </c>
      <c r="AN61" s="17">
        <v>140.95400000000001</v>
      </c>
      <c r="AO61" s="17">
        <v>149.51400000000001</v>
      </c>
      <c r="AP61" s="11">
        <v>160.768</v>
      </c>
    </row>
    <row r="62" spans="1:42">
      <c r="A62" s="40">
        <v>20</v>
      </c>
      <c r="B62" s="4" t="s">
        <v>79</v>
      </c>
      <c r="C62" s="17">
        <v>16.900000000000002</v>
      </c>
      <c r="D62" s="17">
        <v>26.800000000000004</v>
      </c>
      <c r="E62" s="17">
        <v>21.2</v>
      </c>
      <c r="F62" s="17">
        <v>24.599999999999998</v>
      </c>
      <c r="G62" s="17">
        <v>27.5</v>
      </c>
      <c r="H62" s="17">
        <v>34.700000000000003</v>
      </c>
      <c r="I62" s="17">
        <v>41.3</v>
      </c>
      <c r="J62" s="17">
        <v>47.9</v>
      </c>
      <c r="K62" s="17">
        <v>63.9</v>
      </c>
      <c r="L62" s="17">
        <v>54.4</v>
      </c>
      <c r="M62" s="17">
        <v>73.099999999999994</v>
      </c>
      <c r="N62" s="17">
        <v>82.2</v>
      </c>
      <c r="O62" s="17">
        <v>82.2</v>
      </c>
      <c r="P62" s="17">
        <v>94.500000000000014</v>
      </c>
      <c r="Q62" s="17">
        <v>110.6</v>
      </c>
      <c r="R62" s="17">
        <v>117</v>
      </c>
      <c r="S62" s="17">
        <v>130.69999999999999</v>
      </c>
      <c r="T62" s="17">
        <v>126.5</v>
      </c>
      <c r="U62" s="17">
        <v>126.00000000000001</v>
      </c>
      <c r="V62" s="17">
        <v>140.5</v>
      </c>
      <c r="W62" s="17">
        <v>150.20000000000002</v>
      </c>
      <c r="X62" s="17">
        <v>138.19999999999999</v>
      </c>
      <c r="Y62" s="17">
        <v>141.30000000000001</v>
      </c>
      <c r="Z62" s="17">
        <v>197.49999999999997</v>
      </c>
      <c r="AA62" s="17">
        <v>204.45703217999997</v>
      </c>
      <c r="AB62" s="17">
        <v>226.22262660000001</v>
      </c>
      <c r="AC62" s="17">
        <v>229.43297799999999</v>
      </c>
      <c r="AD62" s="17">
        <v>237.107</v>
      </c>
      <c r="AE62" s="17">
        <v>241.59</v>
      </c>
      <c r="AF62" s="17">
        <v>244.50600000000003</v>
      </c>
      <c r="AG62" s="17">
        <v>245.65799999999999</v>
      </c>
      <c r="AH62" s="17">
        <v>228.49099999999999</v>
      </c>
      <c r="AI62" s="17">
        <v>218.35654199999999</v>
      </c>
      <c r="AJ62" s="17">
        <v>270.26974000000007</v>
      </c>
      <c r="AK62" s="17">
        <v>259.25043399999998</v>
      </c>
      <c r="AL62" s="17">
        <v>323.53727200000003</v>
      </c>
      <c r="AM62" s="17">
        <v>324.60677846999994</v>
      </c>
      <c r="AN62" s="17">
        <v>322.35399999999998</v>
      </c>
      <c r="AO62" s="17">
        <v>345.91200000000003</v>
      </c>
      <c r="AP62" s="11">
        <v>346.01600000000008</v>
      </c>
    </row>
    <row r="63" spans="1:42">
      <c r="A63" s="40">
        <v>21</v>
      </c>
      <c r="B63" s="4" t="s">
        <v>6879</v>
      </c>
      <c r="C63" s="17">
        <v>4.2</v>
      </c>
      <c r="D63" s="17">
        <v>5.5</v>
      </c>
      <c r="E63" s="17">
        <v>7.6</v>
      </c>
      <c r="F63" s="17">
        <v>11.5</v>
      </c>
      <c r="G63" s="17">
        <v>15</v>
      </c>
      <c r="H63" s="17">
        <v>17.5</v>
      </c>
      <c r="I63" s="17">
        <v>16.7</v>
      </c>
      <c r="J63" s="17">
        <v>14.399999999999999</v>
      </c>
      <c r="K63" s="17">
        <v>14.3</v>
      </c>
      <c r="L63" s="17">
        <v>11.299999999999999</v>
      </c>
      <c r="M63" s="17">
        <v>11.7</v>
      </c>
      <c r="N63" s="17">
        <v>18.5</v>
      </c>
      <c r="O63" s="17">
        <v>22.8</v>
      </c>
      <c r="P63" s="17">
        <v>19.899999999999999</v>
      </c>
      <c r="Q63" s="17">
        <v>19.899999999999999</v>
      </c>
      <c r="R63" s="17">
        <v>19.100000000000001</v>
      </c>
      <c r="S63" s="17">
        <v>19.100000000000001</v>
      </c>
      <c r="T63" s="17">
        <v>19.600000000000001</v>
      </c>
      <c r="U63" s="17">
        <v>11.399999999999999</v>
      </c>
      <c r="V63" s="17">
        <v>25.200000000000003</v>
      </c>
      <c r="W63" s="17">
        <v>8</v>
      </c>
      <c r="X63" s="17">
        <v>8.6999999999999993</v>
      </c>
      <c r="Y63" s="17">
        <v>15.4</v>
      </c>
      <c r="Z63" s="17">
        <v>28.8</v>
      </c>
      <c r="AA63" s="17">
        <v>29.899999999999995</v>
      </c>
      <c r="AB63" s="17">
        <v>58.7</v>
      </c>
      <c r="AC63" s="17">
        <v>41.599999999999994</v>
      </c>
      <c r="AD63" s="17">
        <v>47.085000000000008</v>
      </c>
      <c r="AE63" s="17">
        <v>73.988000000000014</v>
      </c>
      <c r="AF63" s="17">
        <v>83.361500000000007</v>
      </c>
      <c r="AG63" s="17">
        <v>185.71100000000001</v>
      </c>
      <c r="AH63" s="17">
        <v>324.68599999999998</v>
      </c>
      <c r="AI63" s="17">
        <v>258.92500000000001</v>
      </c>
      <c r="AJ63" s="17">
        <v>214.357</v>
      </c>
      <c r="AK63" s="17">
        <v>226.27099999999999</v>
      </c>
      <c r="AL63" s="17">
        <v>464.14599999999996</v>
      </c>
      <c r="AM63" s="17">
        <v>459.28899999999999</v>
      </c>
      <c r="AN63" s="17">
        <v>260.82900000000001</v>
      </c>
      <c r="AO63" s="17">
        <v>312.48499999999996</v>
      </c>
      <c r="AP63" s="11">
        <v>342.49399999999997</v>
      </c>
    </row>
    <row r="64" spans="1:42">
      <c r="A64" s="40">
        <v>22</v>
      </c>
      <c r="B64" s="4" t="s">
        <v>80</v>
      </c>
      <c r="C64" s="5">
        <v>6.7</v>
      </c>
      <c r="D64" s="5">
        <v>7.2</v>
      </c>
      <c r="E64" s="5">
        <v>6.6</v>
      </c>
      <c r="F64" s="5">
        <v>2.7</v>
      </c>
      <c r="G64" s="5">
        <v>2.5</v>
      </c>
      <c r="H64" s="5">
        <v>3.4</v>
      </c>
      <c r="I64" s="5">
        <v>2.5</v>
      </c>
      <c r="J64" s="5">
        <v>2.9</v>
      </c>
      <c r="K64" s="5">
        <v>2.4</v>
      </c>
      <c r="L64" s="5">
        <v>2.8</v>
      </c>
      <c r="M64" s="5">
        <v>4.2</v>
      </c>
      <c r="N64" s="5">
        <v>6.8999999999999995</v>
      </c>
      <c r="O64" s="5">
        <v>9.5</v>
      </c>
      <c r="P64" s="17">
        <v>16.7</v>
      </c>
      <c r="Q64" s="17">
        <v>7.5</v>
      </c>
      <c r="R64" s="17">
        <v>7.6000000000000005</v>
      </c>
      <c r="S64" s="17">
        <v>7.7</v>
      </c>
      <c r="T64" s="17">
        <v>14.3</v>
      </c>
      <c r="U64" s="17">
        <v>24.700000000000003</v>
      </c>
      <c r="V64" s="17">
        <v>28.7</v>
      </c>
      <c r="W64" s="17">
        <v>12.1</v>
      </c>
      <c r="X64" s="17">
        <v>7</v>
      </c>
      <c r="Y64" s="17">
        <v>6.7</v>
      </c>
      <c r="Z64" s="17">
        <v>10.4</v>
      </c>
      <c r="AA64" s="17">
        <v>44.774999999999991</v>
      </c>
      <c r="AB64" s="17">
        <v>59.414999999999999</v>
      </c>
      <c r="AC64" s="17">
        <v>71.066000000000003</v>
      </c>
      <c r="AD64" s="17">
        <v>115.70140000000001</v>
      </c>
      <c r="AE64" s="17">
        <v>196.90135999999998</v>
      </c>
      <c r="AF64" s="17">
        <v>222.19726899999998</v>
      </c>
      <c r="AG64" s="17">
        <v>271.34808800000008</v>
      </c>
      <c r="AH64" s="17">
        <v>481.47243899999995</v>
      </c>
      <c r="AI64" s="17">
        <v>683.19907200000011</v>
      </c>
      <c r="AJ64" s="17">
        <v>484.18210800000014</v>
      </c>
      <c r="AK64" s="17">
        <v>479.616195</v>
      </c>
      <c r="AL64" s="17">
        <v>271.59699999999992</v>
      </c>
      <c r="AM64" s="17">
        <v>248.06</v>
      </c>
      <c r="AN64" s="17">
        <v>301.32300000000004</v>
      </c>
      <c r="AO64" s="17">
        <v>206.44</v>
      </c>
      <c r="AP64" s="11">
        <v>186.51599999999996</v>
      </c>
    </row>
    <row r="66" spans="1:42" ht="15">
      <c r="A66" s="232" t="s">
        <v>134</v>
      </c>
      <c r="B66" s="405" t="s">
        <v>81</v>
      </c>
      <c r="C66" s="3" t="s">
        <v>66</v>
      </c>
      <c r="D66" s="3" t="s">
        <v>67</v>
      </c>
      <c r="E66" s="3" t="s">
        <v>68</v>
      </c>
      <c r="F66" s="3" t="s">
        <v>69</v>
      </c>
      <c r="G66" s="3" t="s">
        <v>70</v>
      </c>
      <c r="H66" s="3" t="s">
        <v>71</v>
      </c>
      <c r="I66" s="3" t="s">
        <v>72</v>
      </c>
      <c r="J66" s="3" t="s">
        <v>73</v>
      </c>
      <c r="K66" s="3" t="s">
        <v>74</v>
      </c>
      <c r="L66" s="3" t="s">
        <v>75</v>
      </c>
      <c r="M66" s="3" t="s">
        <v>1</v>
      </c>
      <c r="N66" s="3" t="s">
        <v>2</v>
      </c>
      <c r="O66" s="3" t="s">
        <v>3</v>
      </c>
      <c r="P66" s="3" t="s">
        <v>4</v>
      </c>
      <c r="Q66" s="3" t="s">
        <v>5</v>
      </c>
      <c r="R66" s="3" t="s">
        <v>6</v>
      </c>
      <c r="S66" s="3" t="s">
        <v>7</v>
      </c>
      <c r="T66" s="3" t="s">
        <v>8</v>
      </c>
      <c r="U66" s="3" t="s">
        <v>9</v>
      </c>
      <c r="V66" s="3" t="s">
        <v>10</v>
      </c>
      <c r="W66" s="3" t="s">
        <v>11</v>
      </c>
      <c r="X66" s="3" t="s">
        <v>12</v>
      </c>
      <c r="Y66" s="3" t="s">
        <v>13</v>
      </c>
      <c r="Z66" s="3" t="s">
        <v>14</v>
      </c>
      <c r="AA66" s="3" t="s">
        <v>15</v>
      </c>
      <c r="AB66" s="3" t="s">
        <v>16</v>
      </c>
      <c r="AC66" s="3" t="s">
        <v>17</v>
      </c>
      <c r="AD66" s="3" t="s">
        <v>18</v>
      </c>
      <c r="AE66" s="3" t="s">
        <v>19</v>
      </c>
      <c r="AF66" s="3" t="s">
        <v>20</v>
      </c>
      <c r="AG66" s="3" t="s">
        <v>21</v>
      </c>
      <c r="AH66" s="3" t="s">
        <v>22</v>
      </c>
      <c r="AI66" s="3" t="s">
        <v>23</v>
      </c>
      <c r="AJ66" s="3" t="s">
        <v>24</v>
      </c>
      <c r="AK66" s="3" t="s">
        <v>25</v>
      </c>
      <c r="AL66" s="3" t="s">
        <v>26</v>
      </c>
      <c r="AM66" s="3" t="s">
        <v>27</v>
      </c>
      <c r="AN66" s="3" t="s">
        <v>62</v>
      </c>
      <c r="AO66" s="3" t="s">
        <v>63</v>
      </c>
      <c r="AP66" s="3" t="s">
        <v>1226</v>
      </c>
    </row>
    <row r="67" spans="1:42">
      <c r="A67" s="233">
        <v>15</v>
      </c>
      <c r="B67" s="11" t="str">
        <f>IF(VLOOKUP(A67,$A$74:$B$95,2,FALSE)=0,"No selection",VLOOKUP(A67,$A$74:$B$95,2,FALSE))</f>
        <v>Bureau of Meteorology Research Activities (BoM)</v>
      </c>
      <c r="C67" s="11" t="e">
        <f t="shared" ref="C67:L71" si="8">IF(VLOOKUP($A67,$A$74:$AP$95,2,FALSE)=0,NA(),ROUND((VLOOKUP($A67,$A$74:$AP$95,C$7,FALSE)/C$4),2))</f>
        <v>#N/A</v>
      </c>
      <c r="D67" s="348">
        <f t="shared" si="8"/>
        <v>0.8</v>
      </c>
      <c r="E67" s="348">
        <f t="shared" si="8"/>
        <v>0.9</v>
      </c>
      <c r="F67" s="348">
        <f t="shared" si="8"/>
        <v>1.2</v>
      </c>
      <c r="G67" s="348">
        <f t="shared" si="8"/>
        <v>1.7</v>
      </c>
      <c r="H67" s="348">
        <f t="shared" si="8"/>
        <v>1.7</v>
      </c>
      <c r="I67" s="348">
        <f t="shared" si="8"/>
        <v>1.8</v>
      </c>
      <c r="J67" s="348">
        <f t="shared" si="8"/>
        <v>1.8</v>
      </c>
      <c r="K67" s="348">
        <f t="shared" si="8"/>
        <v>2.2999999999999998</v>
      </c>
      <c r="L67" s="348">
        <f t="shared" si="8"/>
        <v>2.5</v>
      </c>
      <c r="M67" s="348">
        <f t="shared" ref="M67:V71" si="9">IF(VLOOKUP($A67,$A$74:$AP$95,2,FALSE)=0,NA(),ROUND((VLOOKUP($A67,$A$74:$AP$95,M$7,FALSE)/M$4),2))</f>
        <v>2.2000000000000002</v>
      </c>
      <c r="N67" s="348">
        <f t="shared" si="9"/>
        <v>2.4</v>
      </c>
      <c r="O67" s="348">
        <f t="shared" si="9"/>
        <v>2.8</v>
      </c>
      <c r="P67" s="348">
        <f t="shared" si="9"/>
        <v>3.3</v>
      </c>
      <c r="Q67" s="348">
        <f t="shared" si="9"/>
        <v>3.3</v>
      </c>
      <c r="R67" s="348">
        <f t="shared" si="9"/>
        <v>3.6</v>
      </c>
      <c r="S67" s="348">
        <f t="shared" si="9"/>
        <v>3.6</v>
      </c>
      <c r="T67" s="348">
        <f t="shared" si="9"/>
        <v>4</v>
      </c>
      <c r="U67" s="348">
        <f t="shared" si="9"/>
        <v>4.4000000000000004</v>
      </c>
      <c r="V67" s="348">
        <f t="shared" si="9"/>
        <v>4.5</v>
      </c>
      <c r="W67" s="348">
        <f t="shared" ref="W67:AF71" si="10">IF(VLOOKUP($A67,$A$74:$AP$95,2,FALSE)=0,NA(),ROUND((VLOOKUP($A67,$A$74:$AP$95,W$7,FALSE)/W$4),2))</f>
        <v>4.4000000000000004</v>
      </c>
      <c r="X67" s="348">
        <f t="shared" si="10"/>
        <v>10.3</v>
      </c>
      <c r="Y67" s="348">
        <f t="shared" si="10"/>
        <v>10.7</v>
      </c>
      <c r="Z67" s="348">
        <f t="shared" si="10"/>
        <v>9.4</v>
      </c>
      <c r="AA67" s="348">
        <f t="shared" si="10"/>
        <v>9.6999999999999993</v>
      </c>
      <c r="AB67" s="348">
        <f t="shared" si="10"/>
        <v>10.1</v>
      </c>
      <c r="AC67" s="348">
        <f t="shared" si="10"/>
        <v>11</v>
      </c>
      <c r="AD67" s="348">
        <f t="shared" si="10"/>
        <v>11.7</v>
      </c>
      <c r="AE67" s="348">
        <f t="shared" si="10"/>
        <v>12.8</v>
      </c>
      <c r="AF67" s="348">
        <f t="shared" si="10"/>
        <v>12.6</v>
      </c>
      <c r="AG67" s="348">
        <f t="shared" ref="AG67:AP71" si="11">IF(VLOOKUP($A67,$A$74:$AP$95,2,FALSE)=0,NA(),ROUND((VLOOKUP($A67,$A$74:$AP$95,AG$7,FALSE)/AG$4),2))</f>
        <v>19.899999999999999</v>
      </c>
      <c r="AH67" s="348">
        <f t="shared" si="11"/>
        <v>22.6</v>
      </c>
      <c r="AI67" s="348">
        <f t="shared" si="11"/>
        <v>27.83</v>
      </c>
      <c r="AJ67" s="348">
        <f t="shared" si="11"/>
        <v>31.01</v>
      </c>
      <c r="AK67" s="348">
        <f t="shared" si="11"/>
        <v>32.409999999999997</v>
      </c>
      <c r="AL67" s="348">
        <f t="shared" si="11"/>
        <v>31.51</v>
      </c>
      <c r="AM67" s="348">
        <f t="shared" si="11"/>
        <v>26.78</v>
      </c>
      <c r="AN67" s="348">
        <f t="shared" si="11"/>
        <v>24.33</v>
      </c>
      <c r="AO67" s="348">
        <f t="shared" si="11"/>
        <v>17.3</v>
      </c>
      <c r="AP67" s="348">
        <f t="shared" si="11"/>
        <v>16.02</v>
      </c>
    </row>
    <row r="68" spans="1:42">
      <c r="A68" s="233">
        <v>16</v>
      </c>
      <c r="B68" s="348" t="str">
        <f>IF(VLOOKUP(A68,$A$74:$B$95,2,FALSE)=0,"No selection",VLOOKUP(A68,$A$74:$B$95,2,FALSE))</f>
        <v>Commonwealth Scientific and Industrial Research Organisation (CSIRO)</v>
      </c>
      <c r="C68" s="348">
        <f t="shared" si="8"/>
        <v>184.5</v>
      </c>
      <c r="D68" s="348">
        <f t="shared" si="8"/>
        <v>211.3</v>
      </c>
      <c r="E68" s="348">
        <f t="shared" si="8"/>
        <v>247.1</v>
      </c>
      <c r="F68" s="348">
        <f t="shared" si="8"/>
        <v>290.89999999999998</v>
      </c>
      <c r="G68" s="348">
        <f t="shared" si="8"/>
        <v>328.2</v>
      </c>
      <c r="H68" s="348">
        <f t="shared" si="8"/>
        <v>331.6</v>
      </c>
      <c r="I68" s="348">
        <f t="shared" si="8"/>
        <v>324.89999999999998</v>
      </c>
      <c r="J68" s="348">
        <f t="shared" si="8"/>
        <v>344.3</v>
      </c>
      <c r="K68" s="348">
        <f t="shared" si="8"/>
        <v>367.8</v>
      </c>
      <c r="L68" s="348">
        <f t="shared" si="8"/>
        <v>347.8</v>
      </c>
      <c r="M68" s="348">
        <f t="shared" si="9"/>
        <v>348.1</v>
      </c>
      <c r="N68" s="348">
        <f t="shared" si="9"/>
        <v>375.2</v>
      </c>
      <c r="O68" s="348">
        <f t="shared" si="9"/>
        <v>414.4</v>
      </c>
      <c r="P68" s="348">
        <f t="shared" si="9"/>
        <v>446.3</v>
      </c>
      <c r="Q68" s="348">
        <f t="shared" si="9"/>
        <v>456.2</v>
      </c>
      <c r="R68" s="348">
        <f t="shared" si="9"/>
        <v>460.4</v>
      </c>
      <c r="S68" s="348">
        <f t="shared" si="9"/>
        <v>461.6</v>
      </c>
      <c r="T68" s="348">
        <f t="shared" si="9"/>
        <v>417.6</v>
      </c>
      <c r="U68" s="348">
        <f t="shared" si="9"/>
        <v>444.5</v>
      </c>
      <c r="V68" s="348">
        <f t="shared" si="9"/>
        <v>466.8</v>
      </c>
      <c r="W68" s="348">
        <f t="shared" si="10"/>
        <v>475.4</v>
      </c>
      <c r="X68" s="348">
        <f t="shared" si="10"/>
        <v>500</v>
      </c>
      <c r="Y68" s="348">
        <f t="shared" si="10"/>
        <v>496.7</v>
      </c>
      <c r="Z68" s="348">
        <f t="shared" si="10"/>
        <v>509.6</v>
      </c>
      <c r="AA68" s="348">
        <f t="shared" si="10"/>
        <v>532.05999999999995</v>
      </c>
      <c r="AB68" s="348">
        <f t="shared" si="10"/>
        <v>568.65</v>
      </c>
      <c r="AC68" s="348">
        <f t="shared" si="10"/>
        <v>577.1</v>
      </c>
      <c r="AD68" s="348">
        <f t="shared" si="10"/>
        <v>593.9</v>
      </c>
      <c r="AE68" s="348">
        <f t="shared" si="10"/>
        <v>610.1</v>
      </c>
      <c r="AF68" s="348">
        <f t="shared" si="10"/>
        <v>663.1</v>
      </c>
      <c r="AG68" s="348">
        <f t="shared" si="11"/>
        <v>675.79</v>
      </c>
      <c r="AH68" s="348">
        <f t="shared" si="11"/>
        <v>714.8</v>
      </c>
      <c r="AI68" s="348">
        <f t="shared" si="11"/>
        <v>730.32</v>
      </c>
      <c r="AJ68" s="348">
        <f t="shared" si="11"/>
        <v>724.94</v>
      </c>
      <c r="AK68" s="348">
        <f t="shared" si="11"/>
        <v>733.82</v>
      </c>
      <c r="AL68" s="348">
        <f t="shared" si="11"/>
        <v>778.18</v>
      </c>
      <c r="AM68" s="348">
        <f t="shared" si="11"/>
        <v>745.3</v>
      </c>
      <c r="AN68" s="348">
        <f t="shared" si="11"/>
        <v>750.21</v>
      </c>
      <c r="AO68" s="348">
        <f t="shared" si="11"/>
        <v>787.27</v>
      </c>
      <c r="AP68" s="348">
        <f t="shared" si="11"/>
        <v>793.55</v>
      </c>
    </row>
    <row r="69" spans="1:42">
      <c r="A69" s="233">
        <v>10</v>
      </c>
      <c r="B69" s="348" t="str">
        <f>IF(VLOOKUP(A69,$A$74:$B$95,2,FALSE)=0,"No selection",VLOOKUP(A69,$A$74:$B$95,2,FALSE))</f>
        <v>Australian Nuclear Science &amp; Technology Organisation (ANSTO)</v>
      </c>
      <c r="C69" s="348">
        <f t="shared" si="8"/>
        <v>27</v>
      </c>
      <c r="D69" s="348">
        <f t="shared" si="8"/>
        <v>29.2</v>
      </c>
      <c r="E69" s="348">
        <f t="shared" si="8"/>
        <v>33</v>
      </c>
      <c r="F69" s="348">
        <f t="shared" si="8"/>
        <v>37.799999999999997</v>
      </c>
      <c r="G69" s="348">
        <f t="shared" si="8"/>
        <v>36.4</v>
      </c>
      <c r="H69" s="348">
        <f t="shared" si="8"/>
        <v>38.799999999999997</v>
      </c>
      <c r="I69" s="348">
        <f t="shared" si="8"/>
        <v>41.9</v>
      </c>
      <c r="J69" s="348">
        <f t="shared" si="8"/>
        <v>45.4</v>
      </c>
      <c r="K69" s="348">
        <f t="shared" si="8"/>
        <v>45.2</v>
      </c>
      <c r="L69" s="348">
        <f t="shared" si="8"/>
        <v>50.8</v>
      </c>
      <c r="M69" s="348">
        <f t="shared" si="9"/>
        <v>54.3</v>
      </c>
      <c r="N69" s="348">
        <f t="shared" si="9"/>
        <v>57.5</v>
      </c>
      <c r="O69" s="348">
        <f t="shared" si="9"/>
        <v>62.6</v>
      </c>
      <c r="P69" s="348">
        <f t="shared" si="9"/>
        <v>64.3</v>
      </c>
      <c r="Q69" s="348">
        <f t="shared" si="9"/>
        <v>68.2</v>
      </c>
      <c r="R69" s="348">
        <f t="shared" si="9"/>
        <v>64.2</v>
      </c>
      <c r="S69" s="348">
        <f t="shared" si="9"/>
        <v>66.2</v>
      </c>
      <c r="T69" s="348">
        <f t="shared" si="9"/>
        <v>65.599999999999994</v>
      </c>
      <c r="U69" s="348">
        <f t="shared" si="9"/>
        <v>63.7</v>
      </c>
      <c r="V69" s="348">
        <f t="shared" si="9"/>
        <v>72.7</v>
      </c>
      <c r="W69" s="348">
        <f t="shared" si="10"/>
        <v>74.5</v>
      </c>
      <c r="X69" s="348">
        <f t="shared" si="10"/>
        <v>80</v>
      </c>
      <c r="Y69" s="348">
        <f t="shared" si="10"/>
        <v>140.80000000000001</v>
      </c>
      <c r="Z69" s="348">
        <f t="shared" si="10"/>
        <v>158.69999999999999</v>
      </c>
      <c r="AA69" s="348">
        <f t="shared" si="10"/>
        <v>173.2</v>
      </c>
      <c r="AB69" s="348">
        <f t="shared" si="10"/>
        <v>290.39</v>
      </c>
      <c r="AC69" s="348">
        <f t="shared" si="10"/>
        <v>196.39</v>
      </c>
      <c r="AD69" s="348">
        <f t="shared" si="10"/>
        <v>166.86</v>
      </c>
      <c r="AE69" s="348">
        <f t="shared" si="10"/>
        <v>141.58000000000001</v>
      </c>
      <c r="AF69" s="348">
        <f t="shared" si="10"/>
        <v>185.71</v>
      </c>
      <c r="AG69" s="348">
        <f t="shared" si="11"/>
        <v>174.72</v>
      </c>
      <c r="AH69" s="348">
        <f t="shared" si="11"/>
        <v>175.24</v>
      </c>
      <c r="AI69" s="348">
        <f t="shared" si="11"/>
        <v>179.69</v>
      </c>
      <c r="AJ69" s="348">
        <f t="shared" si="11"/>
        <v>165.08</v>
      </c>
      <c r="AK69" s="348">
        <f t="shared" si="11"/>
        <v>229.11</v>
      </c>
      <c r="AL69" s="348">
        <f t="shared" si="11"/>
        <v>211.14</v>
      </c>
      <c r="AM69" s="348">
        <f t="shared" si="11"/>
        <v>253.85</v>
      </c>
      <c r="AN69" s="348">
        <f t="shared" si="11"/>
        <v>192.62</v>
      </c>
      <c r="AO69" s="348">
        <f t="shared" si="11"/>
        <v>212.18</v>
      </c>
      <c r="AP69" s="348">
        <f t="shared" si="11"/>
        <v>219.16</v>
      </c>
    </row>
    <row r="70" spans="1:42">
      <c r="A70" s="233">
        <v>17</v>
      </c>
      <c r="B70" s="348" t="str">
        <f>IF(VLOOKUP(A70,$A$74:$B$95,2,FALSE)=0,"No selection",VLOOKUP(A70,$A$74:$B$95,2,FALSE))</f>
        <v>Defence Science and Technology (DST) Group</v>
      </c>
      <c r="C70" s="348">
        <f t="shared" si="8"/>
        <v>77.8</v>
      </c>
      <c r="D70" s="348">
        <f t="shared" si="8"/>
        <v>85.9</v>
      </c>
      <c r="E70" s="348">
        <f t="shared" si="8"/>
        <v>95.4</v>
      </c>
      <c r="F70" s="348">
        <f t="shared" si="8"/>
        <v>126.1</v>
      </c>
      <c r="G70" s="348">
        <f t="shared" si="8"/>
        <v>138.80000000000001</v>
      </c>
      <c r="H70" s="348">
        <f t="shared" si="8"/>
        <v>146.6</v>
      </c>
      <c r="I70" s="348">
        <f t="shared" si="8"/>
        <v>158.4</v>
      </c>
      <c r="J70" s="348">
        <f t="shared" si="8"/>
        <v>165.9</v>
      </c>
      <c r="K70" s="348">
        <f t="shared" si="8"/>
        <v>191.4</v>
      </c>
      <c r="L70" s="348">
        <f t="shared" si="8"/>
        <v>195.1</v>
      </c>
      <c r="M70" s="348">
        <f t="shared" si="9"/>
        <v>219</v>
      </c>
      <c r="N70" s="348">
        <f t="shared" si="9"/>
        <v>235</v>
      </c>
      <c r="O70" s="348">
        <f t="shared" si="9"/>
        <v>237.1</v>
      </c>
      <c r="P70" s="348">
        <f t="shared" si="9"/>
        <v>242.4</v>
      </c>
      <c r="Q70" s="348">
        <f t="shared" si="9"/>
        <v>241.5</v>
      </c>
      <c r="R70" s="348">
        <f t="shared" si="9"/>
        <v>268.5</v>
      </c>
      <c r="S70" s="348">
        <f t="shared" si="9"/>
        <v>247.4</v>
      </c>
      <c r="T70" s="348">
        <f t="shared" si="9"/>
        <v>267.60000000000002</v>
      </c>
      <c r="U70" s="348">
        <f t="shared" si="9"/>
        <v>254.9</v>
      </c>
      <c r="V70" s="348">
        <f t="shared" si="9"/>
        <v>212.1</v>
      </c>
      <c r="W70" s="348">
        <f t="shared" si="10"/>
        <v>221.3</v>
      </c>
      <c r="X70" s="348">
        <f t="shared" si="10"/>
        <v>237.6</v>
      </c>
      <c r="Y70" s="348">
        <f t="shared" si="10"/>
        <v>261</v>
      </c>
      <c r="Z70" s="348">
        <f t="shared" si="10"/>
        <v>275</v>
      </c>
      <c r="AA70" s="348">
        <f t="shared" si="10"/>
        <v>283.39999999999998</v>
      </c>
      <c r="AB70" s="348">
        <f t="shared" si="10"/>
        <v>293.89999999999998</v>
      </c>
      <c r="AC70" s="348">
        <f t="shared" si="10"/>
        <v>314.39999999999998</v>
      </c>
      <c r="AD70" s="348">
        <f t="shared" si="10"/>
        <v>351.13</v>
      </c>
      <c r="AE70" s="348">
        <f t="shared" si="10"/>
        <v>408.1</v>
      </c>
      <c r="AF70" s="348">
        <f t="shared" si="10"/>
        <v>406.04</v>
      </c>
      <c r="AG70" s="348">
        <f t="shared" si="11"/>
        <v>379.55</v>
      </c>
      <c r="AH70" s="348">
        <f t="shared" si="11"/>
        <v>407.61</v>
      </c>
      <c r="AI70" s="348">
        <f t="shared" si="11"/>
        <v>421.72</v>
      </c>
      <c r="AJ70" s="348">
        <f t="shared" si="11"/>
        <v>450.91</v>
      </c>
      <c r="AK70" s="348">
        <f t="shared" si="11"/>
        <v>434.07</v>
      </c>
      <c r="AL70" s="348">
        <f t="shared" si="11"/>
        <v>425.66</v>
      </c>
      <c r="AM70" s="348">
        <f t="shared" si="11"/>
        <v>439.77</v>
      </c>
      <c r="AN70" s="348">
        <f t="shared" si="11"/>
        <v>503.48</v>
      </c>
      <c r="AO70" s="348">
        <f t="shared" si="11"/>
        <v>447.47</v>
      </c>
      <c r="AP70" s="348">
        <f t="shared" si="11"/>
        <v>473</v>
      </c>
    </row>
    <row r="71" spans="1:42">
      <c r="A71" s="233">
        <v>4</v>
      </c>
      <c r="B71" s="348" t="str">
        <f>IF(VLOOKUP(A71,$A$74:$B$95,2,FALSE)=0,"No selection",VLOOKUP(A71,$A$74:$B$95,2,FALSE))</f>
        <v>Australian Centre for International Agricultural Research (ACIAR)</v>
      </c>
      <c r="C71" s="348" t="e">
        <f t="shared" si="8"/>
        <v>#N/A</v>
      </c>
      <c r="D71" s="348" t="e">
        <f t="shared" si="8"/>
        <v>#N/A</v>
      </c>
      <c r="E71" s="348" t="e">
        <f t="shared" si="8"/>
        <v>#N/A</v>
      </c>
      <c r="F71" s="348" t="e">
        <f t="shared" si="8"/>
        <v>#N/A</v>
      </c>
      <c r="G71" s="348" t="e">
        <f t="shared" si="8"/>
        <v>#N/A</v>
      </c>
      <c r="H71" s="348" t="e">
        <f t="shared" si="8"/>
        <v>#N/A</v>
      </c>
      <c r="I71" s="348" t="e">
        <f t="shared" si="8"/>
        <v>#N/A</v>
      </c>
      <c r="J71" s="348" t="e">
        <f t="shared" si="8"/>
        <v>#N/A</v>
      </c>
      <c r="K71" s="348" t="e">
        <f t="shared" si="8"/>
        <v>#N/A</v>
      </c>
      <c r="L71" s="348" t="e">
        <f t="shared" si="8"/>
        <v>#N/A</v>
      </c>
      <c r="M71" s="348" t="e">
        <f t="shared" si="9"/>
        <v>#N/A</v>
      </c>
      <c r="N71" s="348" t="e">
        <f t="shared" si="9"/>
        <v>#N/A</v>
      </c>
      <c r="O71" s="348" t="e">
        <f t="shared" si="9"/>
        <v>#N/A</v>
      </c>
      <c r="P71" s="348" t="e">
        <f t="shared" si="9"/>
        <v>#N/A</v>
      </c>
      <c r="Q71" s="348" t="e">
        <f t="shared" si="9"/>
        <v>#N/A</v>
      </c>
      <c r="R71" s="348" t="e">
        <f t="shared" si="9"/>
        <v>#N/A</v>
      </c>
      <c r="S71" s="348" t="e">
        <f t="shared" si="9"/>
        <v>#N/A</v>
      </c>
      <c r="T71" s="348" t="e">
        <f t="shared" si="9"/>
        <v>#N/A</v>
      </c>
      <c r="U71" s="348" t="e">
        <f t="shared" si="9"/>
        <v>#N/A</v>
      </c>
      <c r="V71" s="348" t="e">
        <f t="shared" si="9"/>
        <v>#N/A</v>
      </c>
      <c r="W71" s="348" t="e">
        <f t="shared" si="10"/>
        <v>#N/A</v>
      </c>
      <c r="X71" s="348" t="e">
        <f t="shared" si="10"/>
        <v>#N/A</v>
      </c>
      <c r="Y71" s="348" t="e">
        <f t="shared" si="10"/>
        <v>#N/A</v>
      </c>
      <c r="Z71" s="348" t="e">
        <f t="shared" si="10"/>
        <v>#N/A</v>
      </c>
      <c r="AA71" s="348" t="e">
        <f t="shared" si="10"/>
        <v>#N/A</v>
      </c>
      <c r="AB71" s="348" t="e">
        <f t="shared" si="10"/>
        <v>#N/A</v>
      </c>
      <c r="AC71" s="348" t="e">
        <f t="shared" si="10"/>
        <v>#N/A</v>
      </c>
      <c r="AD71" s="348">
        <f t="shared" si="10"/>
        <v>46.41</v>
      </c>
      <c r="AE71" s="348">
        <f t="shared" si="10"/>
        <v>51.31</v>
      </c>
      <c r="AF71" s="348">
        <f t="shared" si="10"/>
        <v>56.84</v>
      </c>
      <c r="AG71" s="348">
        <f t="shared" si="11"/>
        <v>56.07</v>
      </c>
      <c r="AH71" s="348">
        <f t="shared" si="11"/>
        <v>72.849999999999994</v>
      </c>
      <c r="AI71" s="348">
        <f t="shared" si="11"/>
        <v>88.31</v>
      </c>
      <c r="AJ71" s="348">
        <f t="shared" si="11"/>
        <v>97.48</v>
      </c>
      <c r="AK71" s="348">
        <f t="shared" si="11"/>
        <v>104.73</v>
      </c>
      <c r="AL71" s="348">
        <f t="shared" si="11"/>
        <v>99.19</v>
      </c>
      <c r="AM71" s="348">
        <f t="shared" si="11"/>
        <v>101.15</v>
      </c>
      <c r="AN71" s="348">
        <f t="shared" si="11"/>
        <v>94.13</v>
      </c>
      <c r="AO71" s="348">
        <f t="shared" si="11"/>
        <v>103.52</v>
      </c>
      <c r="AP71" s="348">
        <f t="shared" si="11"/>
        <v>106.29</v>
      </c>
    </row>
    <row r="72" spans="1:42">
      <c r="A72" s="36"/>
    </row>
    <row r="73" spans="1:42" ht="15">
      <c r="A73" s="234" t="s">
        <v>135</v>
      </c>
      <c r="B73" s="406" t="s">
        <v>81</v>
      </c>
      <c r="C73" s="3" t="s">
        <v>66</v>
      </c>
      <c r="D73" s="3" t="s">
        <v>67</v>
      </c>
      <c r="E73" s="3" t="s">
        <v>68</v>
      </c>
      <c r="F73" s="3" t="s">
        <v>69</v>
      </c>
      <c r="G73" s="3" t="s">
        <v>70</v>
      </c>
      <c r="H73" s="3" t="s">
        <v>71</v>
      </c>
      <c r="I73" s="3" t="s">
        <v>72</v>
      </c>
      <c r="J73" s="3" t="s">
        <v>73</v>
      </c>
      <c r="K73" s="3" t="s">
        <v>74</v>
      </c>
      <c r="L73" s="3" t="s">
        <v>75</v>
      </c>
      <c r="M73" s="3" t="s">
        <v>1</v>
      </c>
      <c r="N73" s="3" t="s">
        <v>2</v>
      </c>
      <c r="O73" s="3" t="s">
        <v>3</v>
      </c>
      <c r="P73" s="3" t="s">
        <v>4</v>
      </c>
      <c r="Q73" s="3" t="s">
        <v>5</v>
      </c>
      <c r="R73" s="3" t="s">
        <v>6</v>
      </c>
      <c r="S73" s="3" t="s">
        <v>7</v>
      </c>
      <c r="T73" s="3" t="s">
        <v>8</v>
      </c>
      <c r="U73" s="3" t="s">
        <v>9</v>
      </c>
      <c r="V73" s="3" t="s">
        <v>10</v>
      </c>
      <c r="W73" s="3" t="s">
        <v>11</v>
      </c>
      <c r="X73" s="3" t="s">
        <v>12</v>
      </c>
      <c r="Y73" s="3" t="s">
        <v>13</v>
      </c>
      <c r="Z73" s="3" t="s">
        <v>14</v>
      </c>
      <c r="AA73" s="3" t="s">
        <v>15</v>
      </c>
      <c r="AB73" s="3" t="s">
        <v>16</v>
      </c>
      <c r="AC73" s="3" t="s">
        <v>17</v>
      </c>
      <c r="AD73" s="3" t="s">
        <v>18</v>
      </c>
      <c r="AE73" s="3" t="s">
        <v>19</v>
      </c>
      <c r="AF73" s="3" t="s">
        <v>20</v>
      </c>
      <c r="AG73" s="3" t="s">
        <v>21</v>
      </c>
      <c r="AH73" s="3" t="s">
        <v>22</v>
      </c>
      <c r="AI73" s="3" t="s">
        <v>23</v>
      </c>
      <c r="AJ73" s="3" t="s">
        <v>24</v>
      </c>
      <c r="AK73" s="3" t="s">
        <v>25</v>
      </c>
      <c r="AL73" s="3" t="s">
        <v>26</v>
      </c>
      <c r="AM73" s="3" t="s">
        <v>27</v>
      </c>
      <c r="AN73" s="3" t="s">
        <v>62</v>
      </c>
      <c r="AO73" s="3" t="s">
        <v>63</v>
      </c>
      <c r="AP73" s="3" t="s">
        <v>1226</v>
      </c>
    </row>
    <row r="74" spans="1:42" ht="15">
      <c r="A74" s="40">
        <v>1</v>
      </c>
      <c r="B74" s="25"/>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2">
      <c r="A75" s="40">
        <v>2</v>
      </c>
      <c r="B75" s="4" t="s">
        <v>82</v>
      </c>
      <c r="C75" s="5">
        <v>12.1</v>
      </c>
      <c r="D75" s="5">
        <v>20.8</v>
      </c>
      <c r="E75" s="5">
        <v>22.8</v>
      </c>
      <c r="F75" s="5">
        <v>21.6</v>
      </c>
      <c r="G75" s="5">
        <v>32</v>
      </c>
      <c r="H75" s="5">
        <v>35.200000000000003</v>
      </c>
      <c r="I75" s="5">
        <v>37.4</v>
      </c>
      <c r="J75" s="5">
        <v>42.2</v>
      </c>
      <c r="K75" s="5">
        <v>47.4</v>
      </c>
      <c r="L75" s="5">
        <v>49.2</v>
      </c>
      <c r="M75" s="5">
        <v>46.3</v>
      </c>
      <c r="N75" s="5">
        <v>57.7</v>
      </c>
      <c r="O75" s="5">
        <v>62.8</v>
      </c>
      <c r="P75" s="5">
        <v>67.3</v>
      </c>
      <c r="Q75" s="5">
        <v>65.400000000000006</v>
      </c>
      <c r="R75" s="5">
        <v>61</v>
      </c>
      <c r="S75" s="5">
        <v>61.3</v>
      </c>
      <c r="T75" s="5">
        <v>63.1</v>
      </c>
      <c r="U75" s="5">
        <v>59.4</v>
      </c>
      <c r="V75" s="5">
        <v>61.9</v>
      </c>
      <c r="W75" s="5">
        <v>62.7</v>
      </c>
      <c r="X75" s="5">
        <v>80.099999999999994</v>
      </c>
      <c r="Y75" s="5">
        <v>83.8</v>
      </c>
      <c r="Z75" s="5">
        <v>91.989000000000004</v>
      </c>
      <c r="AA75" s="5">
        <v>84.6</v>
      </c>
      <c r="AB75" s="5">
        <v>85.5</v>
      </c>
      <c r="AC75" s="5">
        <v>86.5</v>
      </c>
      <c r="AD75" s="5">
        <v>94.6</v>
      </c>
      <c r="AE75" s="5">
        <v>99.6</v>
      </c>
      <c r="AF75" s="5">
        <v>105.5</v>
      </c>
      <c r="AG75" s="5">
        <v>104.6</v>
      </c>
      <c r="AH75" s="5">
        <v>116.851</v>
      </c>
      <c r="AI75" s="5">
        <v>101.58799999999999</v>
      </c>
      <c r="AJ75" s="5">
        <v>103.075</v>
      </c>
      <c r="AK75" s="5">
        <v>101.78</v>
      </c>
      <c r="AL75" s="5">
        <v>104.46</v>
      </c>
      <c r="AM75" s="5">
        <v>94.781000000000006</v>
      </c>
      <c r="AN75" s="5">
        <v>93.863</v>
      </c>
      <c r="AO75" s="5">
        <v>108.422</v>
      </c>
      <c r="AP75" s="11">
        <v>105.61799999999999</v>
      </c>
    </row>
    <row r="76" spans="1:42">
      <c r="A76" s="40">
        <v>3</v>
      </c>
      <c r="B76" s="4" t="s">
        <v>83</v>
      </c>
      <c r="C76" s="5">
        <v>1</v>
      </c>
      <c r="D76" s="5">
        <v>1.1000000000000001</v>
      </c>
      <c r="E76" s="5">
        <v>1.5</v>
      </c>
      <c r="F76" s="5">
        <v>1.7</v>
      </c>
      <c r="G76" s="5">
        <v>1.9</v>
      </c>
      <c r="H76" s="5">
        <v>1.8</v>
      </c>
      <c r="I76" s="5">
        <v>1.8</v>
      </c>
      <c r="J76" s="5">
        <v>1.9</v>
      </c>
      <c r="K76" s="5">
        <v>2</v>
      </c>
      <c r="L76" s="5">
        <v>2.4</v>
      </c>
      <c r="M76" s="5">
        <v>2.5</v>
      </c>
      <c r="N76" s="5">
        <v>2.7</v>
      </c>
      <c r="O76" s="5">
        <v>2.9</v>
      </c>
      <c r="P76" s="5">
        <v>3</v>
      </c>
      <c r="Q76" s="5">
        <v>3.1</v>
      </c>
      <c r="R76" s="5">
        <v>3.1</v>
      </c>
      <c r="S76" s="5">
        <v>3</v>
      </c>
      <c r="T76" s="5">
        <v>3.2</v>
      </c>
      <c r="U76" s="5">
        <v>3.3</v>
      </c>
      <c r="V76" s="5">
        <v>3.5</v>
      </c>
      <c r="W76" s="5">
        <v>3.6</v>
      </c>
      <c r="X76" s="5">
        <v>3.7</v>
      </c>
      <c r="Y76" s="5">
        <v>3.7</v>
      </c>
      <c r="Z76" s="5">
        <v>3.8</v>
      </c>
      <c r="AA76" s="5">
        <v>3.9289999999999998</v>
      </c>
      <c r="AB76" s="5">
        <v>4.032</v>
      </c>
      <c r="AC76" s="5">
        <v>4.1120000000000001</v>
      </c>
      <c r="AD76" s="5">
        <v>4.5940000000000003</v>
      </c>
      <c r="AE76" s="5">
        <v>4.6989999999999998</v>
      </c>
      <c r="AF76" s="5">
        <v>4.7930000000000001</v>
      </c>
      <c r="AG76" s="5">
        <v>4.9160000000000004</v>
      </c>
      <c r="AH76" s="5">
        <v>9.0370000000000008</v>
      </c>
      <c r="AI76" s="5">
        <v>10.44</v>
      </c>
      <c r="AJ76" s="5">
        <v>10.254</v>
      </c>
      <c r="AK76" s="5">
        <v>11.204000000000001</v>
      </c>
      <c r="AL76" s="5">
        <v>11.02</v>
      </c>
      <c r="AM76" s="5">
        <v>11.791999999999998</v>
      </c>
      <c r="AN76" s="5">
        <v>11.866</v>
      </c>
      <c r="AO76" s="5">
        <v>11.244999999999999</v>
      </c>
      <c r="AP76" s="11">
        <v>11.838999999999999</v>
      </c>
    </row>
    <row r="77" spans="1:42">
      <c r="A77" s="40">
        <v>4</v>
      </c>
      <c r="B77" s="4" t="s">
        <v>84</v>
      </c>
      <c r="C77" s="5" t="e">
        <v>#N/A</v>
      </c>
      <c r="D77" s="5" t="e">
        <v>#N/A</v>
      </c>
      <c r="E77" s="5" t="e">
        <v>#N/A</v>
      </c>
      <c r="F77" s="5" t="e">
        <v>#N/A</v>
      </c>
      <c r="G77" s="5" t="e">
        <v>#N/A</v>
      </c>
      <c r="H77" s="5" t="e">
        <v>#N/A</v>
      </c>
      <c r="I77" s="5" t="e">
        <v>#N/A</v>
      </c>
      <c r="J77" s="5" t="e">
        <v>#N/A</v>
      </c>
      <c r="K77" s="5" t="e">
        <v>#N/A</v>
      </c>
      <c r="L77" s="5" t="e">
        <v>#N/A</v>
      </c>
      <c r="M77" s="5" t="e">
        <v>#N/A</v>
      </c>
      <c r="N77" s="5" t="e">
        <v>#N/A</v>
      </c>
      <c r="O77" s="5" t="e">
        <v>#N/A</v>
      </c>
      <c r="P77" s="5" t="e">
        <v>#N/A</v>
      </c>
      <c r="Q77" s="5" t="e">
        <v>#N/A</v>
      </c>
      <c r="R77" s="5" t="e">
        <v>#N/A</v>
      </c>
      <c r="S77" s="5" t="e">
        <v>#N/A</v>
      </c>
      <c r="T77" s="5" t="e">
        <v>#N/A</v>
      </c>
      <c r="U77" s="5" t="e">
        <v>#N/A</v>
      </c>
      <c r="V77" s="5" t="e">
        <v>#N/A</v>
      </c>
      <c r="W77" s="5" t="e">
        <v>#N/A</v>
      </c>
      <c r="X77" s="5" t="e">
        <v>#N/A</v>
      </c>
      <c r="Y77" s="5" t="e">
        <v>#N/A</v>
      </c>
      <c r="Z77" s="5" t="e">
        <v>#N/A</v>
      </c>
      <c r="AA77" s="5" t="e">
        <v>#N/A</v>
      </c>
      <c r="AB77" s="5" t="e">
        <v>#N/A</v>
      </c>
      <c r="AC77" s="5" t="e">
        <v>#N/A</v>
      </c>
      <c r="AD77" s="5">
        <v>46.406999999999996</v>
      </c>
      <c r="AE77" s="5">
        <v>51.305999999999997</v>
      </c>
      <c r="AF77" s="5">
        <v>56.837000000000003</v>
      </c>
      <c r="AG77" s="5">
        <v>56.069000000000003</v>
      </c>
      <c r="AH77" s="5">
        <v>72.844999999999999</v>
      </c>
      <c r="AI77" s="5">
        <v>88.313999999999993</v>
      </c>
      <c r="AJ77" s="5">
        <v>97.478999999999999</v>
      </c>
      <c r="AK77" s="5">
        <v>104.73399999999999</v>
      </c>
      <c r="AL77" s="5">
        <v>99.19</v>
      </c>
      <c r="AM77" s="5">
        <v>101.15300000000001</v>
      </c>
      <c r="AN77" s="5">
        <v>94.132999999999996</v>
      </c>
      <c r="AO77" s="5">
        <v>103.524</v>
      </c>
      <c r="AP77" s="11">
        <v>106.28700000000001</v>
      </c>
    </row>
    <row r="78" spans="1:42">
      <c r="A78" s="40">
        <v>5</v>
      </c>
      <c r="B78" s="4" t="s">
        <v>6856</v>
      </c>
      <c r="C78" s="5" t="e">
        <v>#N/A</v>
      </c>
      <c r="D78" s="5" t="e">
        <v>#N/A</v>
      </c>
      <c r="E78" s="5" t="e">
        <v>#N/A</v>
      </c>
      <c r="F78" s="5" t="e">
        <v>#N/A</v>
      </c>
      <c r="G78" s="5" t="e">
        <v>#N/A</v>
      </c>
      <c r="H78" s="5" t="e">
        <v>#N/A</v>
      </c>
      <c r="I78" s="5" t="e">
        <v>#N/A</v>
      </c>
      <c r="J78" s="5" t="e">
        <v>#N/A</v>
      </c>
      <c r="K78" s="5" t="e">
        <v>#N/A</v>
      </c>
      <c r="L78" s="5" t="e">
        <v>#N/A</v>
      </c>
      <c r="M78" s="5" t="e">
        <v>#N/A</v>
      </c>
      <c r="N78" s="5" t="e">
        <v>#N/A</v>
      </c>
      <c r="O78" s="5" t="e">
        <v>#N/A</v>
      </c>
      <c r="P78" s="5" t="e">
        <v>#N/A</v>
      </c>
      <c r="Q78" s="5" t="e">
        <v>#N/A</v>
      </c>
      <c r="R78" s="5" t="e">
        <v>#N/A</v>
      </c>
      <c r="S78" s="5" t="e">
        <v>#N/A</v>
      </c>
      <c r="T78" s="5" t="e">
        <v>#N/A</v>
      </c>
      <c r="U78" s="5" t="e">
        <v>#N/A</v>
      </c>
      <c r="V78" s="5" t="e">
        <v>#N/A</v>
      </c>
      <c r="W78" s="5" t="e">
        <v>#N/A</v>
      </c>
      <c r="X78" s="5" t="e">
        <v>#N/A</v>
      </c>
      <c r="Y78" s="5" t="e">
        <v>#N/A</v>
      </c>
      <c r="Z78" s="5" t="e">
        <v>#N/A</v>
      </c>
      <c r="AA78" s="5" t="e">
        <v>#N/A</v>
      </c>
      <c r="AB78" s="5" t="e">
        <v>#N/A</v>
      </c>
      <c r="AC78" s="5" t="e">
        <v>#N/A</v>
      </c>
      <c r="AD78" s="5" t="e">
        <v>#N/A</v>
      </c>
      <c r="AE78" s="5" t="e">
        <v>#N/A</v>
      </c>
      <c r="AF78" s="5" t="e">
        <v>#N/A</v>
      </c>
      <c r="AG78" s="5" t="e">
        <v>#N/A</v>
      </c>
      <c r="AH78" s="5">
        <v>1.5</v>
      </c>
      <c r="AI78" s="5">
        <v>1.53</v>
      </c>
      <c r="AJ78" s="5">
        <v>1.56</v>
      </c>
      <c r="AK78" s="5">
        <v>1.591812</v>
      </c>
      <c r="AL78" s="5">
        <v>1.623648</v>
      </c>
      <c r="AM78" s="5">
        <v>1.32274392</v>
      </c>
      <c r="AN78" s="5">
        <v>1.34919878</v>
      </c>
      <c r="AO78" s="5">
        <v>1.3761827</v>
      </c>
      <c r="AP78" s="11">
        <v>1.7538</v>
      </c>
    </row>
    <row r="79" spans="1:42">
      <c r="A79" s="40">
        <v>6</v>
      </c>
      <c r="B79" s="4" t="s">
        <v>85</v>
      </c>
      <c r="C79" s="5" t="e">
        <v>#N/A</v>
      </c>
      <c r="D79" s="5" t="e">
        <v>#N/A</v>
      </c>
      <c r="E79" s="5" t="e">
        <v>#N/A</v>
      </c>
      <c r="F79" s="5" t="e">
        <v>#N/A</v>
      </c>
      <c r="G79" s="5" t="e">
        <v>#N/A</v>
      </c>
      <c r="H79" s="5" t="e">
        <v>#N/A</v>
      </c>
      <c r="I79" s="5" t="e">
        <v>#N/A</v>
      </c>
      <c r="J79" s="5" t="e">
        <v>#N/A</v>
      </c>
      <c r="K79" s="5" t="e">
        <v>#N/A</v>
      </c>
      <c r="L79" s="5" t="e">
        <v>#N/A</v>
      </c>
      <c r="M79" s="5" t="e">
        <v>#N/A</v>
      </c>
      <c r="N79" s="5" t="e">
        <v>#N/A</v>
      </c>
      <c r="O79" s="5" t="e">
        <v>#N/A</v>
      </c>
      <c r="P79" s="5" t="e">
        <v>#N/A</v>
      </c>
      <c r="Q79" s="5" t="e">
        <v>#N/A</v>
      </c>
      <c r="R79" s="5" t="e">
        <v>#N/A</v>
      </c>
      <c r="S79" s="5" t="e">
        <v>#N/A</v>
      </c>
      <c r="T79" s="5" t="e">
        <v>#N/A</v>
      </c>
      <c r="U79" s="5" t="e">
        <v>#N/A</v>
      </c>
      <c r="V79" s="5" t="e">
        <v>#N/A</v>
      </c>
      <c r="W79" s="5" t="e">
        <v>#N/A</v>
      </c>
      <c r="X79" s="5" t="e">
        <v>#N/A</v>
      </c>
      <c r="Y79" s="5" t="e">
        <v>#N/A</v>
      </c>
      <c r="Z79" s="5" t="e">
        <v>#N/A</v>
      </c>
      <c r="AA79" s="5">
        <v>1.7662234025515977</v>
      </c>
      <c r="AB79" s="5">
        <v>1.8192101046281457</v>
      </c>
      <c r="AC79" s="5">
        <v>1.8737864077669901</v>
      </c>
      <c r="AD79" s="5">
        <v>1.93</v>
      </c>
      <c r="AE79" s="5">
        <v>1.835</v>
      </c>
      <c r="AF79" s="5">
        <v>1.7949999999999999</v>
      </c>
      <c r="AG79" s="5">
        <v>2.089</v>
      </c>
      <c r="AH79" s="5">
        <v>2.0379999999999998</v>
      </c>
      <c r="AI79" s="5">
        <v>2.391</v>
      </c>
      <c r="AJ79" s="5">
        <v>2.1379999999999999</v>
      </c>
      <c r="AK79" s="5">
        <v>2.927</v>
      </c>
      <c r="AL79" s="5">
        <v>2.9769999999999999</v>
      </c>
      <c r="AM79" s="5">
        <v>3.0059999999999998</v>
      </c>
      <c r="AN79" s="5">
        <v>0.79700000000000004</v>
      </c>
      <c r="AO79" s="5">
        <v>2.9929999999999999</v>
      </c>
      <c r="AP79" s="11" t="e">
        <v>#N/A</v>
      </c>
    </row>
    <row r="80" spans="1:42">
      <c r="A80" s="40">
        <v>7</v>
      </c>
      <c r="B80" s="4" t="s">
        <v>2042</v>
      </c>
      <c r="C80" s="5" t="e">
        <v>#N/A</v>
      </c>
      <c r="D80" s="5" t="e">
        <v>#N/A</v>
      </c>
      <c r="E80" s="5" t="e">
        <v>#N/A</v>
      </c>
      <c r="F80" s="5" t="e">
        <v>#N/A</v>
      </c>
      <c r="G80" s="5" t="e">
        <v>#N/A</v>
      </c>
      <c r="H80" s="5" t="e">
        <v>#N/A</v>
      </c>
      <c r="I80" s="5" t="e">
        <v>#N/A</v>
      </c>
      <c r="J80" s="5" t="e">
        <v>#N/A</v>
      </c>
      <c r="K80" s="5" t="e">
        <v>#N/A</v>
      </c>
      <c r="L80" s="5" t="e">
        <v>#N/A</v>
      </c>
      <c r="M80" s="5" t="e">
        <v>#N/A</v>
      </c>
      <c r="N80" s="5" t="e">
        <v>#N/A</v>
      </c>
      <c r="O80" s="5" t="e">
        <v>#N/A</v>
      </c>
      <c r="P80" s="5" t="e">
        <v>#N/A</v>
      </c>
      <c r="Q80" s="5" t="e">
        <v>#N/A</v>
      </c>
      <c r="R80" s="5" t="e">
        <v>#N/A</v>
      </c>
      <c r="S80" s="5" t="e">
        <v>#N/A</v>
      </c>
      <c r="T80" s="5" t="e">
        <v>#N/A</v>
      </c>
      <c r="U80" s="5" t="e">
        <v>#N/A</v>
      </c>
      <c r="V80" s="5" t="e">
        <v>#N/A</v>
      </c>
      <c r="W80" s="5" t="e">
        <v>#N/A</v>
      </c>
      <c r="X80" s="5" t="e">
        <v>#N/A</v>
      </c>
      <c r="Y80" s="5" t="e">
        <v>#N/A</v>
      </c>
      <c r="Z80" s="5" t="e">
        <v>#N/A</v>
      </c>
      <c r="AA80" s="5">
        <v>5.9130000000000003</v>
      </c>
      <c r="AB80" s="5">
        <v>3.9763999999999999</v>
      </c>
      <c r="AC80" s="5">
        <v>3.8140000000000001</v>
      </c>
      <c r="AD80" s="5">
        <v>3.6059999999999999</v>
      </c>
      <c r="AE80" s="5">
        <v>4.5790000000000006</v>
      </c>
      <c r="AF80" s="5">
        <v>5.0880000000000001</v>
      </c>
      <c r="AG80" s="5">
        <v>5.0329999999999995</v>
      </c>
      <c r="AH80" s="5">
        <v>4.665</v>
      </c>
      <c r="AI80" s="5">
        <v>5.1190000000000007</v>
      </c>
      <c r="AJ80" s="5">
        <v>5.6770000000000005</v>
      </c>
      <c r="AK80" s="5">
        <v>4.1530000000000005</v>
      </c>
      <c r="AL80" s="5">
        <v>4.2889999999999997</v>
      </c>
      <c r="AM80" s="5">
        <v>4.3479999999999999</v>
      </c>
      <c r="AN80" s="5">
        <v>4.2490000000000006</v>
      </c>
      <c r="AO80" s="5">
        <v>3.609</v>
      </c>
      <c r="AP80" s="11">
        <v>3.3380000000000001</v>
      </c>
    </row>
    <row r="81" spans="1:42">
      <c r="A81" s="40">
        <v>8</v>
      </c>
      <c r="B81" s="4" t="s">
        <v>86</v>
      </c>
      <c r="C81" s="5">
        <v>2.7</v>
      </c>
      <c r="D81" s="5">
        <v>3.5</v>
      </c>
      <c r="E81" s="5">
        <v>5.2</v>
      </c>
      <c r="F81" s="5">
        <v>5.7</v>
      </c>
      <c r="G81" s="5">
        <v>6.4</v>
      </c>
      <c r="H81" s="5">
        <v>6.9</v>
      </c>
      <c r="I81" s="5">
        <v>7.4</v>
      </c>
      <c r="J81" s="5">
        <v>7.6</v>
      </c>
      <c r="K81" s="5">
        <v>8.1999999999999993</v>
      </c>
      <c r="L81" s="5">
        <v>9.5</v>
      </c>
      <c r="M81" s="5">
        <v>11</v>
      </c>
      <c r="N81" s="5">
        <v>11.4</v>
      </c>
      <c r="O81" s="5">
        <v>13.6</v>
      </c>
      <c r="P81" s="5">
        <v>14.2</v>
      </c>
      <c r="Q81" s="5">
        <v>14.2</v>
      </c>
      <c r="R81" s="5">
        <v>16.899999999999999</v>
      </c>
      <c r="S81" s="5">
        <v>16.5</v>
      </c>
      <c r="T81" s="5">
        <v>16.600000000000001</v>
      </c>
      <c r="U81" s="5">
        <v>16.399999999999999</v>
      </c>
      <c r="V81" s="5">
        <v>16.399999999999999</v>
      </c>
      <c r="W81" s="5">
        <v>18.5</v>
      </c>
      <c r="X81" s="5">
        <v>21.1</v>
      </c>
      <c r="Y81" s="5">
        <v>21.4</v>
      </c>
      <c r="Z81" s="5">
        <v>22.4</v>
      </c>
      <c r="AA81" s="5">
        <v>24.27</v>
      </c>
      <c r="AB81" s="5">
        <v>22.134</v>
      </c>
      <c r="AC81" s="5">
        <v>22.483000000000001</v>
      </c>
      <c r="AD81" s="5">
        <v>23.125</v>
      </c>
      <c r="AE81" s="5">
        <v>24.47</v>
      </c>
      <c r="AF81" s="5">
        <v>26.629999999999995</v>
      </c>
      <c r="AG81" s="5">
        <v>27.626000000000001</v>
      </c>
      <c r="AH81" s="5">
        <v>30.413</v>
      </c>
      <c r="AI81" s="5">
        <v>30.882999999999999</v>
      </c>
      <c r="AJ81" s="5">
        <v>31.245000000000001</v>
      </c>
      <c r="AK81" s="5">
        <v>31.483999999999998</v>
      </c>
      <c r="AL81" s="5">
        <v>33.280000000000008</v>
      </c>
      <c r="AM81" s="5">
        <v>38.795999999999999</v>
      </c>
      <c r="AN81" s="5">
        <v>40.482999999999997</v>
      </c>
      <c r="AO81" s="5">
        <v>41.552</v>
      </c>
      <c r="AP81" s="11">
        <v>41.915999999999997</v>
      </c>
    </row>
    <row r="82" spans="1:42">
      <c r="A82" s="40">
        <v>9</v>
      </c>
      <c r="B82" s="4" t="s">
        <v>87</v>
      </c>
      <c r="C82" s="5" t="e">
        <v>#N/A</v>
      </c>
      <c r="D82" s="5" t="e">
        <v>#N/A</v>
      </c>
      <c r="E82" s="5" t="e">
        <v>#N/A</v>
      </c>
      <c r="F82" s="5" t="e">
        <v>#N/A</v>
      </c>
      <c r="G82" s="5" t="e">
        <v>#N/A</v>
      </c>
      <c r="H82" s="5" t="e">
        <v>#N/A</v>
      </c>
      <c r="I82" s="5" t="e">
        <v>#N/A</v>
      </c>
      <c r="J82" s="5" t="e">
        <v>#N/A</v>
      </c>
      <c r="K82" s="5" t="e">
        <v>#N/A</v>
      </c>
      <c r="L82" s="5" t="e">
        <v>#N/A</v>
      </c>
      <c r="M82" s="5" t="e">
        <v>#N/A</v>
      </c>
      <c r="N82" s="5" t="e">
        <v>#N/A</v>
      </c>
      <c r="O82" s="5" t="e">
        <v>#N/A</v>
      </c>
      <c r="P82" s="5" t="e">
        <v>#N/A</v>
      </c>
      <c r="Q82" s="5" t="e">
        <v>#N/A</v>
      </c>
      <c r="R82" s="5" t="e">
        <v>#N/A</v>
      </c>
      <c r="S82" s="5" t="e">
        <v>#N/A</v>
      </c>
      <c r="T82" s="5" t="e">
        <v>#N/A</v>
      </c>
      <c r="U82" s="5" t="e">
        <v>#N/A</v>
      </c>
      <c r="V82" s="5" t="e">
        <v>#N/A</v>
      </c>
      <c r="W82" s="5" t="e">
        <v>#N/A</v>
      </c>
      <c r="X82" s="5" t="e">
        <v>#N/A</v>
      </c>
      <c r="Y82" s="5" t="e">
        <v>#N/A</v>
      </c>
      <c r="Z82" s="5" t="e">
        <v>#N/A</v>
      </c>
      <c r="AA82" s="5" t="e">
        <v>#N/A</v>
      </c>
      <c r="AB82" s="5" t="e">
        <v>#N/A</v>
      </c>
      <c r="AC82" s="5" t="e">
        <v>#N/A</v>
      </c>
      <c r="AD82" s="5" t="e">
        <v>#N/A</v>
      </c>
      <c r="AE82" s="5" t="e">
        <v>#N/A</v>
      </c>
      <c r="AF82" s="5" t="e">
        <v>#N/A</v>
      </c>
      <c r="AG82" s="5">
        <v>0.19900000000000001</v>
      </c>
      <c r="AH82" s="5">
        <v>0.127</v>
      </c>
      <c r="AI82" s="5">
        <v>0.113</v>
      </c>
      <c r="AJ82" s="5">
        <v>0.112</v>
      </c>
      <c r="AK82" s="5">
        <v>0.122</v>
      </c>
      <c r="AL82" s="5">
        <v>0.19500000000000001</v>
      </c>
      <c r="AM82" s="5">
        <v>0.22600000000000001</v>
      </c>
      <c r="AN82" s="5">
        <v>0.24399999999999999</v>
      </c>
      <c r="AO82" s="5">
        <v>0.311</v>
      </c>
      <c r="AP82" s="11">
        <v>0.3</v>
      </c>
    </row>
    <row r="83" spans="1:42">
      <c r="A83" s="40">
        <v>10</v>
      </c>
      <c r="B83" s="4" t="s">
        <v>88</v>
      </c>
      <c r="C83" s="5">
        <v>27</v>
      </c>
      <c r="D83" s="5">
        <v>29.2</v>
      </c>
      <c r="E83" s="5">
        <v>33</v>
      </c>
      <c r="F83" s="5">
        <v>37.799999999999997</v>
      </c>
      <c r="G83" s="5">
        <v>36.4</v>
      </c>
      <c r="H83" s="5">
        <v>38.799999999999997</v>
      </c>
      <c r="I83" s="5">
        <v>41.9</v>
      </c>
      <c r="J83" s="5">
        <v>45.4</v>
      </c>
      <c r="K83" s="5">
        <v>45.2</v>
      </c>
      <c r="L83" s="5">
        <v>50.8</v>
      </c>
      <c r="M83" s="5">
        <v>54.3</v>
      </c>
      <c r="N83" s="5">
        <v>57.5</v>
      </c>
      <c r="O83" s="5">
        <v>62.6</v>
      </c>
      <c r="P83" s="5">
        <v>64.3</v>
      </c>
      <c r="Q83" s="5">
        <v>68.2</v>
      </c>
      <c r="R83" s="5">
        <v>64.2</v>
      </c>
      <c r="S83" s="5">
        <v>66.2</v>
      </c>
      <c r="T83" s="5">
        <v>65.599999999999994</v>
      </c>
      <c r="U83" s="5">
        <v>63.7</v>
      </c>
      <c r="V83" s="5">
        <v>72.7</v>
      </c>
      <c r="W83" s="5">
        <v>74.5</v>
      </c>
      <c r="X83" s="5">
        <v>80</v>
      </c>
      <c r="Y83" s="5">
        <v>140.80000000000001</v>
      </c>
      <c r="Z83" s="5">
        <v>158.69999999999999</v>
      </c>
      <c r="AA83" s="5">
        <v>173.2</v>
      </c>
      <c r="AB83" s="5">
        <v>290.39</v>
      </c>
      <c r="AC83" s="5">
        <v>196.39</v>
      </c>
      <c r="AD83" s="5">
        <v>166.85499999999999</v>
      </c>
      <c r="AE83" s="5">
        <v>141.578</v>
      </c>
      <c r="AF83" s="5">
        <v>185.714</v>
      </c>
      <c r="AG83" s="5">
        <v>174.715</v>
      </c>
      <c r="AH83" s="5">
        <v>175.24</v>
      </c>
      <c r="AI83" s="5">
        <v>179.69200000000001</v>
      </c>
      <c r="AJ83" s="5">
        <v>165.07599999999999</v>
      </c>
      <c r="AK83" s="5">
        <v>229.10499999999999</v>
      </c>
      <c r="AL83" s="5">
        <v>211.136</v>
      </c>
      <c r="AM83" s="5">
        <v>253.85300000000001</v>
      </c>
      <c r="AN83" s="5">
        <v>192.61600000000001</v>
      </c>
      <c r="AO83" s="5">
        <v>212.17500000000001</v>
      </c>
      <c r="AP83" s="11">
        <v>219.15600000000001</v>
      </c>
    </row>
    <row r="84" spans="1:42">
      <c r="A84" s="40">
        <v>12</v>
      </c>
      <c r="B84" s="4" t="s">
        <v>6855</v>
      </c>
      <c r="C84" s="5" t="e">
        <v>#N/A</v>
      </c>
      <c r="D84" s="5" t="e">
        <v>#N/A</v>
      </c>
      <c r="E84" s="5" t="e">
        <v>#N/A</v>
      </c>
      <c r="F84" s="5" t="e">
        <v>#N/A</v>
      </c>
      <c r="G84" s="5" t="e">
        <v>#N/A</v>
      </c>
      <c r="H84" s="5" t="e">
        <v>#N/A</v>
      </c>
      <c r="I84" s="5" t="e">
        <v>#N/A</v>
      </c>
      <c r="J84" s="5" t="e">
        <v>#N/A</v>
      </c>
      <c r="K84" s="5" t="e">
        <v>#N/A</v>
      </c>
      <c r="L84" s="5" t="e">
        <v>#N/A</v>
      </c>
      <c r="M84" s="5" t="e">
        <v>#N/A</v>
      </c>
      <c r="N84" s="5" t="e">
        <v>#N/A</v>
      </c>
      <c r="O84" s="5" t="e">
        <v>#N/A</v>
      </c>
      <c r="P84" s="5" t="e">
        <v>#N/A</v>
      </c>
      <c r="Q84" s="5">
        <v>0.8</v>
      </c>
      <c r="R84" s="5">
        <v>0.8</v>
      </c>
      <c r="S84" s="5">
        <v>0.8</v>
      </c>
      <c r="T84" s="5">
        <v>0.9</v>
      </c>
      <c r="U84" s="5">
        <v>0.9</v>
      </c>
      <c r="V84" s="5">
        <v>0.9</v>
      </c>
      <c r="W84" s="5" t="e">
        <v>#N/A</v>
      </c>
      <c r="X84" s="5" t="e">
        <v>#N/A</v>
      </c>
      <c r="Y84" s="5" t="e">
        <v>#N/A</v>
      </c>
      <c r="Z84" s="5" t="e">
        <v>#N/A</v>
      </c>
      <c r="AA84" s="5" t="e">
        <v>#N/A</v>
      </c>
      <c r="AB84" s="5" t="e">
        <v>#N/A</v>
      </c>
      <c r="AC84" s="5" t="e">
        <v>#N/A</v>
      </c>
      <c r="AD84" s="5" t="e">
        <v>#N/A</v>
      </c>
      <c r="AE84" s="5" t="e">
        <v>#N/A</v>
      </c>
      <c r="AF84" s="5">
        <v>2.1</v>
      </c>
      <c r="AG84" s="5">
        <v>4.3</v>
      </c>
      <c r="AH84" s="5">
        <v>2</v>
      </c>
      <c r="AI84" s="5">
        <v>2</v>
      </c>
      <c r="AJ84" s="5">
        <v>2</v>
      </c>
      <c r="AK84" s="5">
        <v>1.9419999999999999</v>
      </c>
      <c r="AL84" s="5">
        <v>1.93</v>
      </c>
      <c r="AM84" s="5">
        <v>1.899</v>
      </c>
      <c r="AN84" s="5">
        <v>1.8280000000000001</v>
      </c>
      <c r="AO84" s="5">
        <v>1.9159999999999999</v>
      </c>
      <c r="AP84" s="11">
        <v>1.6890000000000001</v>
      </c>
    </row>
    <row r="85" spans="1:42" s="348" customFormat="1">
      <c r="A85" s="40">
        <v>13</v>
      </c>
      <c r="B85" s="323" t="s">
        <v>638</v>
      </c>
      <c r="C85" s="315" t="e">
        <v>#N/A</v>
      </c>
      <c r="D85" s="315" t="e">
        <v>#N/A</v>
      </c>
      <c r="E85" s="315" t="e">
        <v>#N/A</v>
      </c>
      <c r="F85" s="315" t="e">
        <v>#N/A</v>
      </c>
      <c r="G85" s="315" t="e">
        <v>#N/A</v>
      </c>
      <c r="H85" s="315" t="e">
        <v>#N/A</v>
      </c>
      <c r="I85" s="315" t="e">
        <v>#N/A</v>
      </c>
      <c r="J85" s="315" t="e">
        <v>#N/A</v>
      </c>
      <c r="K85" s="315" t="e">
        <v>#N/A</v>
      </c>
      <c r="L85" s="315" t="e">
        <v>#N/A</v>
      </c>
      <c r="M85" s="315" t="e">
        <v>#N/A</v>
      </c>
      <c r="N85" s="315" t="e">
        <v>#N/A</v>
      </c>
      <c r="O85" s="315" t="e">
        <v>#N/A</v>
      </c>
      <c r="P85" s="315" t="e">
        <v>#N/A</v>
      </c>
      <c r="Q85" s="315" t="e">
        <v>#N/A</v>
      </c>
      <c r="R85" s="315" t="e">
        <v>#N/A</v>
      </c>
      <c r="S85" s="315" t="e">
        <v>#N/A</v>
      </c>
      <c r="T85" s="315" t="e">
        <v>#N/A</v>
      </c>
      <c r="U85" s="315" t="e">
        <v>#N/A</v>
      </c>
      <c r="V85" s="315" t="e">
        <v>#N/A</v>
      </c>
      <c r="W85" s="315" t="e">
        <v>#N/A</v>
      </c>
      <c r="X85" s="315" t="e">
        <v>#N/A</v>
      </c>
      <c r="Y85" s="315" t="e">
        <v>#N/A</v>
      </c>
      <c r="Z85" s="315" t="e">
        <v>#N/A</v>
      </c>
      <c r="AA85" s="315" t="e">
        <v>#N/A</v>
      </c>
      <c r="AB85" s="315" t="e">
        <v>#N/A</v>
      </c>
      <c r="AC85" s="315" t="e">
        <v>#N/A</v>
      </c>
      <c r="AD85" s="315" t="e">
        <v>#N/A</v>
      </c>
      <c r="AE85" s="315" t="e">
        <v>#N/A</v>
      </c>
      <c r="AF85" s="315" t="e">
        <v>#N/A</v>
      </c>
      <c r="AG85" s="315" t="e">
        <v>#N/A</v>
      </c>
      <c r="AH85" s="315">
        <v>65.298999999999992</v>
      </c>
      <c r="AI85" s="315">
        <v>44.37</v>
      </c>
      <c r="AJ85" s="315">
        <v>74.540999999999997</v>
      </c>
      <c r="AK85" s="315">
        <v>64.861999999999995</v>
      </c>
      <c r="AL85" s="315">
        <v>265.14999999999998</v>
      </c>
      <c r="AM85" s="315">
        <v>267.27100000000002</v>
      </c>
      <c r="AN85" s="315">
        <v>168.613</v>
      </c>
      <c r="AO85" s="315">
        <v>198.42</v>
      </c>
      <c r="AP85" s="348">
        <v>259.99799999999999</v>
      </c>
    </row>
    <row r="86" spans="1:42">
      <c r="A86" s="40">
        <v>11</v>
      </c>
      <c r="B86" s="4" t="s">
        <v>6857</v>
      </c>
      <c r="C86" s="5" t="e">
        <v>#N/A</v>
      </c>
      <c r="D86" s="5" t="e">
        <v>#N/A</v>
      </c>
      <c r="E86" s="5" t="e">
        <v>#N/A</v>
      </c>
      <c r="F86" s="5" t="e">
        <v>#N/A</v>
      </c>
      <c r="G86" s="5" t="e">
        <v>#N/A</v>
      </c>
      <c r="H86" s="5" t="e">
        <v>#N/A</v>
      </c>
      <c r="I86" s="5" t="e">
        <v>#N/A</v>
      </c>
      <c r="J86" s="5" t="e">
        <v>#N/A</v>
      </c>
      <c r="K86" s="5" t="e">
        <v>#N/A</v>
      </c>
      <c r="L86" s="5" t="e">
        <v>#N/A</v>
      </c>
      <c r="M86" s="5" t="e">
        <v>#N/A</v>
      </c>
      <c r="N86" s="5" t="e">
        <v>#N/A</v>
      </c>
      <c r="O86" s="5" t="e">
        <v>#N/A</v>
      </c>
      <c r="P86" s="5" t="e">
        <v>#N/A</v>
      </c>
      <c r="Q86" s="5" t="e">
        <v>#N/A</v>
      </c>
      <c r="R86" s="5" t="e">
        <v>#N/A</v>
      </c>
      <c r="S86" s="5" t="e">
        <v>#N/A</v>
      </c>
      <c r="T86" s="5" t="e">
        <v>#N/A</v>
      </c>
      <c r="U86" s="5" t="e">
        <v>#N/A</v>
      </c>
      <c r="V86" s="5" t="e">
        <v>#N/A</v>
      </c>
      <c r="W86" s="5" t="e">
        <v>#N/A</v>
      </c>
      <c r="X86" s="5" t="e">
        <v>#N/A</v>
      </c>
      <c r="Y86" s="5" t="e">
        <v>#N/A</v>
      </c>
      <c r="Z86" s="5" t="e">
        <v>#N/A</v>
      </c>
      <c r="AA86" s="5" t="e">
        <v>#N/A</v>
      </c>
      <c r="AB86" s="5" t="e">
        <v>#N/A</v>
      </c>
      <c r="AC86" s="5" t="e">
        <v>#N/A</v>
      </c>
      <c r="AD86" s="5" t="e">
        <v>#N/A</v>
      </c>
      <c r="AE86" s="5" t="e">
        <v>#N/A</v>
      </c>
      <c r="AF86" s="5" t="e">
        <v>#N/A</v>
      </c>
      <c r="AG86" s="5" t="e">
        <v>#N/A</v>
      </c>
      <c r="AH86" s="5">
        <v>1.7889999999999999</v>
      </c>
      <c r="AI86" s="5">
        <v>2.2170000000000001</v>
      </c>
      <c r="AJ86" s="5">
        <v>2.0979999999999999</v>
      </c>
      <c r="AK86" s="5">
        <v>2.9980000000000002</v>
      </c>
      <c r="AL86" s="5">
        <v>0.33499999999999996</v>
      </c>
      <c r="AM86" s="5">
        <v>0.68199999999999994</v>
      </c>
      <c r="AN86" s="5">
        <v>0.71799999999999997</v>
      </c>
      <c r="AO86" s="5">
        <v>0.73299999999999998</v>
      </c>
      <c r="AP86" s="11">
        <v>0.90399999999999991</v>
      </c>
    </row>
    <row r="87" spans="1:42">
      <c r="A87" s="40">
        <v>14</v>
      </c>
      <c r="B87" s="4" t="s">
        <v>6320</v>
      </c>
      <c r="C87" s="5" t="e">
        <v>#N/A</v>
      </c>
      <c r="D87" s="5" t="e">
        <v>#N/A</v>
      </c>
      <c r="E87" s="5" t="e">
        <v>#N/A</v>
      </c>
      <c r="F87" s="5" t="e">
        <v>#N/A</v>
      </c>
      <c r="G87" s="5" t="e">
        <v>#N/A</v>
      </c>
      <c r="H87" s="5" t="e">
        <v>#N/A</v>
      </c>
      <c r="I87" s="5" t="e">
        <v>#N/A</v>
      </c>
      <c r="J87" s="5" t="e">
        <v>#N/A</v>
      </c>
      <c r="K87" s="5" t="e">
        <v>#N/A</v>
      </c>
      <c r="L87" s="5" t="e">
        <v>#N/A</v>
      </c>
      <c r="M87" s="5" t="e">
        <v>#N/A</v>
      </c>
      <c r="N87" s="5" t="e">
        <v>#N/A</v>
      </c>
      <c r="O87" s="5" t="e">
        <v>#N/A</v>
      </c>
      <c r="P87" s="5" t="e">
        <v>#N/A</v>
      </c>
      <c r="Q87" s="5" t="e">
        <v>#N/A</v>
      </c>
      <c r="R87" s="5" t="e">
        <v>#N/A</v>
      </c>
      <c r="S87" s="5" t="e">
        <v>#N/A</v>
      </c>
      <c r="T87" s="5" t="e">
        <v>#N/A</v>
      </c>
      <c r="U87" s="5" t="e">
        <v>#N/A</v>
      </c>
      <c r="V87" s="5" t="e">
        <v>#N/A</v>
      </c>
      <c r="W87" s="5" t="e">
        <v>#N/A</v>
      </c>
      <c r="X87" s="5" t="e">
        <v>#N/A</v>
      </c>
      <c r="Y87" s="5" t="e">
        <v>#N/A</v>
      </c>
      <c r="Z87" s="5" t="e">
        <v>#N/A</v>
      </c>
      <c r="AA87" s="5" t="e">
        <v>#N/A</v>
      </c>
      <c r="AB87" s="5">
        <v>1.6775000000000002E-2</v>
      </c>
      <c r="AC87" s="5">
        <v>0.26175999999999999</v>
      </c>
      <c r="AD87" s="5">
        <v>0.291935</v>
      </c>
      <c r="AE87" s="5">
        <v>0.27497100000000002</v>
      </c>
      <c r="AF87" s="5">
        <v>0.18972900000000001</v>
      </c>
      <c r="AG87" s="5">
        <v>0.19941800000000001</v>
      </c>
      <c r="AH87" s="5">
        <v>0.24276800000000001</v>
      </c>
      <c r="AI87" s="5">
        <v>0.174042</v>
      </c>
      <c r="AJ87" s="5">
        <v>0.13</v>
      </c>
      <c r="AK87" s="5">
        <v>0.115</v>
      </c>
      <c r="AL87" s="5">
        <v>0.11700000000000001</v>
      </c>
      <c r="AM87" s="5">
        <v>0.11799999999999999</v>
      </c>
      <c r="AN87" s="5">
        <v>0.20899999999999999</v>
      </c>
      <c r="AO87" s="5">
        <v>3.3079999999999998</v>
      </c>
      <c r="AP87" s="11">
        <v>1.972</v>
      </c>
    </row>
    <row r="88" spans="1:42">
      <c r="A88" s="40">
        <v>15</v>
      </c>
      <c r="B88" s="4" t="s">
        <v>89</v>
      </c>
      <c r="C88" s="5" t="e">
        <v>#N/A</v>
      </c>
      <c r="D88" s="5">
        <v>0.8</v>
      </c>
      <c r="E88" s="5">
        <v>0.9</v>
      </c>
      <c r="F88" s="5">
        <v>1.2</v>
      </c>
      <c r="G88" s="5">
        <v>1.7</v>
      </c>
      <c r="H88" s="5">
        <v>1.7</v>
      </c>
      <c r="I88" s="5">
        <v>1.8</v>
      </c>
      <c r="J88" s="5">
        <v>1.8</v>
      </c>
      <c r="K88" s="5">
        <v>2.2999999999999998</v>
      </c>
      <c r="L88" s="5">
        <v>2.5</v>
      </c>
      <c r="M88" s="5">
        <v>2.2000000000000002</v>
      </c>
      <c r="N88" s="5">
        <v>2.4</v>
      </c>
      <c r="O88" s="5">
        <v>2.8</v>
      </c>
      <c r="P88" s="5">
        <v>3.3</v>
      </c>
      <c r="Q88" s="5">
        <v>3.3</v>
      </c>
      <c r="R88" s="5">
        <v>3.6</v>
      </c>
      <c r="S88" s="5">
        <v>3.6</v>
      </c>
      <c r="T88" s="5">
        <v>4</v>
      </c>
      <c r="U88" s="5">
        <v>4.4000000000000004</v>
      </c>
      <c r="V88" s="5">
        <v>4.5</v>
      </c>
      <c r="W88" s="5">
        <v>4.4000000000000004</v>
      </c>
      <c r="X88" s="5">
        <v>10.3</v>
      </c>
      <c r="Y88" s="5">
        <v>10.7</v>
      </c>
      <c r="Z88" s="5">
        <v>9.4</v>
      </c>
      <c r="AA88" s="5">
        <v>9.6999999999999993</v>
      </c>
      <c r="AB88" s="5">
        <v>10.1</v>
      </c>
      <c r="AC88" s="5">
        <v>11</v>
      </c>
      <c r="AD88" s="5">
        <v>11.7</v>
      </c>
      <c r="AE88" s="5">
        <v>12.8</v>
      </c>
      <c r="AF88" s="5">
        <v>12.6</v>
      </c>
      <c r="AG88" s="5">
        <v>19.899999999999999</v>
      </c>
      <c r="AH88" s="5">
        <v>22.6</v>
      </c>
      <c r="AI88" s="5">
        <v>27.831</v>
      </c>
      <c r="AJ88" s="5">
        <v>31.01</v>
      </c>
      <c r="AK88" s="5">
        <v>32.405000000000001</v>
      </c>
      <c r="AL88" s="5">
        <v>31.507999999999999</v>
      </c>
      <c r="AM88" s="5">
        <v>26.777000000000001</v>
      </c>
      <c r="AN88" s="5">
        <v>24.326000000000001</v>
      </c>
      <c r="AO88" s="5">
        <v>17.297000000000001</v>
      </c>
      <c r="AP88" s="11">
        <v>16.02</v>
      </c>
    </row>
    <row r="89" spans="1:42">
      <c r="A89" s="40">
        <v>16</v>
      </c>
      <c r="B89" s="4" t="s">
        <v>90</v>
      </c>
      <c r="C89" s="5">
        <v>184.5</v>
      </c>
      <c r="D89" s="5">
        <v>211.3</v>
      </c>
      <c r="E89" s="5">
        <v>247.1</v>
      </c>
      <c r="F89" s="5">
        <v>290.89999999999998</v>
      </c>
      <c r="G89" s="5">
        <v>328.2</v>
      </c>
      <c r="H89" s="5">
        <v>331.6</v>
      </c>
      <c r="I89" s="5">
        <v>324.89999999999998</v>
      </c>
      <c r="J89" s="5">
        <v>344.3</v>
      </c>
      <c r="K89" s="5">
        <v>367.8</v>
      </c>
      <c r="L89" s="5">
        <v>347.8</v>
      </c>
      <c r="M89" s="5">
        <v>348.1</v>
      </c>
      <c r="N89" s="5">
        <v>375.2</v>
      </c>
      <c r="O89" s="5">
        <v>414.4</v>
      </c>
      <c r="P89" s="5">
        <v>446.3</v>
      </c>
      <c r="Q89" s="5">
        <v>456.2</v>
      </c>
      <c r="R89" s="5">
        <v>460.4</v>
      </c>
      <c r="S89" s="5">
        <v>461.6</v>
      </c>
      <c r="T89" s="5">
        <v>417.6</v>
      </c>
      <c r="U89" s="5">
        <v>444.5</v>
      </c>
      <c r="V89" s="5">
        <v>466.8</v>
      </c>
      <c r="W89" s="5">
        <v>475.4</v>
      </c>
      <c r="X89" s="5">
        <v>499.99900000000002</v>
      </c>
      <c r="Y89" s="5">
        <v>496.7</v>
      </c>
      <c r="Z89" s="5">
        <v>509.6</v>
      </c>
      <c r="AA89" s="5">
        <v>532.05600000000004</v>
      </c>
      <c r="AB89" s="5">
        <v>568.64599999999996</v>
      </c>
      <c r="AC89" s="5">
        <v>577.1</v>
      </c>
      <c r="AD89" s="5">
        <v>593.9</v>
      </c>
      <c r="AE89" s="5">
        <v>610.1</v>
      </c>
      <c r="AF89" s="5">
        <v>663.1</v>
      </c>
      <c r="AG89" s="5">
        <v>675.79</v>
      </c>
      <c r="AH89" s="5">
        <v>714.80399999999997</v>
      </c>
      <c r="AI89" s="5">
        <v>730.31499999999994</v>
      </c>
      <c r="AJ89" s="5">
        <v>724.93899999999996</v>
      </c>
      <c r="AK89" s="5">
        <v>733.81700000000001</v>
      </c>
      <c r="AL89" s="5">
        <v>778.17700000000002</v>
      </c>
      <c r="AM89" s="5">
        <v>745.3</v>
      </c>
      <c r="AN89" s="5">
        <v>750.21</v>
      </c>
      <c r="AO89" s="5">
        <v>787.26700000000005</v>
      </c>
      <c r="AP89" s="11">
        <v>793.54899999999998</v>
      </c>
    </row>
    <row r="90" spans="1:42">
      <c r="A90" s="40">
        <v>17</v>
      </c>
      <c r="B90" s="4" t="s">
        <v>91</v>
      </c>
      <c r="C90" s="5">
        <v>77.8</v>
      </c>
      <c r="D90" s="5">
        <v>85.9</v>
      </c>
      <c r="E90" s="5">
        <v>95.4</v>
      </c>
      <c r="F90" s="5">
        <v>126.1</v>
      </c>
      <c r="G90" s="5">
        <v>138.80000000000001</v>
      </c>
      <c r="H90" s="5">
        <v>146.6</v>
      </c>
      <c r="I90" s="5">
        <v>158.4</v>
      </c>
      <c r="J90" s="5">
        <v>165.9</v>
      </c>
      <c r="K90" s="5">
        <v>191.4</v>
      </c>
      <c r="L90" s="5">
        <v>195.1</v>
      </c>
      <c r="M90" s="5">
        <v>219</v>
      </c>
      <c r="N90" s="5">
        <v>235</v>
      </c>
      <c r="O90" s="5">
        <v>237.1</v>
      </c>
      <c r="P90" s="5">
        <v>242.4</v>
      </c>
      <c r="Q90" s="5">
        <v>241.5</v>
      </c>
      <c r="R90" s="5">
        <v>268.5</v>
      </c>
      <c r="S90" s="5">
        <v>247.4</v>
      </c>
      <c r="T90" s="5">
        <v>267.60000000000002</v>
      </c>
      <c r="U90" s="5">
        <v>254.9</v>
      </c>
      <c r="V90" s="5">
        <v>212.1</v>
      </c>
      <c r="W90" s="5">
        <v>221.3</v>
      </c>
      <c r="X90" s="5">
        <v>237.6</v>
      </c>
      <c r="Y90" s="5">
        <v>261</v>
      </c>
      <c r="Z90" s="5">
        <v>275</v>
      </c>
      <c r="AA90" s="5">
        <v>283.39999999999998</v>
      </c>
      <c r="AB90" s="5">
        <v>293.89999999999998</v>
      </c>
      <c r="AC90" s="5">
        <v>314.39999999999998</v>
      </c>
      <c r="AD90" s="5">
        <v>351.13099999999997</v>
      </c>
      <c r="AE90" s="5">
        <v>408.1</v>
      </c>
      <c r="AF90" s="5">
        <v>406.04</v>
      </c>
      <c r="AG90" s="5">
        <v>379.54599999999999</v>
      </c>
      <c r="AH90" s="5">
        <v>407.60599999999999</v>
      </c>
      <c r="AI90" s="5">
        <v>421.71499999999997</v>
      </c>
      <c r="AJ90" s="5">
        <v>450.91199999999998</v>
      </c>
      <c r="AK90" s="5">
        <v>434.07</v>
      </c>
      <c r="AL90" s="5">
        <v>425.66399999999999</v>
      </c>
      <c r="AM90" s="5">
        <v>439.76600000000002</v>
      </c>
      <c r="AN90" s="5">
        <v>503.483</v>
      </c>
      <c r="AO90" s="5">
        <v>447.46800000000002</v>
      </c>
      <c r="AP90" s="11">
        <v>472.99700000000001</v>
      </c>
    </row>
    <row r="91" spans="1:42">
      <c r="A91" s="40">
        <v>18</v>
      </c>
      <c r="B91" s="323" t="s">
        <v>92</v>
      </c>
      <c r="C91" s="315">
        <v>13.1</v>
      </c>
      <c r="D91" s="315">
        <v>13.4</v>
      </c>
      <c r="E91" s="315">
        <v>15.4</v>
      </c>
      <c r="F91" s="315">
        <v>18.899999999999999</v>
      </c>
      <c r="G91" s="315">
        <v>21.1</v>
      </c>
      <c r="H91" s="315">
        <v>22</v>
      </c>
      <c r="I91" s="315">
        <v>30.1</v>
      </c>
      <c r="J91" s="315">
        <v>35.200000000000003</v>
      </c>
      <c r="K91" s="315">
        <v>37.4</v>
      </c>
      <c r="L91" s="315">
        <v>40.6</v>
      </c>
      <c r="M91" s="315">
        <v>42.9</v>
      </c>
      <c r="N91" s="315">
        <v>47</v>
      </c>
      <c r="O91" s="315">
        <v>52.9</v>
      </c>
      <c r="P91" s="315">
        <v>52.9</v>
      </c>
      <c r="Q91" s="315">
        <v>54.2</v>
      </c>
      <c r="R91" s="315">
        <v>50.9</v>
      </c>
      <c r="S91" s="315">
        <v>60.5</v>
      </c>
      <c r="T91" s="315">
        <v>68</v>
      </c>
      <c r="U91" s="315">
        <v>117.1</v>
      </c>
      <c r="V91" s="315">
        <v>82.9</v>
      </c>
      <c r="W91" s="315">
        <v>66.8</v>
      </c>
      <c r="X91" s="315">
        <v>60.5</v>
      </c>
      <c r="Y91" s="315">
        <v>60.9</v>
      </c>
      <c r="Z91" s="315">
        <v>81.3</v>
      </c>
      <c r="AA91" s="315">
        <v>88.79</v>
      </c>
      <c r="AB91" s="315">
        <v>96.89</v>
      </c>
      <c r="AC91" s="315">
        <v>100.9</v>
      </c>
      <c r="AD91" s="315">
        <v>107.4</v>
      </c>
      <c r="AE91" s="315">
        <v>125.4</v>
      </c>
      <c r="AF91" s="315">
        <v>145</v>
      </c>
      <c r="AG91" s="315">
        <v>139.03200000000001</v>
      </c>
      <c r="AH91" s="315">
        <v>130.56200000000001</v>
      </c>
      <c r="AI91" s="315">
        <v>116.20099999999999</v>
      </c>
      <c r="AJ91" s="315">
        <v>111.396</v>
      </c>
      <c r="AK91" s="315">
        <v>113.158</v>
      </c>
      <c r="AL91" s="315">
        <v>131.15899999999999</v>
      </c>
      <c r="AM91" s="315">
        <v>126.80500000000001</v>
      </c>
      <c r="AN91" s="315">
        <v>121.258</v>
      </c>
      <c r="AO91" s="315">
        <v>142.619</v>
      </c>
      <c r="AP91" s="319">
        <v>151.108</v>
      </c>
    </row>
    <row r="92" spans="1:42">
      <c r="A92" s="40">
        <v>19</v>
      </c>
      <c r="B92" s="319" t="s">
        <v>93</v>
      </c>
      <c r="C92" s="319" t="e">
        <v>#N/A</v>
      </c>
      <c r="D92" s="319" t="e">
        <v>#N/A</v>
      </c>
      <c r="E92" s="319" t="e">
        <v>#N/A</v>
      </c>
      <c r="F92" s="319" t="e">
        <v>#N/A</v>
      </c>
      <c r="G92" s="319" t="e">
        <v>#N/A</v>
      </c>
      <c r="H92" s="319" t="e">
        <v>#N/A</v>
      </c>
      <c r="I92" s="319" t="e">
        <v>#N/A</v>
      </c>
      <c r="J92" s="319" t="e">
        <v>#N/A</v>
      </c>
      <c r="K92" s="319" t="e">
        <v>#N/A</v>
      </c>
      <c r="L92" s="319" t="e">
        <v>#N/A</v>
      </c>
      <c r="M92" s="319" t="e">
        <v>#N/A</v>
      </c>
      <c r="N92" s="319" t="e">
        <v>#N/A</v>
      </c>
      <c r="O92" s="319" t="e">
        <v>#N/A</v>
      </c>
      <c r="P92" s="319">
        <v>3.375</v>
      </c>
      <c r="Q92" s="319">
        <v>3.9790000000000001</v>
      </c>
      <c r="R92" s="319">
        <v>4.1280000000000001</v>
      </c>
      <c r="S92" s="319">
        <v>3.681</v>
      </c>
      <c r="T92" s="319">
        <v>3.9</v>
      </c>
      <c r="U92" s="319">
        <v>4.0999999999999996</v>
      </c>
      <c r="V92" s="319">
        <v>4.0999999999999996</v>
      </c>
      <c r="W92" s="319">
        <v>3.4</v>
      </c>
      <c r="X92" s="319">
        <v>4.2</v>
      </c>
      <c r="Y92" s="319">
        <v>3.8</v>
      </c>
      <c r="Z92" s="319">
        <v>4.0999999999999996</v>
      </c>
      <c r="AA92" s="319">
        <v>4.0999999999999996</v>
      </c>
      <c r="AB92" s="319">
        <v>3.9</v>
      </c>
      <c r="AC92" s="319">
        <v>6.5</v>
      </c>
      <c r="AD92" s="319">
        <v>4.9000000000000004</v>
      </c>
      <c r="AE92" s="319">
        <v>4.8</v>
      </c>
      <c r="AF92" s="319">
        <v>4.8</v>
      </c>
      <c r="AG92" s="319">
        <v>3.4470000000000001</v>
      </c>
      <c r="AH92" s="319">
        <v>2.9649999999999999</v>
      </c>
      <c r="AI92" s="319">
        <v>2.577</v>
      </c>
      <c r="AJ92" s="319">
        <v>2.782</v>
      </c>
      <c r="AK92" s="319">
        <v>1.823</v>
      </c>
      <c r="AL92" s="319">
        <v>2.157</v>
      </c>
      <c r="AM92" s="319">
        <v>1</v>
      </c>
      <c r="AN92" s="319">
        <v>1</v>
      </c>
      <c r="AO92" s="319">
        <v>3</v>
      </c>
      <c r="AP92" s="319">
        <v>5.077</v>
      </c>
    </row>
    <row r="93" spans="1:42" s="313" customFormat="1">
      <c r="A93" s="40">
        <v>20</v>
      </c>
      <c r="B93" s="313" t="s">
        <v>94</v>
      </c>
      <c r="C93" s="313" t="e">
        <v>#N/A</v>
      </c>
      <c r="D93" s="313" t="e">
        <v>#N/A</v>
      </c>
      <c r="E93" s="313" t="e">
        <v>#N/A</v>
      </c>
      <c r="F93" s="313" t="e">
        <v>#N/A</v>
      </c>
      <c r="G93" s="313" t="e">
        <v>#N/A</v>
      </c>
      <c r="H93" s="313" t="e">
        <v>#N/A</v>
      </c>
      <c r="I93" s="313" t="e">
        <v>#N/A</v>
      </c>
      <c r="J93" s="313" t="e">
        <v>#N/A</v>
      </c>
      <c r="K93" s="313" t="e">
        <v>#N/A</v>
      </c>
      <c r="L93" s="313" t="e">
        <v>#N/A</v>
      </c>
      <c r="M93" s="313" t="e">
        <v>#N/A</v>
      </c>
      <c r="N93" s="313" t="e">
        <v>#N/A</v>
      </c>
      <c r="O93" s="313" t="e">
        <v>#N/A</v>
      </c>
      <c r="P93" s="313" t="e">
        <v>#N/A</v>
      </c>
      <c r="Q93" s="313" t="e">
        <v>#N/A</v>
      </c>
      <c r="R93" s="313" t="e">
        <v>#N/A</v>
      </c>
      <c r="S93" s="313" t="e">
        <v>#N/A</v>
      </c>
      <c r="T93" s="313" t="e">
        <v>#N/A</v>
      </c>
      <c r="U93" s="313" t="e">
        <v>#N/A</v>
      </c>
      <c r="V93" s="313" t="e">
        <v>#N/A</v>
      </c>
      <c r="W93" s="313" t="e">
        <v>#N/A</v>
      </c>
      <c r="X93" s="313" t="e">
        <v>#N/A</v>
      </c>
      <c r="Y93" s="313" t="e">
        <v>#N/A</v>
      </c>
      <c r="Z93" s="313" t="e">
        <v>#N/A</v>
      </c>
      <c r="AA93" s="313" t="e">
        <v>#N/A</v>
      </c>
      <c r="AB93" s="313" t="e">
        <v>#N/A</v>
      </c>
      <c r="AC93" s="313" t="e">
        <v>#N/A</v>
      </c>
      <c r="AD93" s="313">
        <v>8</v>
      </c>
      <c r="AE93" s="313">
        <v>8</v>
      </c>
      <c r="AF93" s="313">
        <v>8.5</v>
      </c>
      <c r="AG93" s="313">
        <v>8.5</v>
      </c>
      <c r="AH93" s="313">
        <v>9</v>
      </c>
      <c r="AI93" s="313">
        <v>9.5</v>
      </c>
      <c r="AJ93" s="313">
        <v>9.5</v>
      </c>
      <c r="AK93" s="313">
        <v>9.5</v>
      </c>
      <c r="AL93" s="313">
        <v>7.5</v>
      </c>
      <c r="AM93" s="313">
        <v>7.5</v>
      </c>
      <c r="AN93" s="313">
        <v>7.5</v>
      </c>
      <c r="AO93" s="313">
        <v>7</v>
      </c>
      <c r="AP93" s="313">
        <v>7</v>
      </c>
    </row>
    <row r="94" spans="1:42" s="313" customFormat="1">
      <c r="A94" s="40">
        <v>21</v>
      </c>
      <c r="B94" s="313" t="s">
        <v>95</v>
      </c>
      <c r="C94" s="313" t="e">
        <v>#N/A</v>
      </c>
      <c r="D94" s="313" t="e">
        <v>#N/A</v>
      </c>
      <c r="E94" s="313" t="e">
        <v>#N/A</v>
      </c>
      <c r="F94" s="313" t="e">
        <v>#N/A</v>
      </c>
      <c r="G94" s="313" t="e">
        <v>#N/A</v>
      </c>
      <c r="H94" s="313" t="e">
        <v>#N/A</v>
      </c>
      <c r="I94" s="313" t="e">
        <v>#N/A</v>
      </c>
      <c r="J94" s="313" t="e">
        <v>#N/A</v>
      </c>
      <c r="K94" s="313" t="e">
        <v>#N/A</v>
      </c>
      <c r="L94" s="313" t="e">
        <v>#N/A</v>
      </c>
      <c r="M94" s="313" t="e">
        <v>#N/A</v>
      </c>
      <c r="N94" s="313" t="e">
        <v>#N/A</v>
      </c>
      <c r="O94" s="313" t="e">
        <v>#N/A</v>
      </c>
      <c r="P94" s="313" t="e">
        <v>#N/A</v>
      </c>
      <c r="Q94" s="313" t="e">
        <v>#N/A</v>
      </c>
      <c r="R94" s="313" t="e">
        <v>#N/A</v>
      </c>
      <c r="S94" s="313" t="e">
        <v>#N/A</v>
      </c>
      <c r="T94" s="313" t="e">
        <v>#N/A</v>
      </c>
      <c r="U94" s="313" t="e">
        <v>#N/A</v>
      </c>
      <c r="V94" s="313" t="e">
        <v>#N/A</v>
      </c>
      <c r="W94" s="313" t="e">
        <v>#N/A</v>
      </c>
      <c r="X94" s="313" t="e">
        <v>#N/A</v>
      </c>
      <c r="Y94" s="313" t="e">
        <v>#N/A</v>
      </c>
      <c r="Z94" s="313" t="e">
        <v>#N/A</v>
      </c>
      <c r="AA94" s="313" t="e">
        <v>#N/A</v>
      </c>
      <c r="AB94" s="313" t="e">
        <v>#N/A</v>
      </c>
      <c r="AC94" s="313" t="e">
        <v>#N/A</v>
      </c>
      <c r="AD94" s="313" t="e">
        <v>#N/A</v>
      </c>
      <c r="AE94" s="313" t="e">
        <v>#N/A</v>
      </c>
      <c r="AF94" s="313" t="e">
        <v>#N/A</v>
      </c>
      <c r="AG94" s="313" t="e">
        <v>#N/A</v>
      </c>
      <c r="AH94" s="313" t="e">
        <v>#N/A</v>
      </c>
      <c r="AI94" s="313" t="e">
        <v>#N/A</v>
      </c>
      <c r="AJ94" s="313" t="e">
        <v>#N/A</v>
      </c>
      <c r="AK94" s="313">
        <v>4.0990000000000002</v>
      </c>
      <c r="AL94" s="313">
        <v>4.18</v>
      </c>
      <c r="AM94" s="313">
        <v>4.2699999999999996</v>
      </c>
      <c r="AN94" s="313">
        <v>4.3339999999999996</v>
      </c>
      <c r="AO94" s="313">
        <v>4.4480000000000004</v>
      </c>
      <c r="AP94" s="313">
        <v>4.5190000000000001</v>
      </c>
    </row>
    <row r="95" spans="1:42" s="348" customFormat="1">
      <c r="A95" s="40">
        <v>22</v>
      </c>
      <c r="B95" s="348" t="s">
        <v>96</v>
      </c>
      <c r="C95" s="348">
        <v>0.8</v>
      </c>
      <c r="D95" s="348">
        <v>1.7</v>
      </c>
      <c r="E95" s="348">
        <v>3.1</v>
      </c>
      <c r="F95" s="348">
        <v>4</v>
      </c>
      <c r="G95" s="348">
        <v>6</v>
      </c>
      <c r="H95" s="348">
        <v>4.5</v>
      </c>
      <c r="I95" s="348">
        <v>4.7</v>
      </c>
      <c r="J95" s="348">
        <v>5.5</v>
      </c>
      <c r="K95" s="348">
        <v>6.1</v>
      </c>
      <c r="L95" s="348">
        <v>6</v>
      </c>
      <c r="M95" s="348">
        <v>6.6</v>
      </c>
      <c r="N95" s="348">
        <v>7.6</v>
      </c>
      <c r="O95" s="348">
        <v>6.7</v>
      </c>
      <c r="P95" s="348">
        <v>7.5</v>
      </c>
      <c r="Q95" s="348">
        <v>7.6</v>
      </c>
      <c r="R95" s="348">
        <v>6.6</v>
      </c>
      <c r="S95" s="348">
        <v>6.5</v>
      </c>
      <c r="T95" s="348">
        <v>6</v>
      </c>
      <c r="U95" s="348">
        <v>5.4</v>
      </c>
      <c r="V95" s="348">
        <v>4.3</v>
      </c>
      <c r="W95" s="348">
        <v>4.2</v>
      </c>
      <c r="X95" s="348">
        <v>6.5</v>
      </c>
      <c r="Y95" s="348">
        <v>7.4</v>
      </c>
      <c r="Z95" s="348">
        <v>8.4</v>
      </c>
      <c r="AA95" s="348">
        <v>8</v>
      </c>
      <c r="AB95" s="348">
        <v>7.1</v>
      </c>
      <c r="AC95" s="348">
        <v>7.8</v>
      </c>
      <c r="AD95" s="348">
        <v>7.5</v>
      </c>
      <c r="AE95" s="348">
        <v>11.1</v>
      </c>
      <c r="AF95" s="348">
        <v>11.2</v>
      </c>
      <c r="AG95" s="348">
        <v>11</v>
      </c>
      <c r="AH95" s="348">
        <v>12.4</v>
      </c>
      <c r="AI95" s="348">
        <v>12.9</v>
      </c>
      <c r="AJ95" s="348">
        <v>13.8</v>
      </c>
      <c r="AK95" s="348">
        <v>14</v>
      </c>
      <c r="AL95" s="348">
        <v>14.19</v>
      </c>
      <c r="AM95" s="348">
        <v>14.076000000000001</v>
      </c>
      <c r="AN95" s="348">
        <v>13.962</v>
      </c>
      <c r="AO95" s="348">
        <v>13.56</v>
      </c>
      <c r="AP95" s="348">
        <v>13.16</v>
      </c>
    </row>
    <row r="96" spans="1:42" s="313" customFormat="1">
      <c r="A96" s="36"/>
    </row>
    <row r="97" spans="1:42" ht="25.5">
      <c r="A97" s="232" t="s">
        <v>136</v>
      </c>
      <c r="B97" s="408" t="s">
        <v>97</v>
      </c>
      <c r="C97" s="3" t="s">
        <v>66</v>
      </c>
      <c r="D97" s="3" t="s">
        <v>67</v>
      </c>
      <c r="E97" s="3" t="s">
        <v>68</v>
      </c>
      <c r="F97" s="3" t="s">
        <v>69</v>
      </c>
      <c r="G97" s="3" t="s">
        <v>70</v>
      </c>
      <c r="H97" s="3" t="s">
        <v>71</v>
      </c>
      <c r="I97" s="3" t="s">
        <v>72</v>
      </c>
      <c r="J97" s="3" t="s">
        <v>73</v>
      </c>
      <c r="K97" s="3" t="s">
        <v>74</v>
      </c>
      <c r="L97" s="3" t="s">
        <v>75</v>
      </c>
      <c r="M97" s="3" t="s">
        <v>1</v>
      </c>
      <c r="N97" s="3" t="s">
        <v>2</v>
      </c>
      <c r="O97" s="3" t="s">
        <v>3</v>
      </c>
      <c r="P97" s="3" t="s">
        <v>4</v>
      </c>
      <c r="Q97" s="3" t="s">
        <v>5</v>
      </c>
      <c r="R97" s="3" t="s">
        <v>6</v>
      </c>
      <c r="S97" s="3" t="s">
        <v>7</v>
      </c>
      <c r="T97" s="3" t="s">
        <v>8</v>
      </c>
      <c r="U97" s="3" t="s">
        <v>9</v>
      </c>
      <c r="V97" s="3" t="s">
        <v>10</v>
      </c>
      <c r="W97" s="3" t="s">
        <v>11</v>
      </c>
      <c r="X97" s="3" t="s">
        <v>12</v>
      </c>
      <c r="Y97" s="3" t="s">
        <v>13</v>
      </c>
      <c r="Z97" s="3" t="s">
        <v>14</v>
      </c>
      <c r="AA97" s="3" t="s">
        <v>15</v>
      </c>
      <c r="AB97" s="3" t="s">
        <v>16</v>
      </c>
      <c r="AC97" s="3" t="s">
        <v>17</v>
      </c>
      <c r="AD97" s="3" t="s">
        <v>18</v>
      </c>
      <c r="AE97" s="3" t="s">
        <v>19</v>
      </c>
      <c r="AF97" s="3" t="s">
        <v>20</v>
      </c>
      <c r="AG97" s="3" t="s">
        <v>21</v>
      </c>
      <c r="AH97" s="3" t="s">
        <v>22</v>
      </c>
      <c r="AI97" s="3" t="s">
        <v>23</v>
      </c>
      <c r="AJ97" s="3" t="s">
        <v>24</v>
      </c>
      <c r="AK97" s="3" t="s">
        <v>25</v>
      </c>
      <c r="AL97" s="3" t="s">
        <v>26</v>
      </c>
      <c r="AM97" s="3" t="s">
        <v>27</v>
      </c>
      <c r="AN97" s="3" t="s">
        <v>62</v>
      </c>
      <c r="AO97" s="3" t="s">
        <v>63</v>
      </c>
      <c r="AP97" s="3" t="s">
        <v>1226</v>
      </c>
    </row>
    <row r="98" spans="1:42">
      <c r="A98" s="233">
        <v>23</v>
      </c>
      <c r="B98" s="11" t="str">
        <f>IF(VLOOKUP(A98,$A$105:$B$128,2,FALSE)=0,"No selection",VLOOKUP(A98,$A$105:$B$128,2,FALSE))</f>
        <v>Wheat</v>
      </c>
      <c r="C98" s="11">
        <f t="shared" ref="C98:L102" si="12">IF(VLOOKUP($A98,$A$105:$AP$128,2,FALSE)=0,NA(),ROUND((VLOOKUP($A98,$A$105:$AP$128,C$7,FALSE)/C$4),2))</f>
        <v>3.47</v>
      </c>
      <c r="D98" s="348">
        <f t="shared" si="12"/>
        <v>3.09</v>
      </c>
      <c r="E98" s="348">
        <f t="shared" si="12"/>
        <v>2.0099999999999998</v>
      </c>
      <c r="F98" s="348">
        <f t="shared" si="12"/>
        <v>1.97</v>
      </c>
      <c r="G98" s="348">
        <f t="shared" si="12"/>
        <v>4.6500000000000004</v>
      </c>
      <c r="H98" s="348">
        <f t="shared" si="12"/>
        <v>4.6500000000000004</v>
      </c>
      <c r="I98" s="348">
        <f t="shared" si="12"/>
        <v>5.4</v>
      </c>
      <c r="J98" s="348">
        <f t="shared" si="12"/>
        <v>5.48</v>
      </c>
      <c r="K98" s="348">
        <f t="shared" si="12"/>
        <v>6.4</v>
      </c>
      <c r="L98" s="348">
        <f t="shared" si="12"/>
        <v>5.16</v>
      </c>
      <c r="M98" s="348">
        <f t="shared" ref="M98:V102" si="13">IF(VLOOKUP($A98,$A$105:$AP$128,2,FALSE)=0,NA(),ROUND((VLOOKUP($A98,$A$105:$AP$128,M$7,FALSE)/M$4),2))</f>
        <v>8.35</v>
      </c>
      <c r="N98" s="348">
        <f t="shared" si="13"/>
        <v>9.84</v>
      </c>
      <c r="O98" s="348">
        <f t="shared" si="13"/>
        <v>8.4499999999999993</v>
      </c>
      <c r="P98" s="348">
        <f t="shared" si="13"/>
        <v>12.92</v>
      </c>
      <c r="Q98" s="348">
        <f t="shared" si="13"/>
        <v>18.350000000000001</v>
      </c>
      <c r="R98" s="348">
        <f t="shared" si="13"/>
        <v>19.95</v>
      </c>
      <c r="S98" s="348">
        <f t="shared" si="13"/>
        <v>16.28</v>
      </c>
      <c r="T98" s="348">
        <f t="shared" si="13"/>
        <v>33.65</v>
      </c>
      <c r="U98" s="348">
        <f t="shared" si="13"/>
        <v>35.17</v>
      </c>
      <c r="V98" s="348">
        <f t="shared" si="13"/>
        <v>32.020000000000003</v>
      </c>
      <c r="W98" s="348">
        <f t="shared" ref="W98:AF102" si="14">IF(VLOOKUP($A98,$A$105:$AP$128,2,FALSE)=0,NA(),ROUND((VLOOKUP($A98,$A$105:$AP$128,W$7,FALSE)/W$4),2))</f>
        <v>31.64</v>
      </c>
      <c r="X98" s="348">
        <f t="shared" si="14"/>
        <v>29.05</v>
      </c>
      <c r="Y98" s="348">
        <f t="shared" si="14"/>
        <v>27.37</v>
      </c>
      <c r="Z98" s="348">
        <f t="shared" si="14"/>
        <v>37.14</v>
      </c>
      <c r="AA98" s="348">
        <f t="shared" si="14"/>
        <v>39.4</v>
      </c>
      <c r="AB98" s="348">
        <f t="shared" si="14"/>
        <v>41.4</v>
      </c>
      <c r="AC98" s="348">
        <f t="shared" si="14"/>
        <v>41.45</v>
      </c>
      <c r="AD98" s="348">
        <f t="shared" si="14"/>
        <v>41.45</v>
      </c>
      <c r="AE98" s="348">
        <f t="shared" si="14"/>
        <v>27.6</v>
      </c>
      <c r="AF98" s="348">
        <f t="shared" si="14"/>
        <v>40.39</v>
      </c>
      <c r="AG98" s="348">
        <f t="shared" ref="AG98:AP102" si="15">IF(VLOOKUP($A98,$A$105:$AP$128,2,FALSE)=0,NA(),ROUND((VLOOKUP($A98,$A$105:$AP$128,AG$7,FALSE)/AG$4),2))</f>
        <v>31.11</v>
      </c>
      <c r="AH98" s="348">
        <f t="shared" si="15"/>
        <v>45.18</v>
      </c>
      <c r="AI98" s="348">
        <f t="shared" si="15"/>
        <v>63.96</v>
      </c>
      <c r="AJ98" s="348">
        <f t="shared" si="15"/>
        <v>64.180000000000007</v>
      </c>
      <c r="AK98" s="348">
        <f t="shared" si="15"/>
        <v>62.84</v>
      </c>
      <c r="AL98" s="348">
        <f t="shared" si="15"/>
        <v>64.7</v>
      </c>
      <c r="AM98" s="348">
        <f t="shared" si="15"/>
        <v>63.89</v>
      </c>
      <c r="AN98" s="348">
        <f t="shared" si="15"/>
        <v>51.07</v>
      </c>
      <c r="AO98" s="348">
        <f t="shared" si="15"/>
        <v>50.9</v>
      </c>
      <c r="AP98" s="348">
        <f t="shared" si="15"/>
        <v>68.16</v>
      </c>
    </row>
    <row r="99" spans="1:42">
      <c r="A99" s="233">
        <v>24</v>
      </c>
      <c r="B99" s="11" t="str">
        <f>IF(VLOOKUP(A99,$A$105:$B$128,2,FALSE)=0,"No selection",VLOOKUP(A99,$A$105:$B$128,2,FALSE))</f>
        <v>Wool</v>
      </c>
      <c r="C99" s="348" t="e">
        <f t="shared" si="12"/>
        <v>#N/A</v>
      </c>
      <c r="D99" s="348">
        <f t="shared" si="12"/>
        <v>5.4</v>
      </c>
      <c r="E99" s="348">
        <f t="shared" si="12"/>
        <v>7.54</v>
      </c>
      <c r="F99" s="348">
        <f t="shared" si="12"/>
        <v>8.77</v>
      </c>
      <c r="G99" s="348">
        <f t="shared" si="12"/>
        <v>8.83</v>
      </c>
      <c r="H99" s="348">
        <f t="shared" si="12"/>
        <v>9.3000000000000007</v>
      </c>
      <c r="I99" s="348">
        <f t="shared" si="12"/>
        <v>12.32</v>
      </c>
      <c r="J99" s="348">
        <f t="shared" si="12"/>
        <v>11.88</v>
      </c>
      <c r="K99" s="348">
        <f t="shared" si="12"/>
        <v>15.25</v>
      </c>
      <c r="L99" s="348">
        <f t="shared" si="12"/>
        <v>18.309999999999999</v>
      </c>
      <c r="M99" s="348">
        <f t="shared" si="13"/>
        <v>14.21</v>
      </c>
      <c r="N99" s="348">
        <f t="shared" si="13"/>
        <v>19.63</v>
      </c>
      <c r="O99" s="348">
        <f t="shared" si="13"/>
        <v>17.11</v>
      </c>
      <c r="P99" s="348">
        <f t="shared" si="13"/>
        <v>14.05</v>
      </c>
      <c r="Q99" s="348">
        <f t="shared" si="13"/>
        <v>12.32</v>
      </c>
      <c r="R99" s="348">
        <f t="shared" si="13"/>
        <v>12.45</v>
      </c>
      <c r="S99" s="348">
        <f t="shared" si="13"/>
        <v>19.5</v>
      </c>
      <c r="T99" s="348">
        <f t="shared" si="13"/>
        <v>10.94</v>
      </c>
      <c r="U99" s="348">
        <f t="shared" si="13"/>
        <v>12.79</v>
      </c>
      <c r="V99" s="348">
        <f t="shared" si="13"/>
        <v>13.09</v>
      </c>
      <c r="W99" s="348">
        <f t="shared" si="14"/>
        <v>10.53</v>
      </c>
      <c r="X99" s="348">
        <f t="shared" si="14"/>
        <v>11.97</v>
      </c>
      <c r="Y99" s="348">
        <f t="shared" si="14"/>
        <v>11.81</v>
      </c>
      <c r="Z99" s="348">
        <f t="shared" si="14"/>
        <v>56.31</v>
      </c>
      <c r="AA99" s="348">
        <f t="shared" si="14"/>
        <v>62.6</v>
      </c>
      <c r="AB99" s="348">
        <f t="shared" si="14"/>
        <v>40.4</v>
      </c>
      <c r="AC99" s="348">
        <f t="shared" si="14"/>
        <v>40.409999999999997</v>
      </c>
      <c r="AD99" s="348">
        <f t="shared" si="14"/>
        <v>42</v>
      </c>
      <c r="AE99" s="348">
        <f t="shared" si="14"/>
        <v>46.5</v>
      </c>
      <c r="AF99" s="348">
        <f t="shared" si="14"/>
        <v>45.11</v>
      </c>
      <c r="AG99" s="348">
        <f t="shared" si="15"/>
        <v>41.7</v>
      </c>
      <c r="AH99" s="348">
        <f t="shared" si="15"/>
        <v>35.32</v>
      </c>
      <c r="AI99" s="348">
        <f t="shared" si="15"/>
        <v>47.03</v>
      </c>
      <c r="AJ99" s="348">
        <f t="shared" si="15"/>
        <v>52</v>
      </c>
      <c r="AK99" s="348">
        <f t="shared" si="15"/>
        <v>43.75</v>
      </c>
      <c r="AL99" s="348">
        <f t="shared" si="15"/>
        <v>43.31</v>
      </c>
      <c r="AM99" s="348">
        <f t="shared" si="15"/>
        <v>48.3</v>
      </c>
      <c r="AN99" s="348">
        <f t="shared" si="15"/>
        <v>50.33</v>
      </c>
      <c r="AO99" s="348">
        <f t="shared" si="15"/>
        <v>56.1</v>
      </c>
      <c r="AP99" s="348">
        <f t="shared" si="15"/>
        <v>56.1</v>
      </c>
    </row>
    <row r="100" spans="1:42">
      <c r="A100" s="233">
        <v>17</v>
      </c>
      <c r="B100" s="11" t="str">
        <f>IF(VLOOKUP(A100,$A$105:$B$128,2,FALSE)=0,"No selection",VLOOKUP(A100,$A$105:$B$128,2,FALSE))</f>
        <v>Other Grains</v>
      </c>
      <c r="C100" s="348" t="e">
        <f t="shared" si="12"/>
        <v>#N/A</v>
      </c>
      <c r="D100" s="348" t="e">
        <f t="shared" si="12"/>
        <v>#N/A</v>
      </c>
      <c r="E100" s="348" t="e">
        <f t="shared" si="12"/>
        <v>#N/A</v>
      </c>
      <c r="F100" s="348" t="e">
        <f t="shared" si="12"/>
        <v>#N/A</v>
      </c>
      <c r="G100" s="348" t="e">
        <f t="shared" si="12"/>
        <v>#N/A</v>
      </c>
      <c r="H100" s="348" t="e">
        <f t="shared" si="12"/>
        <v>#N/A</v>
      </c>
      <c r="I100" s="348" t="e">
        <f t="shared" si="12"/>
        <v>#N/A</v>
      </c>
      <c r="J100" s="348" t="e">
        <f t="shared" si="12"/>
        <v>#N/A</v>
      </c>
      <c r="K100" s="348" t="e">
        <f t="shared" si="12"/>
        <v>#N/A</v>
      </c>
      <c r="L100" s="348" t="e">
        <f t="shared" si="12"/>
        <v>#N/A</v>
      </c>
      <c r="M100" s="348" t="e">
        <f t="shared" si="13"/>
        <v>#N/A</v>
      </c>
      <c r="N100" s="348" t="e">
        <f t="shared" si="13"/>
        <v>#N/A</v>
      </c>
      <c r="O100" s="348">
        <f t="shared" si="13"/>
        <v>4.2699999999999996</v>
      </c>
      <c r="P100" s="348">
        <f t="shared" si="13"/>
        <v>5.31</v>
      </c>
      <c r="Q100" s="348">
        <f t="shared" si="13"/>
        <v>9.36</v>
      </c>
      <c r="R100" s="348">
        <f t="shared" si="13"/>
        <v>12.61</v>
      </c>
      <c r="S100" s="348">
        <f t="shared" si="13"/>
        <v>8.51</v>
      </c>
      <c r="T100" s="348">
        <f t="shared" si="13"/>
        <v>17.18</v>
      </c>
      <c r="U100" s="348">
        <f t="shared" si="13"/>
        <v>19.48</v>
      </c>
      <c r="V100" s="348">
        <f t="shared" si="13"/>
        <v>20.39</v>
      </c>
      <c r="W100" s="348">
        <f t="shared" si="14"/>
        <v>17.97</v>
      </c>
      <c r="X100" s="348">
        <f t="shared" si="14"/>
        <v>17.75</v>
      </c>
      <c r="Y100" s="348">
        <f t="shared" si="14"/>
        <v>21.13</v>
      </c>
      <c r="Z100" s="348">
        <f t="shared" si="14"/>
        <v>24.79</v>
      </c>
      <c r="AA100" s="348">
        <f t="shared" si="14"/>
        <v>25.6</v>
      </c>
      <c r="AB100" s="348">
        <f t="shared" si="14"/>
        <v>28.2</v>
      </c>
      <c r="AC100" s="348">
        <f t="shared" si="14"/>
        <v>25.71</v>
      </c>
      <c r="AD100" s="348">
        <f t="shared" si="14"/>
        <v>25.91</v>
      </c>
      <c r="AE100" s="348">
        <f t="shared" si="14"/>
        <v>23.2</v>
      </c>
      <c r="AF100" s="348">
        <f t="shared" si="14"/>
        <v>36.39</v>
      </c>
      <c r="AG100" s="348">
        <f t="shared" si="15"/>
        <v>30.78</v>
      </c>
      <c r="AH100" s="348">
        <f t="shared" si="15"/>
        <v>30.25</v>
      </c>
      <c r="AI100" s="348">
        <f t="shared" si="15"/>
        <v>22.19</v>
      </c>
      <c r="AJ100" s="348">
        <f t="shared" si="15"/>
        <v>46.61</v>
      </c>
      <c r="AK100" s="348">
        <f t="shared" si="15"/>
        <v>55.55</v>
      </c>
      <c r="AL100" s="348">
        <f t="shared" si="15"/>
        <v>55.72</v>
      </c>
      <c r="AM100" s="348">
        <f t="shared" si="15"/>
        <v>53.7</v>
      </c>
      <c r="AN100" s="348">
        <f t="shared" si="15"/>
        <v>59.45</v>
      </c>
      <c r="AO100" s="348">
        <f t="shared" si="15"/>
        <v>71.19</v>
      </c>
      <c r="AP100" s="348">
        <f t="shared" si="15"/>
        <v>46.54</v>
      </c>
    </row>
    <row r="101" spans="1:42">
      <c r="A101" s="233">
        <v>14</v>
      </c>
      <c r="B101" s="11" t="str">
        <f>IF(VLOOKUP(A101,$A$105:$B$128,2,FALSE)=0,"No selection",VLOOKUP(A101,$A$105:$B$128,2,FALSE))</f>
        <v>Horticulture</v>
      </c>
      <c r="C101" s="348" t="e">
        <f t="shared" si="12"/>
        <v>#N/A</v>
      </c>
      <c r="D101" s="348" t="e">
        <f t="shared" si="12"/>
        <v>#N/A</v>
      </c>
      <c r="E101" s="348" t="e">
        <f t="shared" si="12"/>
        <v>#N/A</v>
      </c>
      <c r="F101" s="348" t="e">
        <f t="shared" si="12"/>
        <v>#N/A</v>
      </c>
      <c r="G101" s="348" t="e">
        <f t="shared" si="12"/>
        <v>#N/A</v>
      </c>
      <c r="H101" s="348" t="e">
        <f t="shared" si="12"/>
        <v>#N/A</v>
      </c>
      <c r="I101" s="348" t="e">
        <f t="shared" si="12"/>
        <v>#N/A</v>
      </c>
      <c r="J101" s="348" t="e">
        <f t="shared" si="12"/>
        <v>#N/A</v>
      </c>
      <c r="K101" s="348" t="e">
        <f t="shared" si="12"/>
        <v>#N/A</v>
      </c>
      <c r="L101" s="348" t="e">
        <f t="shared" si="12"/>
        <v>#N/A</v>
      </c>
      <c r="M101" s="348">
        <f t="shared" si="13"/>
        <v>0.2</v>
      </c>
      <c r="N101" s="348">
        <f t="shared" si="13"/>
        <v>1.62</v>
      </c>
      <c r="O101" s="348">
        <f t="shared" si="13"/>
        <v>3.26</v>
      </c>
      <c r="P101" s="348">
        <f t="shared" si="13"/>
        <v>4.9400000000000004</v>
      </c>
      <c r="Q101" s="348">
        <f t="shared" si="13"/>
        <v>7.24</v>
      </c>
      <c r="R101" s="348">
        <f t="shared" si="13"/>
        <v>3.12</v>
      </c>
      <c r="S101" s="348">
        <f t="shared" si="13"/>
        <v>3.61</v>
      </c>
      <c r="T101" s="348">
        <f t="shared" si="13"/>
        <v>4.28</v>
      </c>
      <c r="U101" s="348">
        <f t="shared" si="13"/>
        <v>8.0399999999999991</v>
      </c>
      <c r="V101" s="348">
        <f t="shared" si="13"/>
        <v>9.06</v>
      </c>
      <c r="W101" s="348">
        <f t="shared" si="14"/>
        <v>8.86</v>
      </c>
      <c r="X101" s="348">
        <f t="shared" si="14"/>
        <v>9.83</v>
      </c>
      <c r="Y101" s="348">
        <f t="shared" si="14"/>
        <v>10.77</v>
      </c>
      <c r="Z101" s="348">
        <f t="shared" si="14"/>
        <v>10.44</v>
      </c>
      <c r="AA101" s="348">
        <f t="shared" si="14"/>
        <v>22.4</v>
      </c>
      <c r="AB101" s="348">
        <f t="shared" si="14"/>
        <v>25.3</v>
      </c>
      <c r="AC101" s="348">
        <f t="shared" si="14"/>
        <v>26.5</v>
      </c>
      <c r="AD101" s="348">
        <f t="shared" si="14"/>
        <v>26.5</v>
      </c>
      <c r="AE101" s="348">
        <f t="shared" si="14"/>
        <v>16.8</v>
      </c>
      <c r="AF101" s="348">
        <f t="shared" si="14"/>
        <v>18.79</v>
      </c>
      <c r="AG101" s="348">
        <f t="shared" si="15"/>
        <v>18.73</v>
      </c>
      <c r="AH101" s="348">
        <f t="shared" si="15"/>
        <v>21.43</v>
      </c>
      <c r="AI101" s="348">
        <f t="shared" si="15"/>
        <v>21.6</v>
      </c>
      <c r="AJ101" s="348">
        <f t="shared" si="15"/>
        <v>21.06</v>
      </c>
      <c r="AK101" s="348">
        <f t="shared" si="15"/>
        <v>23.81</v>
      </c>
      <c r="AL101" s="348">
        <f t="shared" si="15"/>
        <v>24.62</v>
      </c>
      <c r="AM101" s="348">
        <f t="shared" si="15"/>
        <v>26.32</v>
      </c>
      <c r="AN101" s="348">
        <f t="shared" si="15"/>
        <v>29.67</v>
      </c>
      <c r="AO101" s="348">
        <f t="shared" si="15"/>
        <v>31.04</v>
      </c>
      <c r="AP101" s="348">
        <f t="shared" si="15"/>
        <v>31.63</v>
      </c>
    </row>
    <row r="102" spans="1:42">
      <c r="A102" s="233">
        <v>6</v>
      </c>
      <c r="B102" s="11" t="str">
        <f>IF(VLOOKUP(A102,$A$105:$B$128,2,FALSE)=0,"No selection",VLOOKUP(A102,$A$105:$B$128,2,FALSE))</f>
        <v>Dairy</v>
      </c>
      <c r="C102" s="348">
        <f t="shared" si="12"/>
        <v>0.44</v>
      </c>
      <c r="D102" s="348">
        <f t="shared" si="12"/>
        <v>0.46</v>
      </c>
      <c r="E102" s="348">
        <f t="shared" si="12"/>
        <v>0.42</v>
      </c>
      <c r="F102" s="348">
        <f t="shared" si="12"/>
        <v>0.42</v>
      </c>
      <c r="G102" s="348">
        <f t="shared" si="12"/>
        <v>0.54</v>
      </c>
      <c r="H102" s="348">
        <f t="shared" si="12"/>
        <v>0.56999999999999995</v>
      </c>
      <c r="I102" s="348">
        <f t="shared" si="12"/>
        <v>0.6</v>
      </c>
      <c r="J102" s="348">
        <f t="shared" si="12"/>
        <v>0.67</v>
      </c>
      <c r="K102" s="348">
        <f t="shared" si="12"/>
        <v>1.26</v>
      </c>
      <c r="L102" s="348">
        <f t="shared" si="12"/>
        <v>1.64</v>
      </c>
      <c r="M102" s="348">
        <f t="shared" si="13"/>
        <v>1.57</v>
      </c>
      <c r="N102" s="348">
        <f t="shared" si="13"/>
        <v>2.94</v>
      </c>
      <c r="O102" s="348">
        <f t="shared" si="13"/>
        <v>4.82</v>
      </c>
      <c r="P102" s="348">
        <f t="shared" si="13"/>
        <v>5.21</v>
      </c>
      <c r="Q102" s="348">
        <f t="shared" si="13"/>
        <v>5.65</v>
      </c>
      <c r="R102" s="348">
        <f t="shared" si="13"/>
        <v>6.2</v>
      </c>
      <c r="S102" s="348">
        <f t="shared" si="13"/>
        <v>6.13</v>
      </c>
      <c r="T102" s="348">
        <f t="shared" si="13"/>
        <v>5.75</v>
      </c>
      <c r="U102" s="348">
        <f t="shared" si="13"/>
        <v>8.36</v>
      </c>
      <c r="V102" s="348">
        <f t="shared" si="13"/>
        <v>10.94</v>
      </c>
      <c r="W102" s="348">
        <f t="shared" si="14"/>
        <v>11.86</v>
      </c>
      <c r="X102" s="348">
        <f t="shared" si="14"/>
        <v>14.25</v>
      </c>
      <c r="Y102" s="348">
        <f t="shared" si="14"/>
        <v>15.71</v>
      </c>
      <c r="Z102" s="348">
        <f t="shared" si="14"/>
        <v>11.52</v>
      </c>
      <c r="AA102" s="348">
        <f t="shared" si="14"/>
        <v>12.9</v>
      </c>
      <c r="AB102" s="348">
        <f t="shared" si="14"/>
        <v>16.3</v>
      </c>
      <c r="AC102" s="348">
        <f t="shared" si="14"/>
        <v>31</v>
      </c>
      <c r="AD102" s="348">
        <f t="shared" si="14"/>
        <v>31</v>
      </c>
      <c r="AE102" s="348">
        <f t="shared" si="14"/>
        <v>31</v>
      </c>
      <c r="AF102" s="348">
        <f t="shared" si="14"/>
        <v>27.96</v>
      </c>
      <c r="AG102" s="348">
        <f t="shared" si="15"/>
        <v>27.32</v>
      </c>
      <c r="AH102" s="348">
        <f t="shared" si="15"/>
        <v>28.25</v>
      </c>
      <c r="AI102" s="348">
        <f t="shared" si="15"/>
        <v>30.24</v>
      </c>
      <c r="AJ102" s="348">
        <f t="shared" si="15"/>
        <v>30.87</v>
      </c>
      <c r="AK102" s="348">
        <f t="shared" si="15"/>
        <v>31.28</v>
      </c>
      <c r="AL102" s="348">
        <f t="shared" si="15"/>
        <v>32.979999999999997</v>
      </c>
      <c r="AM102" s="348">
        <f t="shared" si="15"/>
        <v>35.369999999999997</v>
      </c>
      <c r="AN102" s="348">
        <f t="shared" si="15"/>
        <v>35.369999999999997</v>
      </c>
      <c r="AO102" s="348">
        <f t="shared" si="15"/>
        <v>31.54</v>
      </c>
      <c r="AP102" s="348">
        <f t="shared" si="15"/>
        <v>32.22</v>
      </c>
    </row>
    <row r="103" spans="1:42">
      <c r="A103" s="36"/>
    </row>
    <row r="104" spans="1:42" s="43" customFormat="1" ht="25.5">
      <c r="A104" s="234" t="s">
        <v>137</v>
      </c>
      <c r="B104" s="407" t="s">
        <v>97</v>
      </c>
      <c r="C104" s="42" t="s">
        <v>66</v>
      </c>
      <c r="D104" s="42" t="s">
        <v>67</v>
      </c>
      <c r="E104" s="42" t="s">
        <v>68</v>
      </c>
      <c r="F104" s="42" t="s">
        <v>69</v>
      </c>
      <c r="G104" s="42" t="s">
        <v>70</v>
      </c>
      <c r="H104" s="42" t="s">
        <v>71</v>
      </c>
      <c r="I104" s="42" t="s">
        <v>72</v>
      </c>
      <c r="J104" s="42" t="s">
        <v>73</v>
      </c>
      <c r="K104" s="42" t="s">
        <v>74</v>
      </c>
      <c r="L104" s="42" t="s">
        <v>75</v>
      </c>
      <c r="M104" s="42" t="s">
        <v>1</v>
      </c>
      <c r="N104" s="42" t="s">
        <v>2</v>
      </c>
      <c r="O104" s="42" t="s">
        <v>3</v>
      </c>
      <c r="P104" s="42" t="s">
        <v>4</v>
      </c>
      <c r="Q104" s="42" t="s">
        <v>5</v>
      </c>
      <c r="R104" s="42" t="s">
        <v>6</v>
      </c>
      <c r="S104" s="42" t="s">
        <v>7</v>
      </c>
      <c r="T104" s="42" t="s">
        <v>8</v>
      </c>
      <c r="U104" s="42" t="s">
        <v>9</v>
      </c>
      <c r="V104" s="42" t="s">
        <v>10</v>
      </c>
      <c r="W104" s="42" t="s">
        <v>11</v>
      </c>
      <c r="X104" s="42" t="s">
        <v>12</v>
      </c>
      <c r="Y104" s="42" t="s">
        <v>13</v>
      </c>
      <c r="Z104" s="42" t="s">
        <v>14</v>
      </c>
      <c r="AA104" s="42" t="s">
        <v>15</v>
      </c>
      <c r="AB104" s="42" t="s">
        <v>16</v>
      </c>
      <c r="AC104" s="42" t="s">
        <v>17</v>
      </c>
      <c r="AD104" s="42" t="s">
        <v>18</v>
      </c>
      <c r="AE104" s="42" t="s">
        <v>19</v>
      </c>
      <c r="AF104" s="42" t="s">
        <v>20</v>
      </c>
      <c r="AG104" s="42" t="s">
        <v>21</v>
      </c>
      <c r="AH104" s="42" t="s">
        <v>22</v>
      </c>
      <c r="AI104" s="42" t="s">
        <v>23</v>
      </c>
      <c r="AJ104" s="42" t="s">
        <v>24</v>
      </c>
      <c r="AK104" s="42" t="s">
        <v>25</v>
      </c>
      <c r="AL104" s="42" t="s">
        <v>26</v>
      </c>
      <c r="AM104" s="42" t="s">
        <v>27</v>
      </c>
      <c r="AN104" s="42" t="s">
        <v>62</v>
      </c>
      <c r="AO104" s="42" t="s">
        <v>63</v>
      </c>
      <c r="AP104" s="3" t="s">
        <v>1226</v>
      </c>
    </row>
    <row r="105" spans="1:42" ht="15">
      <c r="A105" s="40">
        <v>1</v>
      </c>
      <c r="B105" s="3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row>
    <row r="106" spans="1:42">
      <c r="A106" s="40">
        <v>2</v>
      </c>
      <c r="B106" s="27" t="s">
        <v>98</v>
      </c>
      <c r="C106" s="5" t="e">
        <v>#N/A</v>
      </c>
      <c r="D106" s="5" t="e">
        <v>#N/A</v>
      </c>
      <c r="E106" s="5">
        <v>0.31</v>
      </c>
      <c r="F106" s="5">
        <v>0.47</v>
      </c>
      <c r="G106" s="5">
        <v>0.28999999999999998</v>
      </c>
      <c r="H106" s="5">
        <v>1.03</v>
      </c>
      <c r="I106" s="5">
        <v>0.99</v>
      </c>
      <c r="J106" s="5">
        <v>1.37</v>
      </c>
      <c r="K106" s="5">
        <v>1.01</v>
      </c>
      <c r="L106" s="5">
        <v>0.99</v>
      </c>
      <c r="M106" s="5">
        <v>1.1000000000000001</v>
      </c>
      <c r="N106" s="5">
        <v>1.99</v>
      </c>
      <c r="O106" s="5" t="e">
        <v>#N/A</v>
      </c>
      <c r="P106" s="5" t="e">
        <v>#N/A</v>
      </c>
      <c r="Q106" s="5" t="e">
        <v>#N/A</v>
      </c>
      <c r="R106" s="5" t="e">
        <v>#N/A</v>
      </c>
      <c r="S106" s="5" t="e">
        <v>#N/A</v>
      </c>
      <c r="T106" s="5" t="e">
        <v>#N/A</v>
      </c>
      <c r="U106" s="5" t="e">
        <v>#N/A</v>
      </c>
      <c r="V106" s="5" t="e">
        <v>#N/A</v>
      </c>
      <c r="W106" s="5" t="e">
        <v>#N/A</v>
      </c>
      <c r="X106" s="5" t="e">
        <v>#N/A</v>
      </c>
      <c r="Y106" s="5" t="e">
        <v>#N/A</v>
      </c>
      <c r="Z106" s="5" t="e">
        <v>#N/A</v>
      </c>
      <c r="AA106" s="5" t="e">
        <v>#N/A</v>
      </c>
      <c r="AB106" s="5" t="e">
        <v>#N/A</v>
      </c>
      <c r="AC106" s="5" t="e">
        <v>#N/A</v>
      </c>
      <c r="AD106" s="5" t="e">
        <v>#N/A</v>
      </c>
      <c r="AE106" s="5" t="e">
        <v>#N/A</v>
      </c>
      <c r="AF106" s="5" t="e">
        <v>#N/A</v>
      </c>
      <c r="AG106" s="5" t="e">
        <v>#N/A</v>
      </c>
      <c r="AH106" s="5" t="e">
        <v>#N/A</v>
      </c>
      <c r="AI106" s="5" t="e">
        <v>#N/A</v>
      </c>
      <c r="AJ106" s="5" t="e">
        <v>#N/A</v>
      </c>
      <c r="AK106" s="5" t="e">
        <v>#N/A</v>
      </c>
      <c r="AL106" s="5" t="e">
        <v>#N/A</v>
      </c>
      <c r="AM106" s="5" t="e">
        <v>#N/A</v>
      </c>
      <c r="AN106" s="5" t="e">
        <v>#N/A</v>
      </c>
      <c r="AO106" s="5" t="e">
        <v>#N/A</v>
      </c>
      <c r="AP106" s="315" t="e">
        <v>#N/A</v>
      </c>
    </row>
    <row r="107" spans="1:42">
      <c r="A107" s="40">
        <v>3</v>
      </c>
      <c r="B107" s="27" t="s">
        <v>99</v>
      </c>
      <c r="C107" s="5">
        <v>0.19</v>
      </c>
      <c r="D107" s="5">
        <v>0.23</v>
      </c>
      <c r="E107" s="5">
        <v>0.24</v>
      </c>
      <c r="F107" s="5">
        <v>0.22</v>
      </c>
      <c r="G107" s="5">
        <v>0.24</v>
      </c>
      <c r="H107" s="5">
        <v>0.23</v>
      </c>
      <c r="I107" s="5">
        <v>0.24</v>
      </c>
      <c r="J107" s="5">
        <v>0.28999999999999998</v>
      </c>
      <c r="K107" s="5">
        <v>0.38</v>
      </c>
      <c r="L107" s="5">
        <v>0.4</v>
      </c>
      <c r="M107" s="5">
        <v>0.38</v>
      </c>
      <c r="N107" s="5">
        <v>0.46</v>
      </c>
      <c r="O107" s="5">
        <v>0.55000000000000004</v>
      </c>
      <c r="P107" s="5">
        <v>0.78</v>
      </c>
      <c r="Q107" s="5">
        <v>0.65</v>
      </c>
      <c r="R107" s="5">
        <v>0.67</v>
      </c>
      <c r="S107" s="5">
        <v>0.71</v>
      </c>
      <c r="T107" s="5">
        <v>0.71</v>
      </c>
      <c r="U107" s="5">
        <v>0.79</v>
      </c>
      <c r="V107" s="5">
        <v>0.82</v>
      </c>
      <c r="W107" s="5">
        <v>0.79</v>
      </c>
      <c r="X107" s="5">
        <v>0.84</v>
      </c>
      <c r="Y107" s="5">
        <v>0.85</v>
      </c>
      <c r="Z107" s="5">
        <v>0.9</v>
      </c>
      <c r="AA107" s="5">
        <v>1.1000000000000001</v>
      </c>
      <c r="AB107" s="5">
        <v>1.1000000000000001</v>
      </c>
      <c r="AC107" s="5">
        <v>1.1399999999999999</v>
      </c>
      <c r="AD107" s="5">
        <v>1.1399999999999999</v>
      </c>
      <c r="AE107" s="5">
        <v>1.4</v>
      </c>
      <c r="AF107" s="5">
        <v>1.0129999999999999</v>
      </c>
      <c r="AG107" s="5">
        <v>1.0900000000000001</v>
      </c>
      <c r="AH107" s="5">
        <v>1.4650000000000001</v>
      </c>
      <c r="AI107" s="28">
        <v>1.4735780000000001</v>
      </c>
      <c r="AJ107" s="28">
        <v>1.528</v>
      </c>
      <c r="AK107" s="28">
        <v>1.1200000000000001</v>
      </c>
      <c r="AL107" s="28">
        <v>1.163</v>
      </c>
      <c r="AM107" s="28">
        <v>1.2402437100000001</v>
      </c>
      <c r="AN107" s="28">
        <v>1.2250000000000001</v>
      </c>
      <c r="AO107" s="28">
        <v>1.3220000000000001</v>
      </c>
      <c r="AP107" s="11">
        <v>1.399</v>
      </c>
    </row>
    <row r="108" spans="1:42">
      <c r="A108" s="40">
        <v>4</v>
      </c>
      <c r="B108" s="27" t="s">
        <v>100</v>
      </c>
      <c r="C108" s="5" t="e">
        <v>#N/A</v>
      </c>
      <c r="D108" s="5">
        <v>5.47</v>
      </c>
      <c r="E108" s="5">
        <v>4.42</v>
      </c>
      <c r="F108" s="5">
        <v>5.16</v>
      </c>
      <c r="G108" s="5">
        <v>4.28</v>
      </c>
      <c r="H108" s="5">
        <v>2.14</v>
      </c>
      <c r="I108" s="5">
        <v>4.17</v>
      </c>
      <c r="J108" s="5">
        <v>3.28</v>
      </c>
      <c r="K108" s="5">
        <v>4.82</v>
      </c>
      <c r="L108" s="5">
        <v>7.07</v>
      </c>
      <c r="M108" s="5">
        <v>15.02</v>
      </c>
      <c r="N108" s="5">
        <v>17.05</v>
      </c>
      <c r="O108" s="5">
        <v>14.95</v>
      </c>
      <c r="P108" s="5">
        <v>13.88</v>
      </c>
      <c r="Q108" s="5">
        <v>16.100000000000001</v>
      </c>
      <c r="R108" s="5">
        <v>1.48</v>
      </c>
      <c r="S108" s="5" t="e">
        <v>#N/A</v>
      </c>
      <c r="T108" s="5" t="e">
        <v>#N/A</v>
      </c>
      <c r="U108" s="5" t="e">
        <v>#N/A</v>
      </c>
      <c r="V108" s="5" t="e">
        <v>#N/A</v>
      </c>
      <c r="W108" s="5" t="e">
        <v>#N/A</v>
      </c>
      <c r="X108" s="5" t="e">
        <v>#N/A</v>
      </c>
      <c r="Y108" s="5" t="e">
        <v>#N/A</v>
      </c>
      <c r="Z108" s="5" t="e">
        <v>#N/A</v>
      </c>
      <c r="AA108" s="5" t="e">
        <v>#N/A</v>
      </c>
      <c r="AB108" s="5" t="e">
        <v>#N/A</v>
      </c>
      <c r="AC108" s="5" t="e">
        <v>#N/A</v>
      </c>
      <c r="AD108" s="5" t="e">
        <v>#N/A</v>
      </c>
      <c r="AE108" s="5" t="e">
        <v>#N/A</v>
      </c>
      <c r="AF108" s="5" t="e">
        <v>#N/A</v>
      </c>
      <c r="AG108" s="5" t="e">
        <v>#N/A</v>
      </c>
      <c r="AH108" s="5" t="e">
        <v>#N/A</v>
      </c>
      <c r="AI108" s="5" t="e">
        <v>#N/A</v>
      </c>
      <c r="AJ108" s="5" t="e">
        <v>#N/A</v>
      </c>
      <c r="AK108" s="5" t="e">
        <v>#N/A</v>
      </c>
      <c r="AL108" s="5" t="e">
        <v>#N/A</v>
      </c>
      <c r="AM108" s="5" t="e">
        <v>#N/A</v>
      </c>
      <c r="AN108" s="5" t="e">
        <v>#N/A</v>
      </c>
      <c r="AO108" s="5" t="e">
        <v>#N/A</v>
      </c>
      <c r="AP108" s="315" t="e">
        <v>#N/A</v>
      </c>
    </row>
    <row r="109" spans="1:42">
      <c r="A109" s="40">
        <v>5</v>
      </c>
      <c r="B109" s="27" t="s">
        <v>101</v>
      </c>
      <c r="C109" s="315" t="e">
        <v>#N/A</v>
      </c>
      <c r="D109" s="315" t="e">
        <v>#N/A</v>
      </c>
      <c r="E109" s="315" t="e">
        <v>#N/A</v>
      </c>
      <c r="F109" s="5">
        <v>0.2</v>
      </c>
      <c r="G109" s="5">
        <v>0.25</v>
      </c>
      <c r="H109" s="5">
        <v>0.67</v>
      </c>
      <c r="I109" s="5">
        <v>1</v>
      </c>
      <c r="J109" s="5">
        <v>0.89</v>
      </c>
      <c r="K109" s="5">
        <v>1.04</v>
      </c>
      <c r="L109" s="5">
        <v>0.86</v>
      </c>
      <c r="M109" s="5">
        <v>1.55</v>
      </c>
      <c r="N109" s="5">
        <v>1.87</v>
      </c>
      <c r="O109" s="5">
        <v>2.66</v>
      </c>
      <c r="P109" s="5">
        <v>3.87</v>
      </c>
      <c r="Q109" s="5">
        <v>3.89</v>
      </c>
      <c r="R109" s="5">
        <v>2.57</v>
      </c>
      <c r="S109" s="5">
        <v>2.13</v>
      </c>
      <c r="T109" s="5">
        <v>2.9</v>
      </c>
      <c r="U109" s="5">
        <v>4.3</v>
      </c>
      <c r="V109" s="5">
        <v>5.48</v>
      </c>
      <c r="W109" s="5">
        <v>5.47</v>
      </c>
      <c r="X109" s="5">
        <v>5.36</v>
      </c>
      <c r="Y109" s="5">
        <v>5.44</v>
      </c>
      <c r="Z109" s="5">
        <v>5</v>
      </c>
      <c r="AA109" s="5">
        <v>7.2</v>
      </c>
      <c r="AB109" s="5">
        <v>3.4</v>
      </c>
      <c r="AC109" s="5">
        <v>3.45</v>
      </c>
      <c r="AD109" s="5">
        <v>4.05</v>
      </c>
      <c r="AE109" s="5">
        <v>4.2</v>
      </c>
      <c r="AF109" s="5">
        <v>1.954</v>
      </c>
      <c r="AG109" s="5">
        <v>2.198</v>
      </c>
      <c r="AH109" s="5">
        <v>3.4340000000000002</v>
      </c>
      <c r="AI109" s="28">
        <v>4.5759999999999996</v>
      </c>
      <c r="AJ109" s="28">
        <v>10.294</v>
      </c>
      <c r="AK109" s="28">
        <v>11.8</v>
      </c>
      <c r="AL109" s="28">
        <v>10.977</v>
      </c>
      <c r="AM109" s="28">
        <v>7.2982820400000001</v>
      </c>
      <c r="AN109" s="28">
        <v>6.0540000000000003</v>
      </c>
      <c r="AO109" s="28">
        <v>7.22</v>
      </c>
      <c r="AP109" s="11">
        <v>10.82</v>
      </c>
    </row>
    <row r="110" spans="1:42">
      <c r="A110" s="40">
        <v>6</v>
      </c>
      <c r="B110" s="27" t="s">
        <v>6655</v>
      </c>
      <c r="C110" s="5">
        <v>0.44</v>
      </c>
      <c r="D110" s="5">
        <v>0.46</v>
      </c>
      <c r="E110" s="5">
        <v>0.42</v>
      </c>
      <c r="F110" s="5">
        <v>0.42</v>
      </c>
      <c r="G110" s="5">
        <v>0.54</v>
      </c>
      <c r="H110" s="5">
        <v>0.56999999999999995</v>
      </c>
      <c r="I110" s="5">
        <v>0.6</v>
      </c>
      <c r="J110" s="5">
        <v>0.67</v>
      </c>
      <c r="K110" s="5">
        <v>1.26</v>
      </c>
      <c r="L110" s="5">
        <v>1.64</v>
      </c>
      <c r="M110" s="5">
        <v>1.57</v>
      </c>
      <c r="N110" s="5">
        <v>2.94</v>
      </c>
      <c r="O110" s="5">
        <v>4.82</v>
      </c>
      <c r="P110" s="5">
        <v>5.21</v>
      </c>
      <c r="Q110" s="5">
        <v>5.65</v>
      </c>
      <c r="R110" s="5">
        <v>6.2</v>
      </c>
      <c r="S110" s="5">
        <v>6.13</v>
      </c>
      <c r="T110" s="5">
        <v>5.75</v>
      </c>
      <c r="U110" s="5">
        <v>8.36</v>
      </c>
      <c r="V110" s="5">
        <v>10.94</v>
      </c>
      <c r="W110" s="5">
        <v>11.86</v>
      </c>
      <c r="X110" s="5">
        <v>14.25</v>
      </c>
      <c r="Y110" s="5">
        <v>15.71</v>
      </c>
      <c r="Z110" s="5">
        <v>11.52</v>
      </c>
      <c r="AA110" s="5">
        <v>12.9</v>
      </c>
      <c r="AB110" s="5">
        <v>16.3</v>
      </c>
      <c r="AC110" s="5">
        <v>31</v>
      </c>
      <c r="AD110" s="5">
        <v>31</v>
      </c>
      <c r="AE110" s="5">
        <v>31</v>
      </c>
      <c r="AF110" s="5">
        <v>27.963999999999999</v>
      </c>
      <c r="AG110" s="5">
        <v>27.318000000000001</v>
      </c>
      <c r="AH110" s="5">
        <v>28.253</v>
      </c>
      <c r="AI110" s="28">
        <v>30.244</v>
      </c>
      <c r="AJ110" s="28">
        <v>30.864999999999998</v>
      </c>
      <c r="AK110" s="28">
        <v>31.274999999999999</v>
      </c>
      <c r="AL110" s="28">
        <v>32.981000000000002</v>
      </c>
      <c r="AM110" s="28">
        <v>35.372936769999988</v>
      </c>
      <c r="AN110" s="28">
        <v>35.369</v>
      </c>
      <c r="AO110" s="28">
        <v>31.538</v>
      </c>
      <c r="AP110" s="11">
        <v>32.220999999999997</v>
      </c>
    </row>
    <row r="111" spans="1:42">
      <c r="A111" s="40">
        <v>7</v>
      </c>
      <c r="B111" s="27" t="s">
        <v>102</v>
      </c>
      <c r="C111" s="5">
        <v>0.09</v>
      </c>
      <c r="D111" s="5">
        <v>0.09</v>
      </c>
      <c r="E111" s="5">
        <v>0.12</v>
      </c>
      <c r="F111" s="5">
        <v>0.12</v>
      </c>
      <c r="G111" s="5">
        <v>0.12</v>
      </c>
      <c r="H111" s="5">
        <v>0.09</v>
      </c>
      <c r="I111" s="5">
        <v>0.12</v>
      </c>
      <c r="J111" s="5">
        <v>0.16</v>
      </c>
      <c r="K111" s="5">
        <v>0.32</v>
      </c>
      <c r="L111" s="5">
        <v>0.26</v>
      </c>
      <c r="M111" s="5">
        <v>0.28999999999999998</v>
      </c>
      <c r="N111" s="5">
        <v>0.39</v>
      </c>
      <c r="O111" s="5">
        <v>0.45</v>
      </c>
      <c r="P111" s="5">
        <v>0.78</v>
      </c>
      <c r="Q111" s="5">
        <v>0.92</v>
      </c>
      <c r="R111" s="5">
        <v>0.46</v>
      </c>
      <c r="S111" s="5">
        <v>0.49</v>
      </c>
      <c r="T111" s="5">
        <v>0.39</v>
      </c>
      <c r="U111" s="5">
        <v>0.79</v>
      </c>
      <c r="V111" s="5">
        <v>0.41</v>
      </c>
      <c r="W111" s="5">
        <v>0.7</v>
      </c>
      <c r="X111" s="5">
        <v>0.7</v>
      </c>
      <c r="Y111" s="5">
        <v>0.71</v>
      </c>
      <c r="Z111" s="5">
        <v>0.45</v>
      </c>
      <c r="AA111" s="5">
        <v>0.56999999999999995</v>
      </c>
      <c r="AB111" s="5" t="e">
        <v>#N/A</v>
      </c>
      <c r="AC111" s="5" t="e">
        <v>#N/A</v>
      </c>
      <c r="AD111" s="5" t="e">
        <v>#N/A</v>
      </c>
      <c r="AE111" s="5" t="e">
        <v>#N/A</v>
      </c>
      <c r="AF111" s="5" t="e">
        <v>#N/A</v>
      </c>
      <c r="AG111" s="5" t="e">
        <v>#N/A</v>
      </c>
      <c r="AH111" s="5" t="e">
        <v>#N/A</v>
      </c>
      <c r="AI111" s="5" t="e">
        <v>#N/A</v>
      </c>
      <c r="AJ111" s="5" t="e">
        <v>#N/A</v>
      </c>
      <c r="AK111" s="5" t="e">
        <v>#N/A</v>
      </c>
      <c r="AL111" s="5" t="e">
        <v>#N/A</v>
      </c>
      <c r="AM111" s="5" t="e">
        <v>#N/A</v>
      </c>
      <c r="AN111" s="5" t="e">
        <v>#N/A</v>
      </c>
      <c r="AO111" s="5" t="e">
        <v>#N/A</v>
      </c>
      <c r="AP111" s="315" t="e">
        <v>#N/A</v>
      </c>
    </row>
    <row r="112" spans="1:42">
      <c r="A112" s="40">
        <v>8</v>
      </c>
      <c r="B112" s="27" t="s">
        <v>103</v>
      </c>
      <c r="C112" s="5" t="e">
        <v>#N/A</v>
      </c>
      <c r="D112" s="5" t="e">
        <v>#N/A</v>
      </c>
      <c r="E112" s="5">
        <v>0.14000000000000001</v>
      </c>
      <c r="F112" s="5">
        <v>0.15</v>
      </c>
      <c r="G112" s="5">
        <v>0.15</v>
      </c>
      <c r="H112" s="5">
        <v>0.15</v>
      </c>
      <c r="I112" s="5">
        <v>0.16</v>
      </c>
      <c r="J112" s="5">
        <v>0.22</v>
      </c>
      <c r="K112" s="5">
        <v>0.31</v>
      </c>
      <c r="L112" s="5">
        <v>0.28000000000000003</v>
      </c>
      <c r="M112" s="5">
        <v>0.37</v>
      </c>
      <c r="N112" s="5">
        <v>0.3</v>
      </c>
      <c r="O112" s="5">
        <v>0.45</v>
      </c>
      <c r="P112" s="5">
        <v>0.56999999999999995</v>
      </c>
      <c r="Q112" s="5">
        <v>0.68</v>
      </c>
      <c r="R112" s="5">
        <v>0.67</v>
      </c>
      <c r="S112" s="5">
        <v>0.63</v>
      </c>
      <c r="T112" s="5">
        <v>0.68</v>
      </c>
      <c r="U112" s="5">
        <v>0.76</v>
      </c>
      <c r="V112" s="5">
        <v>0.77</v>
      </c>
      <c r="W112" s="5">
        <v>0.71</v>
      </c>
      <c r="X112" s="5">
        <v>0.66</v>
      </c>
      <c r="Y112" s="5">
        <v>0.68</v>
      </c>
      <c r="Z112" s="5">
        <v>0.71</v>
      </c>
      <c r="AA112" s="5">
        <v>0.52</v>
      </c>
      <c r="AB112" s="5">
        <v>5.3</v>
      </c>
      <c r="AC112" s="5">
        <v>4.43</v>
      </c>
      <c r="AD112" s="5">
        <v>4.43</v>
      </c>
      <c r="AE112" s="5">
        <v>4.0999999999999996</v>
      </c>
      <c r="AF112" s="5">
        <v>0.82799999999999996</v>
      </c>
      <c r="AG112" s="5">
        <v>0.89</v>
      </c>
      <c r="AH112" s="5">
        <v>1.117</v>
      </c>
      <c r="AI112" s="28">
        <v>1.6781751699999998</v>
      </c>
      <c r="AJ112" s="28">
        <v>1.9710000000000001</v>
      </c>
      <c r="AK112" s="28">
        <v>1.758</v>
      </c>
      <c r="AL112" s="28">
        <v>2.194</v>
      </c>
      <c r="AM112" s="28">
        <v>2.0294775299999999</v>
      </c>
      <c r="AN112" s="28">
        <v>2.3849999999999998</v>
      </c>
      <c r="AO112" s="28">
        <v>2.2490000000000001</v>
      </c>
      <c r="AP112" s="11">
        <v>2.2850000000000001</v>
      </c>
    </row>
    <row r="113" spans="1:42">
      <c r="A113" s="40">
        <v>9</v>
      </c>
      <c r="B113" s="27" t="s">
        <v>104</v>
      </c>
      <c r="C113" s="5" t="e">
        <v>#N/A</v>
      </c>
      <c r="D113" s="5" t="e">
        <v>#N/A</v>
      </c>
      <c r="E113" s="5" t="e">
        <v>#N/A</v>
      </c>
      <c r="F113" s="5" t="e">
        <v>#N/A</v>
      </c>
      <c r="G113" s="5" t="e">
        <v>#N/A</v>
      </c>
      <c r="H113" s="5" t="e">
        <v>#N/A</v>
      </c>
      <c r="I113" s="5" t="e">
        <v>#N/A</v>
      </c>
      <c r="J113" s="5" t="e">
        <v>#N/A</v>
      </c>
      <c r="K113" s="5" t="e">
        <v>#N/A</v>
      </c>
      <c r="L113" s="5" t="e">
        <v>#N/A</v>
      </c>
      <c r="M113" s="5" t="e">
        <v>#N/A</v>
      </c>
      <c r="N113" s="5" t="e">
        <v>#N/A</v>
      </c>
      <c r="O113" s="5">
        <v>0.5</v>
      </c>
      <c r="P113" s="5">
        <v>1.1200000000000001</v>
      </c>
      <c r="Q113" s="5">
        <v>1.01</v>
      </c>
      <c r="R113" s="5">
        <v>2.0099999999999998</v>
      </c>
      <c r="S113" s="5">
        <v>2.41</v>
      </c>
      <c r="T113" s="5">
        <v>2.46</v>
      </c>
      <c r="U113" s="5">
        <v>2.52</v>
      </c>
      <c r="V113" s="5">
        <v>2.88</v>
      </c>
      <c r="W113" s="5">
        <v>3.3</v>
      </c>
      <c r="X113" s="5">
        <v>3.61</v>
      </c>
      <c r="Y113" s="5">
        <v>3.57</v>
      </c>
      <c r="Z113" s="5">
        <v>4.4000000000000004</v>
      </c>
      <c r="AA113" s="5">
        <v>4.97</v>
      </c>
      <c r="AB113" s="5">
        <v>6.08</v>
      </c>
      <c r="AC113" s="5">
        <v>2</v>
      </c>
      <c r="AD113" s="5">
        <v>5.74</v>
      </c>
      <c r="AE113" s="5">
        <v>5.74</v>
      </c>
      <c r="AF113" s="5">
        <v>0.82199999999999995</v>
      </c>
      <c r="AG113" s="5">
        <v>0.23</v>
      </c>
      <c r="AH113" s="5">
        <v>0.80700000000000005</v>
      </c>
      <c r="AI113" s="28">
        <v>0.91400000000000003</v>
      </c>
      <c r="AJ113" s="28">
        <v>0.91</v>
      </c>
      <c r="AK113" s="28">
        <v>0.85499999999999998</v>
      </c>
      <c r="AL113" s="28">
        <v>0.875</v>
      </c>
      <c r="AM113" s="28">
        <v>0.96815445</v>
      </c>
      <c r="AN113" s="28">
        <v>0.71199999999999997</v>
      </c>
      <c r="AO113" s="28">
        <v>1</v>
      </c>
      <c r="AP113" s="11">
        <v>1.125</v>
      </c>
    </row>
    <row r="114" spans="1:42">
      <c r="A114" s="40">
        <v>10</v>
      </c>
      <c r="B114" s="27" t="s">
        <v>105</v>
      </c>
      <c r="C114" s="5" t="e">
        <v>#N/A</v>
      </c>
      <c r="D114" s="5" t="e">
        <v>#N/A</v>
      </c>
      <c r="E114" s="5" t="e">
        <v>#N/A</v>
      </c>
      <c r="F114" s="5" t="e">
        <v>#N/A</v>
      </c>
      <c r="G114" s="5" t="e">
        <v>#N/A</v>
      </c>
      <c r="H114" s="5" t="e">
        <v>#N/A</v>
      </c>
      <c r="I114" s="5" t="e">
        <v>#N/A</v>
      </c>
      <c r="J114" s="5" t="e">
        <v>#N/A</v>
      </c>
      <c r="K114" s="5" t="e">
        <v>#N/A</v>
      </c>
      <c r="L114" s="5" t="e">
        <v>#N/A</v>
      </c>
      <c r="M114" s="5" t="e">
        <v>#N/A</v>
      </c>
      <c r="N114" s="5" t="e">
        <v>#N/A</v>
      </c>
      <c r="O114" s="5" t="e">
        <v>#N/A</v>
      </c>
      <c r="P114" s="5" t="e">
        <v>#N/A</v>
      </c>
      <c r="Q114" s="5" t="e">
        <v>#N/A</v>
      </c>
      <c r="R114" s="5" t="e">
        <v>#N/A</v>
      </c>
      <c r="S114" s="5">
        <v>0.38</v>
      </c>
      <c r="T114" s="5">
        <v>1</v>
      </c>
      <c r="U114" s="5">
        <v>1.72</v>
      </c>
      <c r="V114" s="5">
        <v>2.5299999999999998</v>
      </c>
      <c r="W114" s="5">
        <v>2.56</v>
      </c>
      <c r="X114" s="5">
        <v>3.14</v>
      </c>
      <c r="Y114" s="5">
        <v>3.17</v>
      </c>
      <c r="Z114" s="5">
        <v>3.03</v>
      </c>
      <c r="AA114" s="5">
        <v>3</v>
      </c>
      <c r="AB114" s="5">
        <v>3.8</v>
      </c>
      <c r="AC114" s="5">
        <v>3.83</v>
      </c>
      <c r="AD114" s="5">
        <v>3.83</v>
      </c>
      <c r="AE114" s="5">
        <v>3.6</v>
      </c>
      <c r="AF114" s="5">
        <v>4.6289999999999996</v>
      </c>
      <c r="AG114" s="5">
        <v>5.1909999999999998</v>
      </c>
      <c r="AH114" s="5">
        <v>5.0949999999999998</v>
      </c>
      <c r="AI114" s="28">
        <v>5.1970000000000001</v>
      </c>
      <c r="AJ114" s="28">
        <v>5.234</v>
      </c>
      <c r="AK114" s="28">
        <v>4.5</v>
      </c>
      <c r="AL114" s="28">
        <v>4.9219999999999997</v>
      </c>
      <c r="AM114" s="28">
        <v>5.4210079999999996</v>
      </c>
      <c r="AN114" s="28">
        <v>5.6050000000000004</v>
      </c>
      <c r="AO114" s="28">
        <v>5.9770000000000003</v>
      </c>
      <c r="AP114" s="11">
        <v>6.0369999999999999</v>
      </c>
    </row>
    <row r="115" spans="1:42">
      <c r="A115" s="40">
        <v>11</v>
      </c>
      <c r="B115" s="27" t="s">
        <v>106</v>
      </c>
      <c r="C115" s="5" t="e">
        <v>#N/A</v>
      </c>
      <c r="D115" s="5" t="e">
        <v>#N/A</v>
      </c>
      <c r="E115" s="5" t="e">
        <v>#N/A</v>
      </c>
      <c r="F115" s="5" t="e">
        <v>#N/A</v>
      </c>
      <c r="G115" s="5" t="e">
        <v>#N/A</v>
      </c>
      <c r="H115" s="5" t="e">
        <v>#N/A</v>
      </c>
      <c r="I115" s="5" t="e">
        <v>#N/A</v>
      </c>
      <c r="J115" s="5">
        <v>0.24</v>
      </c>
      <c r="K115" s="5">
        <v>0.66</v>
      </c>
      <c r="L115" s="5">
        <v>0.84</v>
      </c>
      <c r="M115" s="5">
        <v>0.98</v>
      </c>
      <c r="N115" s="5">
        <v>1.32</v>
      </c>
      <c r="O115" s="5" t="e">
        <v>#N/A</v>
      </c>
      <c r="P115" s="5" t="e">
        <v>#N/A</v>
      </c>
      <c r="Q115" s="5" t="e">
        <v>#N/A</v>
      </c>
      <c r="R115" s="5" t="e">
        <v>#N/A</v>
      </c>
      <c r="S115" s="5" t="e">
        <v>#N/A</v>
      </c>
      <c r="T115" s="5" t="e">
        <v>#N/A</v>
      </c>
      <c r="U115" s="5" t="e">
        <v>#N/A</v>
      </c>
      <c r="V115" s="5" t="e">
        <v>#N/A</v>
      </c>
      <c r="W115" s="5" t="e">
        <v>#N/A</v>
      </c>
      <c r="X115" s="5" t="e">
        <v>#N/A</v>
      </c>
      <c r="Y115" s="5" t="e">
        <v>#N/A</v>
      </c>
      <c r="Z115" s="5" t="e">
        <v>#N/A</v>
      </c>
      <c r="AA115" s="5" t="e">
        <v>#N/A</v>
      </c>
      <c r="AB115" s="5" t="e">
        <v>#N/A</v>
      </c>
      <c r="AC115" s="5" t="e">
        <v>#N/A</v>
      </c>
      <c r="AD115" s="5" t="e">
        <v>#N/A</v>
      </c>
      <c r="AE115" s="5" t="e">
        <v>#N/A</v>
      </c>
      <c r="AF115" s="5" t="e">
        <v>#N/A</v>
      </c>
      <c r="AG115" s="5" t="e">
        <v>#N/A</v>
      </c>
      <c r="AH115" s="5" t="e">
        <v>#N/A</v>
      </c>
      <c r="AI115" s="5" t="e">
        <v>#N/A</v>
      </c>
      <c r="AJ115" s="5" t="e">
        <v>#N/A</v>
      </c>
      <c r="AK115" s="5" t="e">
        <v>#N/A</v>
      </c>
      <c r="AL115" s="5" t="e">
        <v>#N/A</v>
      </c>
      <c r="AM115" s="5" t="e">
        <v>#N/A</v>
      </c>
      <c r="AN115" s="5" t="e">
        <v>#N/A</v>
      </c>
      <c r="AO115" s="5" t="e">
        <v>#N/A</v>
      </c>
      <c r="AP115" s="315" t="e">
        <v>#N/A</v>
      </c>
    </row>
    <row r="116" spans="1:42">
      <c r="A116" s="40">
        <v>12</v>
      </c>
      <c r="B116" s="27" t="s">
        <v>107</v>
      </c>
      <c r="C116" s="5" t="e">
        <v>#N/A</v>
      </c>
      <c r="D116" s="5">
        <v>0.26</v>
      </c>
      <c r="E116" s="5">
        <v>0.26</v>
      </c>
      <c r="F116" s="5">
        <v>0.28000000000000003</v>
      </c>
      <c r="G116" s="5">
        <v>0.37</v>
      </c>
      <c r="H116" s="5">
        <v>0.38</v>
      </c>
      <c r="I116" s="5">
        <v>0.49</v>
      </c>
      <c r="J116" s="5">
        <v>0.52</v>
      </c>
      <c r="K116" s="5">
        <v>0.67</v>
      </c>
      <c r="L116" s="5">
        <v>0.82</v>
      </c>
      <c r="M116" s="5">
        <v>0.94</v>
      </c>
      <c r="N116" s="5">
        <v>1.28</v>
      </c>
      <c r="O116" s="5">
        <v>1.25</v>
      </c>
      <c r="P116" s="5">
        <v>0.96</v>
      </c>
      <c r="Q116" s="5">
        <v>1.6</v>
      </c>
      <c r="R116" s="5">
        <v>1.7</v>
      </c>
      <c r="S116" s="5">
        <v>2.08</v>
      </c>
      <c r="T116" s="5">
        <v>1.91</v>
      </c>
      <c r="U116" s="5">
        <v>2.62</v>
      </c>
      <c r="V116" s="5">
        <v>2.37</v>
      </c>
      <c r="W116" s="5">
        <v>4.5999999999999996</v>
      </c>
      <c r="X116" s="5">
        <v>5.63</v>
      </c>
      <c r="Y116" s="5">
        <v>5.52</v>
      </c>
      <c r="Z116" s="5">
        <v>7.35</v>
      </c>
      <c r="AA116" s="5">
        <v>7.8</v>
      </c>
      <c r="AB116" s="5">
        <v>7.7</v>
      </c>
      <c r="AC116" s="5">
        <v>7.91</v>
      </c>
      <c r="AD116" s="5">
        <v>7.91</v>
      </c>
      <c r="AE116" s="5">
        <v>13.2</v>
      </c>
      <c r="AF116" s="5">
        <v>9.8789999999999996</v>
      </c>
      <c r="AG116" s="5">
        <v>12.537000000000001</v>
      </c>
      <c r="AH116" s="5">
        <v>12.11</v>
      </c>
      <c r="AI116" s="28">
        <v>11.207000000000001</v>
      </c>
      <c r="AJ116" s="28">
        <v>11.162000000000001</v>
      </c>
      <c r="AK116" s="28">
        <v>11.74</v>
      </c>
      <c r="AL116" s="28">
        <v>12.709</v>
      </c>
      <c r="AM116" s="28">
        <v>11.844677079999999</v>
      </c>
      <c r="AN116" s="28">
        <v>11.727</v>
      </c>
      <c r="AO116" s="28">
        <v>12.382</v>
      </c>
      <c r="AP116" s="11">
        <v>12.382</v>
      </c>
    </row>
    <row r="117" spans="1:42">
      <c r="A117" s="40">
        <v>13</v>
      </c>
      <c r="B117" s="27" t="s">
        <v>108</v>
      </c>
      <c r="C117" s="5" t="e">
        <v>#N/A</v>
      </c>
      <c r="D117" s="315" t="e">
        <v>#N/A</v>
      </c>
      <c r="E117" s="5">
        <v>0.02</v>
      </c>
      <c r="F117" s="5">
        <v>0.06</v>
      </c>
      <c r="G117" s="5">
        <v>0.05</v>
      </c>
      <c r="H117" s="5">
        <v>0.05</v>
      </c>
      <c r="I117" s="5">
        <v>0.05</v>
      </c>
      <c r="J117" s="5">
        <v>0.08</v>
      </c>
      <c r="K117" s="5">
        <v>0.09</v>
      </c>
      <c r="L117" s="5">
        <v>0.11</v>
      </c>
      <c r="M117" s="5">
        <v>0.1</v>
      </c>
      <c r="N117" s="5">
        <v>0.12</v>
      </c>
      <c r="O117" s="5">
        <v>0.14000000000000001</v>
      </c>
      <c r="P117" s="5">
        <v>7.0000000000000007E-2</v>
      </c>
      <c r="Q117" s="5">
        <v>0.12</v>
      </c>
      <c r="R117" s="5">
        <v>0.15</v>
      </c>
      <c r="S117" s="5">
        <v>0.15</v>
      </c>
      <c r="T117" s="5">
        <v>0.15</v>
      </c>
      <c r="U117" s="5">
        <v>0.2</v>
      </c>
      <c r="V117" s="5">
        <v>0.16</v>
      </c>
      <c r="W117" s="5">
        <v>0.18</v>
      </c>
      <c r="X117" s="5">
        <v>0.19</v>
      </c>
      <c r="Y117" s="5">
        <v>0.19</v>
      </c>
      <c r="Z117" s="5">
        <v>0.2</v>
      </c>
      <c r="AA117" s="5">
        <v>0.19</v>
      </c>
      <c r="AB117" s="5">
        <v>0.18</v>
      </c>
      <c r="AC117" s="5">
        <v>0.22</v>
      </c>
      <c r="AD117" s="5">
        <v>0.23</v>
      </c>
      <c r="AE117" s="5">
        <v>0.5</v>
      </c>
      <c r="AF117" s="5">
        <v>0.27800000000000002</v>
      </c>
      <c r="AG117" s="5">
        <v>0.28499999999999998</v>
      </c>
      <c r="AH117" s="5">
        <v>0.36399999999999999</v>
      </c>
      <c r="AI117" s="28">
        <v>0.36760900000000002</v>
      </c>
      <c r="AJ117" s="28">
        <v>0.42099999999999999</v>
      </c>
      <c r="AK117" s="28">
        <v>0.28699999999999998</v>
      </c>
      <c r="AL117" s="28">
        <v>0.29799999999999999</v>
      </c>
      <c r="AM117" s="28">
        <v>0.28348505999999996</v>
      </c>
      <c r="AN117" s="28">
        <v>0.246</v>
      </c>
      <c r="AO117" s="28">
        <v>0.22600000000000001</v>
      </c>
      <c r="AP117" s="11">
        <v>0.32600000000000001</v>
      </c>
    </row>
    <row r="118" spans="1:42">
      <c r="A118" s="40">
        <v>14</v>
      </c>
      <c r="B118" s="27" t="s">
        <v>109</v>
      </c>
      <c r="C118" s="5" t="e">
        <v>#N/A</v>
      </c>
      <c r="D118" s="5" t="e">
        <v>#N/A</v>
      </c>
      <c r="E118" s="5" t="e">
        <v>#N/A</v>
      </c>
      <c r="F118" s="5" t="e">
        <v>#N/A</v>
      </c>
      <c r="G118" s="5" t="e">
        <v>#N/A</v>
      </c>
      <c r="H118" s="5" t="e">
        <v>#N/A</v>
      </c>
      <c r="I118" s="5" t="e">
        <v>#N/A</v>
      </c>
      <c r="J118" s="5" t="e">
        <v>#N/A</v>
      </c>
      <c r="K118" s="5" t="e">
        <v>#N/A</v>
      </c>
      <c r="L118" s="5" t="e">
        <v>#N/A</v>
      </c>
      <c r="M118" s="5">
        <v>0.2</v>
      </c>
      <c r="N118" s="5">
        <v>1.62</v>
      </c>
      <c r="O118" s="5">
        <v>3.26</v>
      </c>
      <c r="P118" s="5">
        <v>4.9400000000000004</v>
      </c>
      <c r="Q118" s="5">
        <v>7.24</v>
      </c>
      <c r="R118" s="5">
        <v>3.12</v>
      </c>
      <c r="S118" s="5">
        <v>3.61</v>
      </c>
      <c r="T118" s="5">
        <v>4.28</v>
      </c>
      <c r="U118" s="5">
        <v>8.0399999999999991</v>
      </c>
      <c r="V118" s="5">
        <v>9.06</v>
      </c>
      <c r="W118" s="5">
        <v>8.86</v>
      </c>
      <c r="X118" s="5">
        <v>9.83</v>
      </c>
      <c r="Y118" s="5">
        <v>10.77</v>
      </c>
      <c r="Z118" s="5">
        <v>10.44</v>
      </c>
      <c r="AA118" s="5">
        <v>22.4</v>
      </c>
      <c r="AB118" s="5">
        <v>25.3</v>
      </c>
      <c r="AC118" s="5">
        <v>26.5</v>
      </c>
      <c r="AD118" s="5">
        <v>26.5</v>
      </c>
      <c r="AE118" s="5">
        <v>16.8</v>
      </c>
      <c r="AF118" s="5">
        <v>18.788</v>
      </c>
      <c r="AG118" s="5">
        <v>18.731000000000002</v>
      </c>
      <c r="AH118" s="5">
        <v>21.425999999999998</v>
      </c>
      <c r="AI118" s="28">
        <v>21.597999999999999</v>
      </c>
      <c r="AJ118" s="28">
        <v>21.056000000000001</v>
      </c>
      <c r="AK118" s="28">
        <v>23.812999999999999</v>
      </c>
      <c r="AL118" s="28">
        <v>24.623000000000001</v>
      </c>
      <c r="AM118" s="28">
        <v>26.318708319999999</v>
      </c>
      <c r="AN118" s="28">
        <v>29.673999999999999</v>
      </c>
      <c r="AO118" s="28">
        <v>31.039000000000001</v>
      </c>
      <c r="AP118" s="11">
        <v>31.632999999999999</v>
      </c>
    </row>
    <row r="119" spans="1:42">
      <c r="A119" s="40">
        <v>15</v>
      </c>
      <c r="B119" s="27" t="s">
        <v>110</v>
      </c>
      <c r="C119" s="5">
        <v>3.2</v>
      </c>
      <c r="D119" s="5">
        <v>3.18</v>
      </c>
      <c r="E119" s="5">
        <v>3.3</v>
      </c>
      <c r="F119" s="5">
        <v>3.02</v>
      </c>
      <c r="G119" s="5">
        <v>4.16</v>
      </c>
      <c r="H119" s="5">
        <v>3.61</v>
      </c>
      <c r="I119" s="5">
        <v>4.6100000000000003</v>
      </c>
      <c r="J119" s="5">
        <v>5.55</v>
      </c>
      <c r="K119" s="5">
        <v>7.68</v>
      </c>
      <c r="L119" s="5">
        <v>8.65</v>
      </c>
      <c r="M119" s="5">
        <v>11.58</v>
      </c>
      <c r="N119" s="5">
        <v>13.3</v>
      </c>
      <c r="O119" s="5">
        <v>15.17</v>
      </c>
      <c r="P119" s="5">
        <v>25.6</v>
      </c>
      <c r="Q119" s="5">
        <v>25.55</v>
      </c>
      <c r="R119" s="5">
        <v>24.65</v>
      </c>
      <c r="S119" s="5">
        <v>23.52</v>
      </c>
      <c r="T119" s="5">
        <v>22.4</v>
      </c>
      <c r="U119" s="5">
        <v>23.13</v>
      </c>
      <c r="V119" s="5">
        <v>24.5</v>
      </c>
      <c r="W119" s="5">
        <v>12.31</v>
      </c>
      <c r="X119" s="5">
        <v>21.33</v>
      </c>
      <c r="Y119" s="5">
        <v>23.52</v>
      </c>
      <c r="Z119" s="5">
        <v>15.93</v>
      </c>
      <c r="AA119" s="5">
        <v>19.399999999999999</v>
      </c>
      <c r="AB119" s="5">
        <v>20.5</v>
      </c>
      <c r="AC119" s="5">
        <v>21.13</v>
      </c>
      <c r="AD119" s="5">
        <v>21.77</v>
      </c>
      <c r="AE119" s="5">
        <v>22.1</v>
      </c>
      <c r="AF119" s="5">
        <v>30.561</v>
      </c>
      <c r="AG119" s="5">
        <v>34.847999999999999</v>
      </c>
      <c r="AH119" s="5">
        <v>35.5</v>
      </c>
      <c r="AI119" s="28">
        <v>35.228999999999999</v>
      </c>
      <c r="AJ119" s="28">
        <v>36.006999999999998</v>
      </c>
      <c r="AK119" s="28">
        <v>35.5</v>
      </c>
      <c r="AL119" s="28">
        <v>40.179000000000002</v>
      </c>
      <c r="AM119" s="28">
        <v>43.673939920000002</v>
      </c>
      <c r="AN119" s="28">
        <v>41.503</v>
      </c>
      <c r="AO119" s="28">
        <v>35.652999999999999</v>
      </c>
      <c r="AP119" s="11">
        <v>28.699000000000002</v>
      </c>
    </row>
    <row r="120" spans="1:42">
      <c r="A120" s="40">
        <v>16</v>
      </c>
      <c r="B120" s="27" t="s">
        <v>111</v>
      </c>
      <c r="C120" s="5">
        <v>0.35</v>
      </c>
      <c r="D120" s="5">
        <v>0.41</v>
      </c>
      <c r="E120" s="5">
        <v>0.28000000000000003</v>
      </c>
      <c r="F120" s="5">
        <v>0.3</v>
      </c>
      <c r="G120" s="5">
        <v>0.23</v>
      </c>
      <c r="H120" s="5">
        <v>0.3</v>
      </c>
      <c r="I120" s="5">
        <v>0.31</v>
      </c>
      <c r="J120" s="5">
        <v>0.55000000000000004</v>
      </c>
      <c r="K120" s="5">
        <v>0.4</v>
      </c>
      <c r="L120" s="5">
        <v>0.52</v>
      </c>
      <c r="M120" s="5">
        <v>0.46</v>
      </c>
      <c r="N120" s="5">
        <v>0.68</v>
      </c>
      <c r="O120" s="5" t="e">
        <v>#N/A</v>
      </c>
      <c r="P120" s="5" t="e">
        <v>#N/A</v>
      </c>
      <c r="Q120" s="5" t="e">
        <v>#N/A</v>
      </c>
      <c r="R120" s="5" t="e">
        <v>#N/A</v>
      </c>
      <c r="S120" s="5" t="e">
        <v>#N/A</v>
      </c>
      <c r="T120" s="5" t="e">
        <v>#N/A</v>
      </c>
      <c r="U120" s="5" t="e">
        <v>#N/A</v>
      </c>
      <c r="V120" s="5" t="e">
        <v>#N/A</v>
      </c>
      <c r="W120" s="5" t="e">
        <v>#N/A</v>
      </c>
      <c r="X120" s="5" t="e">
        <v>#N/A</v>
      </c>
      <c r="Y120" s="5" t="e">
        <v>#N/A</v>
      </c>
      <c r="Z120" s="5" t="e">
        <v>#N/A</v>
      </c>
      <c r="AA120" s="5" t="e">
        <v>#N/A</v>
      </c>
      <c r="AB120" s="5" t="e">
        <v>#N/A</v>
      </c>
      <c r="AC120" s="5" t="e">
        <v>#N/A</v>
      </c>
      <c r="AD120" s="5" t="e">
        <v>#N/A</v>
      </c>
      <c r="AE120" s="5" t="e">
        <v>#N/A</v>
      </c>
      <c r="AF120" s="5" t="e">
        <v>#N/A</v>
      </c>
      <c r="AG120" s="5" t="e">
        <v>#N/A</v>
      </c>
      <c r="AH120" s="5" t="e">
        <v>#N/A</v>
      </c>
      <c r="AI120" s="5" t="e">
        <v>#N/A</v>
      </c>
      <c r="AJ120" s="5" t="e">
        <v>#N/A</v>
      </c>
      <c r="AK120" s="5" t="e">
        <v>#N/A</v>
      </c>
      <c r="AL120" s="5" t="e">
        <v>#N/A</v>
      </c>
      <c r="AM120" s="5" t="e">
        <v>#N/A</v>
      </c>
      <c r="AN120" s="5" t="e">
        <v>#N/A</v>
      </c>
      <c r="AO120" s="5" t="e">
        <v>#N/A</v>
      </c>
      <c r="AP120" s="315" t="e">
        <v>#N/A</v>
      </c>
    </row>
    <row r="121" spans="1:42">
      <c r="A121" s="40">
        <v>17</v>
      </c>
      <c r="B121" s="27" t="s">
        <v>112</v>
      </c>
      <c r="C121" s="5" t="e">
        <v>#N/A</v>
      </c>
      <c r="D121" s="5" t="e">
        <v>#N/A</v>
      </c>
      <c r="E121" s="5" t="e">
        <v>#N/A</v>
      </c>
      <c r="F121" s="5" t="e">
        <v>#N/A</v>
      </c>
      <c r="G121" s="5" t="e">
        <v>#N/A</v>
      </c>
      <c r="H121" s="5" t="e">
        <v>#N/A</v>
      </c>
      <c r="I121" s="5" t="e">
        <v>#N/A</v>
      </c>
      <c r="J121" s="5" t="e">
        <v>#N/A</v>
      </c>
      <c r="K121" s="5" t="e">
        <v>#N/A</v>
      </c>
      <c r="L121" s="5" t="e">
        <v>#N/A</v>
      </c>
      <c r="M121" s="5" t="e">
        <v>#N/A</v>
      </c>
      <c r="N121" s="5" t="e">
        <v>#N/A</v>
      </c>
      <c r="O121" s="5">
        <v>4.2699999999999996</v>
      </c>
      <c r="P121" s="5">
        <v>5.31</v>
      </c>
      <c r="Q121" s="5">
        <v>9.36</v>
      </c>
      <c r="R121" s="5">
        <v>12.61</v>
      </c>
      <c r="S121" s="5">
        <v>8.51</v>
      </c>
      <c r="T121" s="5">
        <v>17.18</v>
      </c>
      <c r="U121" s="5">
        <v>19.48</v>
      </c>
      <c r="V121" s="5">
        <v>20.39</v>
      </c>
      <c r="W121" s="5">
        <v>17.97</v>
      </c>
      <c r="X121" s="5">
        <v>17.75</v>
      </c>
      <c r="Y121" s="5">
        <v>21.13</v>
      </c>
      <c r="Z121" s="5">
        <v>24.79</v>
      </c>
      <c r="AA121" s="5">
        <v>25.6</v>
      </c>
      <c r="AB121" s="5">
        <v>28.2</v>
      </c>
      <c r="AC121" s="5">
        <v>25.71</v>
      </c>
      <c r="AD121" s="5">
        <v>25.91</v>
      </c>
      <c r="AE121" s="5">
        <v>23.2</v>
      </c>
      <c r="AF121" s="5">
        <v>36.386000000000003</v>
      </c>
      <c r="AG121" s="5">
        <v>30.777999999999999</v>
      </c>
      <c r="AH121" s="5">
        <v>30.245000000000001</v>
      </c>
      <c r="AI121" s="28">
        <v>22.190999999999999</v>
      </c>
      <c r="AJ121" s="28">
        <v>46.610999999999997</v>
      </c>
      <c r="AK121" s="28">
        <v>55.552999999999997</v>
      </c>
      <c r="AL121" s="28">
        <v>55.719000000000001</v>
      </c>
      <c r="AM121" s="28">
        <v>53.699282689999997</v>
      </c>
      <c r="AN121" s="28">
        <v>59.451999999999998</v>
      </c>
      <c r="AO121" s="28">
        <v>71.192999999999998</v>
      </c>
      <c r="AP121" s="11">
        <v>46.534999999999997</v>
      </c>
    </row>
    <row r="122" spans="1:42">
      <c r="A122" s="40">
        <v>18</v>
      </c>
      <c r="B122" s="27" t="s">
        <v>113</v>
      </c>
      <c r="C122" s="5">
        <v>0.28999999999999998</v>
      </c>
      <c r="D122" s="5">
        <v>0.28999999999999998</v>
      </c>
      <c r="E122" s="5">
        <v>0.39</v>
      </c>
      <c r="F122" s="5">
        <v>0.42</v>
      </c>
      <c r="G122" s="5">
        <v>0.4</v>
      </c>
      <c r="H122" s="5">
        <v>0.42</v>
      </c>
      <c r="I122" s="5">
        <v>0.6</v>
      </c>
      <c r="J122" s="5">
        <v>0.78</v>
      </c>
      <c r="K122" s="5">
        <v>1</v>
      </c>
      <c r="L122" s="5">
        <v>1.43</v>
      </c>
      <c r="M122" s="5">
        <v>1.37</v>
      </c>
      <c r="N122" s="5">
        <v>1.95</v>
      </c>
      <c r="O122" s="5">
        <v>2.58</v>
      </c>
      <c r="P122" s="5">
        <v>2.67</v>
      </c>
      <c r="Q122" s="5">
        <v>2.88</v>
      </c>
      <c r="R122" s="5">
        <v>3.61</v>
      </c>
      <c r="S122" s="5">
        <v>3.75</v>
      </c>
      <c r="T122" s="5">
        <v>3.57</v>
      </c>
      <c r="U122" s="5">
        <v>3.42</v>
      </c>
      <c r="V122" s="5">
        <v>3.46</v>
      </c>
      <c r="W122" s="5">
        <v>3.47</v>
      </c>
      <c r="X122" s="5">
        <v>3.65</v>
      </c>
      <c r="Y122" s="5">
        <v>3.92</v>
      </c>
      <c r="Z122" s="5">
        <v>11.79</v>
      </c>
      <c r="AA122" s="5">
        <v>13.3</v>
      </c>
      <c r="AB122" s="5">
        <v>13.3</v>
      </c>
      <c r="AC122" s="5">
        <v>13.47</v>
      </c>
      <c r="AD122" s="5">
        <v>13.47</v>
      </c>
      <c r="AE122" s="5">
        <v>12.1</v>
      </c>
      <c r="AF122" s="5">
        <v>3.1749999999999998</v>
      </c>
      <c r="AG122" s="5">
        <v>3.9820000000000002</v>
      </c>
      <c r="AH122" s="5">
        <v>3.6659999999999999</v>
      </c>
      <c r="AI122" s="28">
        <v>4.5990000000000002</v>
      </c>
      <c r="AJ122" s="28">
        <v>4.7460000000000004</v>
      </c>
      <c r="AK122" s="28">
        <v>4.6920000000000002</v>
      </c>
      <c r="AL122" s="28">
        <v>4.6879999999999997</v>
      </c>
      <c r="AM122" s="28">
        <v>5.1826962699999992</v>
      </c>
      <c r="AN122" s="28">
        <v>4.8730000000000002</v>
      </c>
      <c r="AO122" s="28">
        <v>5.3</v>
      </c>
      <c r="AP122" s="11">
        <v>5.226</v>
      </c>
    </row>
    <row r="123" spans="1:42">
      <c r="A123" s="40">
        <v>19</v>
      </c>
      <c r="B123" s="27" t="s">
        <v>114</v>
      </c>
      <c r="C123" s="5" t="e">
        <v>#N/A</v>
      </c>
      <c r="D123" s="5" t="e">
        <v>#N/A</v>
      </c>
      <c r="E123" s="5" t="e">
        <v>#N/A</v>
      </c>
      <c r="F123" s="5" t="e">
        <v>#N/A</v>
      </c>
      <c r="G123" s="5" t="e">
        <v>#N/A</v>
      </c>
      <c r="H123" s="5" t="e">
        <v>#N/A</v>
      </c>
      <c r="I123" s="5" t="e">
        <v>#N/A</v>
      </c>
      <c r="J123" s="5" t="e">
        <v>#N/A</v>
      </c>
      <c r="K123" s="5" t="e">
        <v>#N/A</v>
      </c>
      <c r="L123" s="5" t="e">
        <v>#N/A</v>
      </c>
      <c r="M123" s="5" t="e">
        <v>#N/A</v>
      </c>
      <c r="N123" s="5" t="e">
        <v>#N/A</v>
      </c>
      <c r="O123" s="5" t="e">
        <v>#N/A</v>
      </c>
      <c r="P123" s="5" t="e">
        <v>#N/A</v>
      </c>
      <c r="Q123" s="5" t="e">
        <v>#N/A</v>
      </c>
      <c r="R123" s="5" t="e">
        <v>#N/A</v>
      </c>
      <c r="S123" s="5" t="e">
        <v>#N/A</v>
      </c>
      <c r="T123" s="5" t="e">
        <v>#N/A</v>
      </c>
      <c r="U123" s="5" t="e">
        <v>#N/A</v>
      </c>
      <c r="V123" s="5" t="e">
        <v>#N/A</v>
      </c>
      <c r="W123" s="5" t="e">
        <v>#N/A</v>
      </c>
      <c r="X123" s="5" t="e">
        <v>#N/A</v>
      </c>
      <c r="Y123" s="5" t="e">
        <v>#N/A</v>
      </c>
      <c r="Z123" s="5" t="e">
        <v>#N/A</v>
      </c>
      <c r="AA123" s="5" t="e">
        <v>#N/A</v>
      </c>
      <c r="AB123" s="5" t="e">
        <v>#N/A</v>
      </c>
      <c r="AC123" s="5">
        <v>2.63</v>
      </c>
      <c r="AD123" s="5">
        <v>2.96</v>
      </c>
      <c r="AE123" s="5">
        <v>4.9000000000000004</v>
      </c>
      <c r="AF123" s="5">
        <v>0.81899999999999995</v>
      </c>
      <c r="AG123" s="5">
        <v>0.41699999999999998</v>
      </c>
      <c r="AH123" s="5">
        <v>1.8420000000000001</v>
      </c>
      <c r="AI123" s="28">
        <v>2.4380000000000002</v>
      </c>
      <c r="AJ123" s="28">
        <v>4.2910000000000004</v>
      </c>
      <c r="AK123" s="28">
        <v>4.6230000000000002</v>
      </c>
      <c r="AL123" s="28">
        <v>5.476</v>
      </c>
      <c r="AM123" s="28">
        <v>2.9556335900000001</v>
      </c>
      <c r="AN123" s="28">
        <v>2.5030000000000001</v>
      </c>
      <c r="AO123" s="28">
        <v>1.7119999999999997</v>
      </c>
      <c r="AP123" s="11">
        <v>3.855</v>
      </c>
    </row>
    <row r="124" spans="1:42">
      <c r="A124" s="40">
        <v>20</v>
      </c>
      <c r="B124" s="27" t="s">
        <v>115</v>
      </c>
      <c r="C124" s="5" t="e">
        <v>#N/A</v>
      </c>
      <c r="D124" s="5" t="e">
        <v>#N/A</v>
      </c>
      <c r="E124" s="5" t="e">
        <v>#N/A</v>
      </c>
      <c r="F124" s="5" t="e">
        <v>#N/A</v>
      </c>
      <c r="G124" s="5" t="e">
        <v>#N/A</v>
      </c>
      <c r="H124" s="5" t="e">
        <v>#N/A</v>
      </c>
      <c r="I124" s="5" t="e">
        <v>#N/A</v>
      </c>
      <c r="J124" s="5" t="e">
        <v>#N/A</v>
      </c>
      <c r="K124" s="5" t="e">
        <v>#N/A</v>
      </c>
      <c r="L124" s="5" t="e">
        <v>#N/A</v>
      </c>
      <c r="M124" s="5" t="e">
        <v>#N/A</v>
      </c>
      <c r="N124" s="5">
        <v>0.2</v>
      </c>
      <c r="O124" s="5">
        <v>0.3</v>
      </c>
      <c r="P124" s="5">
        <v>0.15</v>
      </c>
      <c r="Q124" s="5">
        <v>0.99</v>
      </c>
      <c r="R124" s="5">
        <v>1.03</v>
      </c>
      <c r="S124" s="5">
        <v>1.32</v>
      </c>
      <c r="T124" s="5">
        <v>1.57</v>
      </c>
      <c r="U124" s="5">
        <v>1.39</v>
      </c>
      <c r="V124" s="5">
        <v>1.87</v>
      </c>
      <c r="W124" s="5">
        <v>1.8</v>
      </c>
      <c r="X124" s="5" t="e">
        <v>#N/A</v>
      </c>
      <c r="Y124" s="5" t="e">
        <v>#N/A</v>
      </c>
      <c r="Z124" s="5" t="e">
        <v>#N/A</v>
      </c>
      <c r="AA124" s="5" t="e">
        <v>#N/A</v>
      </c>
      <c r="AB124" s="5" t="e">
        <v>#N/A</v>
      </c>
      <c r="AC124" s="5" t="e">
        <v>#N/A</v>
      </c>
      <c r="AD124" s="5" t="e">
        <v>#N/A</v>
      </c>
      <c r="AE124" s="5" t="e">
        <v>#N/A</v>
      </c>
      <c r="AF124" s="5" t="e">
        <v>#N/A</v>
      </c>
      <c r="AG124" s="5" t="e">
        <v>#N/A</v>
      </c>
      <c r="AH124" s="5" t="e">
        <v>#N/A</v>
      </c>
      <c r="AI124" s="5" t="e">
        <v>#N/A</v>
      </c>
      <c r="AJ124" s="5" t="e">
        <v>#N/A</v>
      </c>
      <c r="AK124" s="5" t="e">
        <v>#N/A</v>
      </c>
      <c r="AL124" s="5" t="e">
        <v>#N/A</v>
      </c>
      <c r="AM124" s="5" t="e">
        <v>#N/A</v>
      </c>
      <c r="AN124" s="5" t="e">
        <v>#N/A</v>
      </c>
      <c r="AO124" s="5" t="e">
        <v>#N/A</v>
      </c>
      <c r="AP124" s="315" t="e">
        <v>#N/A</v>
      </c>
    </row>
    <row r="125" spans="1:42">
      <c r="A125" s="40">
        <v>21</v>
      </c>
      <c r="B125" s="27" t="s">
        <v>116</v>
      </c>
      <c r="C125" s="5" t="e">
        <v>#N/A</v>
      </c>
      <c r="D125" s="5" t="e">
        <v>#N/A</v>
      </c>
      <c r="E125" s="5" t="e">
        <v>#N/A</v>
      </c>
      <c r="F125" s="5" t="e">
        <v>#N/A</v>
      </c>
      <c r="G125" s="5" t="e">
        <v>#N/A</v>
      </c>
      <c r="H125" s="5" t="e">
        <v>#N/A</v>
      </c>
      <c r="I125" s="5" t="e">
        <v>#N/A</v>
      </c>
      <c r="J125" s="5" t="e">
        <v>#N/A</v>
      </c>
      <c r="K125" s="5" t="e">
        <v>#N/A</v>
      </c>
      <c r="L125" s="5">
        <v>1.28</v>
      </c>
      <c r="M125" s="5">
        <v>1.4</v>
      </c>
      <c r="N125" s="5">
        <v>1.37</v>
      </c>
      <c r="O125" s="5">
        <v>1.48</v>
      </c>
      <c r="P125" s="5">
        <v>1.28</v>
      </c>
      <c r="Q125" s="5">
        <v>3.4</v>
      </c>
      <c r="R125" s="5">
        <v>4.4800000000000004</v>
      </c>
      <c r="S125" s="5">
        <v>4.8899999999999997</v>
      </c>
      <c r="T125" s="5">
        <v>5.46</v>
      </c>
      <c r="U125" s="5">
        <v>5.99</v>
      </c>
      <c r="V125" s="5">
        <v>6.17</v>
      </c>
      <c r="W125" s="5">
        <v>6.04</v>
      </c>
      <c r="X125" s="5">
        <v>5.99</v>
      </c>
      <c r="Y125" s="5">
        <v>6.17</v>
      </c>
      <c r="Z125" s="5">
        <v>4.28</v>
      </c>
      <c r="AA125" s="5">
        <v>5.3</v>
      </c>
      <c r="AB125" s="5">
        <v>5.5</v>
      </c>
      <c r="AC125" s="5">
        <v>5.47</v>
      </c>
      <c r="AD125" s="5">
        <v>5.47</v>
      </c>
      <c r="AE125" s="5">
        <v>5.0999999999999996</v>
      </c>
      <c r="AF125" s="5">
        <v>4.8230000000000004</v>
      </c>
      <c r="AG125" s="5">
        <v>4.4939999999999998</v>
      </c>
      <c r="AH125" s="5">
        <v>4.1360000000000001</v>
      </c>
      <c r="AI125" s="28">
        <v>3.823</v>
      </c>
      <c r="AJ125" s="28">
        <v>3.915</v>
      </c>
      <c r="AK125" s="28">
        <v>4.3419999999999996</v>
      </c>
      <c r="AL125" s="28">
        <v>19.559999999999999</v>
      </c>
      <c r="AM125" s="28">
        <v>22.678872089999999</v>
      </c>
      <c r="AN125" s="28">
        <v>24.332999999999998</v>
      </c>
      <c r="AO125" s="28">
        <v>25.6</v>
      </c>
      <c r="AP125" s="11">
        <v>23.8</v>
      </c>
    </row>
    <row r="126" spans="1:42">
      <c r="A126" s="40">
        <v>22</v>
      </c>
      <c r="B126" s="27" t="s">
        <v>117</v>
      </c>
      <c r="C126" s="5">
        <v>0.39</v>
      </c>
      <c r="D126" s="5">
        <v>0.39</v>
      </c>
      <c r="E126" s="5">
        <v>0.38</v>
      </c>
      <c r="F126" s="5">
        <v>0.41</v>
      </c>
      <c r="G126" s="5">
        <v>0.47</v>
      </c>
      <c r="H126" s="5">
        <v>0.55000000000000004</v>
      </c>
      <c r="I126" s="5">
        <v>0.67</v>
      </c>
      <c r="J126" s="5">
        <v>0.66</v>
      </c>
      <c r="K126" s="5">
        <v>0.69</v>
      </c>
      <c r="L126" s="5">
        <v>0.64</v>
      </c>
      <c r="M126" s="5">
        <v>0.94</v>
      </c>
      <c r="N126" s="5">
        <v>0.77</v>
      </c>
      <c r="O126" s="5">
        <v>0.59</v>
      </c>
      <c r="P126" s="5">
        <v>0.59</v>
      </c>
      <c r="Q126" s="5">
        <v>0.92</v>
      </c>
      <c r="R126" s="5">
        <v>0.64</v>
      </c>
      <c r="S126" s="5">
        <v>0.33</v>
      </c>
      <c r="T126" s="5">
        <v>0.49</v>
      </c>
      <c r="U126" s="5">
        <v>0.56999999999999995</v>
      </c>
      <c r="V126" s="5">
        <v>0.83</v>
      </c>
      <c r="W126" s="5">
        <v>0.63</v>
      </c>
      <c r="X126" s="5">
        <v>0.76</v>
      </c>
      <c r="Y126" s="5">
        <v>0.68</v>
      </c>
      <c r="Z126" s="5">
        <v>0.63</v>
      </c>
      <c r="AA126" s="5" t="e">
        <v>#N/A</v>
      </c>
      <c r="AB126" s="5" t="e">
        <v>#N/A</v>
      </c>
      <c r="AC126" s="5" t="e">
        <v>#N/A</v>
      </c>
      <c r="AD126" s="5" t="e">
        <v>#N/A</v>
      </c>
      <c r="AE126" s="5" t="e">
        <v>#N/A</v>
      </c>
      <c r="AF126" s="5" t="e">
        <v>#N/A</v>
      </c>
      <c r="AG126" s="5" t="e">
        <v>#N/A</v>
      </c>
      <c r="AH126" s="5" t="e">
        <v>#N/A</v>
      </c>
      <c r="AI126" s="5" t="e">
        <v>#N/A</v>
      </c>
      <c r="AJ126" s="5" t="e">
        <v>#N/A</v>
      </c>
      <c r="AK126" s="315" t="e">
        <v>#N/A</v>
      </c>
      <c r="AL126" s="315" t="e">
        <v>#N/A</v>
      </c>
      <c r="AM126" s="315" t="e">
        <v>#N/A</v>
      </c>
      <c r="AN126" s="5" t="e">
        <v>#N/A</v>
      </c>
      <c r="AO126" s="5" t="e">
        <v>#N/A</v>
      </c>
      <c r="AP126" s="315" t="e">
        <v>#N/A</v>
      </c>
    </row>
    <row r="127" spans="1:42">
      <c r="A127" s="40">
        <v>23</v>
      </c>
      <c r="B127" s="27" t="s">
        <v>118</v>
      </c>
      <c r="C127" s="5">
        <v>3.47</v>
      </c>
      <c r="D127" s="5">
        <v>3.09</v>
      </c>
      <c r="E127" s="5">
        <v>2.0099999999999998</v>
      </c>
      <c r="F127" s="5">
        <v>1.97</v>
      </c>
      <c r="G127" s="5">
        <v>4.6500000000000004</v>
      </c>
      <c r="H127" s="5">
        <v>4.6500000000000004</v>
      </c>
      <c r="I127" s="5">
        <v>5.4</v>
      </c>
      <c r="J127" s="5">
        <v>5.48</v>
      </c>
      <c r="K127" s="5">
        <v>6.4</v>
      </c>
      <c r="L127" s="5">
        <v>5.16</v>
      </c>
      <c r="M127" s="5">
        <v>8.35</v>
      </c>
      <c r="N127" s="5">
        <v>9.84</v>
      </c>
      <c r="O127" s="5">
        <v>8.4499999999999993</v>
      </c>
      <c r="P127" s="5">
        <v>12.92</v>
      </c>
      <c r="Q127" s="5">
        <v>18.350000000000001</v>
      </c>
      <c r="R127" s="5">
        <v>19.95</v>
      </c>
      <c r="S127" s="5">
        <v>16.28</v>
      </c>
      <c r="T127" s="5">
        <v>33.65</v>
      </c>
      <c r="U127" s="5">
        <v>35.17</v>
      </c>
      <c r="V127" s="5">
        <v>32.020000000000003</v>
      </c>
      <c r="W127" s="5">
        <v>31.64</v>
      </c>
      <c r="X127" s="5">
        <v>29.05</v>
      </c>
      <c r="Y127" s="5">
        <v>27.37</v>
      </c>
      <c r="Z127" s="5">
        <v>37.14</v>
      </c>
      <c r="AA127" s="5">
        <v>39.4</v>
      </c>
      <c r="AB127" s="5">
        <v>41.4</v>
      </c>
      <c r="AC127" s="5">
        <v>41.45</v>
      </c>
      <c r="AD127" s="5">
        <v>41.45</v>
      </c>
      <c r="AE127" s="5">
        <v>27.6</v>
      </c>
      <c r="AF127" s="5">
        <v>40.390999999999998</v>
      </c>
      <c r="AG127" s="5">
        <v>31.111999999999998</v>
      </c>
      <c r="AH127" s="5">
        <v>45.179000000000002</v>
      </c>
      <c r="AI127" s="28">
        <v>63.963999999999999</v>
      </c>
      <c r="AJ127" s="28">
        <v>64.176000000000002</v>
      </c>
      <c r="AK127" s="28">
        <v>62.843000000000004</v>
      </c>
      <c r="AL127" s="28">
        <v>64.697000000000003</v>
      </c>
      <c r="AM127" s="28">
        <v>63.891059469999995</v>
      </c>
      <c r="AN127" s="28">
        <v>51.067999999999998</v>
      </c>
      <c r="AO127" s="28">
        <v>50.899000000000001</v>
      </c>
      <c r="AP127" s="11">
        <v>68.156999999999996</v>
      </c>
    </row>
    <row r="128" spans="1:42">
      <c r="A128" s="40">
        <v>24</v>
      </c>
      <c r="B128" s="29" t="s">
        <v>119</v>
      </c>
      <c r="C128" s="24" t="e">
        <v>#N/A</v>
      </c>
      <c r="D128" s="24">
        <v>5.4</v>
      </c>
      <c r="E128" s="24">
        <v>7.54</v>
      </c>
      <c r="F128" s="24">
        <v>8.77</v>
      </c>
      <c r="G128" s="24">
        <v>8.83</v>
      </c>
      <c r="H128" s="24">
        <v>9.3000000000000007</v>
      </c>
      <c r="I128" s="24">
        <v>12.32</v>
      </c>
      <c r="J128" s="24">
        <v>11.88</v>
      </c>
      <c r="K128" s="24">
        <v>15.25</v>
      </c>
      <c r="L128" s="24">
        <v>18.309999999999999</v>
      </c>
      <c r="M128" s="24">
        <v>14.21</v>
      </c>
      <c r="N128" s="24">
        <v>19.63</v>
      </c>
      <c r="O128" s="24">
        <v>17.11</v>
      </c>
      <c r="P128" s="24">
        <v>14.05</v>
      </c>
      <c r="Q128" s="24">
        <v>12.32</v>
      </c>
      <c r="R128" s="24">
        <v>12.45</v>
      </c>
      <c r="S128" s="24">
        <v>19.5</v>
      </c>
      <c r="T128" s="24">
        <v>10.94</v>
      </c>
      <c r="U128" s="24">
        <v>12.79</v>
      </c>
      <c r="V128" s="24">
        <v>13.09</v>
      </c>
      <c r="W128" s="24">
        <v>10.53</v>
      </c>
      <c r="X128" s="24">
        <v>11.97</v>
      </c>
      <c r="Y128" s="24">
        <v>11.81</v>
      </c>
      <c r="Z128" s="24">
        <v>56.31</v>
      </c>
      <c r="AA128" s="24">
        <v>62.6</v>
      </c>
      <c r="AB128" s="24">
        <v>40.4</v>
      </c>
      <c r="AC128" s="24">
        <v>40.409999999999997</v>
      </c>
      <c r="AD128" s="24">
        <v>42</v>
      </c>
      <c r="AE128" s="24">
        <v>46.5</v>
      </c>
      <c r="AF128" s="24">
        <v>45.11</v>
      </c>
      <c r="AG128" s="24">
        <v>41.7</v>
      </c>
      <c r="AH128" s="24">
        <v>35.319000000000003</v>
      </c>
      <c r="AI128" s="30">
        <v>47.026000000000003</v>
      </c>
      <c r="AJ128" s="30">
        <v>52</v>
      </c>
      <c r="AK128" s="30">
        <v>43.744999999999997</v>
      </c>
      <c r="AL128" s="30">
        <v>43.308999999999997</v>
      </c>
      <c r="AM128" s="30">
        <v>48.3035584</v>
      </c>
      <c r="AN128" s="30">
        <v>50.331000000000003</v>
      </c>
      <c r="AO128" s="30">
        <v>56.1</v>
      </c>
      <c r="AP128" s="11">
        <v>56.1</v>
      </c>
    </row>
    <row r="129" spans="1:42">
      <c r="A129" s="36"/>
    </row>
    <row r="130" spans="1:42" ht="38.25">
      <c r="A130" s="232" t="s">
        <v>138</v>
      </c>
      <c r="B130" s="408" t="s">
        <v>120</v>
      </c>
      <c r="C130" s="3" t="s">
        <v>66</v>
      </c>
      <c r="D130" s="3" t="s">
        <v>67</v>
      </c>
      <c r="E130" s="3" t="s">
        <v>68</v>
      </c>
      <c r="F130" s="3" t="s">
        <v>69</v>
      </c>
      <c r="G130" s="3" t="s">
        <v>70</v>
      </c>
      <c r="H130" s="3" t="s">
        <v>71</v>
      </c>
      <c r="I130" s="3" t="s">
        <v>72</v>
      </c>
      <c r="J130" s="3" t="s">
        <v>73</v>
      </c>
      <c r="K130" s="3" t="s">
        <v>74</v>
      </c>
      <c r="L130" s="3" t="s">
        <v>75</v>
      </c>
      <c r="M130" s="3" t="s">
        <v>1</v>
      </c>
      <c r="N130" s="3" t="s">
        <v>2</v>
      </c>
      <c r="O130" s="3" t="s">
        <v>3</v>
      </c>
      <c r="P130" s="3" t="s">
        <v>4</v>
      </c>
      <c r="Q130" s="3" t="s">
        <v>5</v>
      </c>
      <c r="R130" s="3" t="s">
        <v>6</v>
      </c>
      <c r="S130" s="3" t="s">
        <v>7</v>
      </c>
      <c r="T130" s="3" t="s">
        <v>8</v>
      </c>
      <c r="U130" s="3" t="s">
        <v>9</v>
      </c>
      <c r="V130" s="3" t="s">
        <v>10</v>
      </c>
      <c r="W130" s="3" t="s">
        <v>11</v>
      </c>
      <c r="X130" s="3" t="s">
        <v>12</v>
      </c>
      <c r="Y130" s="3" t="s">
        <v>13</v>
      </c>
      <c r="Z130" s="3" t="s">
        <v>14</v>
      </c>
      <c r="AA130" s="3" t="s">
        <v>15</v>
      </c>
      <c r="AB130" s="3" t="s">
        <v>16</v>
      </c>
      <c r="AC130" s="3" t="s">
        <v>17</v>
      </c>
      <c r="AD130" s="3" t="s">
        <v>18</v>
      </c>
      <c r="AE130" s="3" t="s">
        <v>19</v>
      </c>
      <c r="AF130" s="3" t="s">
        <v>20</v>
      </c>
      <c r="AG130" s="3" t="s">
        <v>21</v>
      </c>
      <c r="AH130" s="3" t="s">
        <v>22</v>
      </c>
      <c r="AI130" s="3" t="s">
        <v>23</v>
      </c>
      <c r="AJ130" s="3" t="s">
        <v>24</v>
      </c>
      <c r="AK130" s="3" t="s">
        <v>25</v>
      </c>
      <c r="AL130" s="3" t="s">
        <v>26</v>
      </c>
      <c r="AM130" s="3" t="s">
        <v>27</v>
      </c>
      <c r="AN130" s="3" t="s">
        <v>62</v>
      </c>
      <c r="AO130" s="3" t="s">
        <v>63</v>
      </c>
      <c r="AP130" s="3" t="s">
        <v>1226</v>
      </c>
    </row>
    <row r="131" spans="1:42">
      <c r="A131" s="233">
        <v>12</v>
      </c>
      <c r="B131" s="11" t="str">
        <f>IF(VLOOKUP(A131,$A$138:$B$149,2,FALSE)=0,"No selection",VLOOKUP(A131,$A$138:$B$149,2,FALSE))</f>
        <v xml:space="preserve">Wool Research </v>
      </c>
      <c r="C131" s="11">
        <f t="shared" ref="C131:L135" si="16">IF(VLOOKUP($A131,$A$138:$AP$149,2,FALSE)=0,NA(),ROUND((VLOOKUP($A131,$A$138:$AP$149,C$7,FALSE)/C$4),2))</f>
        <v>3.1</v>
      </c>
      <c r="D131" s="348">
        <f t="shared" si="16"/>
        <v>10.4</v>
      </c>
      <c r="E131" s="348">
        <f t="shared" si="16"/>
        <v>6.9</v>
      </c>
      <c r="F131" s="348">
        <f t="shared" si="16"/>
        <v>7.9</v>
      </c>
      <c r="G131" s="348">
        <f t="shared" si="16"/>
        <v>8.6</v>
      </c>
      <c r="H131" s="348">
        <f t="shared" si="16"/>
        <v>10</v>
      </c>
      <c r="I131" s="348">
        <f t="shared" si="16"/>
        <v>11.7</v>
      </c>
      <c r="J131" s="348">
        <f t="shared" si="16"/>
        <v>13</v>
      </c>
      <c r="K131" s="348">
        <f t="shared" si="16"/>
        <v>14.4</v>
      </c>
      <c r="L131" s="348">
        <f t="shared" si="16"/>
        <v>12.1</v>
      </c>
      <c r="M131" s="348">
        <f t="shared" ref="M131:V135" si="17">IF(VLOOKUP($A131,$A$138:$AP$149,2,FALSE)=0,NA(),ROUND((VLOOKUP($A131,$A$138:$AP$149,M$7,FALSE)/M$4),2))</f>
        <v>21.7</v>
      </c>
      <c r="N131" s="348">
        <f t="shared" si="17"/>
        <v>20.8</v>
      </c>
      <c r="O131" s="348">
        <f t="shared" si="17"/>
        <v>11.7</v>
      </c>
      <c r="P131" s="348">
        <f t="shared" si="17"/>
        <v>13.8</v>
      </c>
      <c r="Q131" s="348">
        <f t="shared" si="17"/>
        <v>13.2</v>
      </c>
      <c r="R131" s="348">
        <f t="shared" si="17"/>
        <v>12</v>
      </c>
      <c r="S131" s="348">
        <f t="shared" si="17"/>
        <v>15.1</v>
      </c>
      <c r="T131" s="348">
        <f t="shared" si="17"/>
        <v>11.7</v>
      </c>
      <c r="U131" s="348">
        <f t="shared" si="17"/>
        <v>10.4</v>
      </c>
      <c r="V131" s="348">
        <f t="shared" si="17"/>
        <v>7.2</v>
      </c>
      <c r="W131" s="348">
        <f t="shared" ref="W131:AF135" si="18">IF(VLOOKUP($A131,$A$138:$AP$149,2,FALSE)=0,NA(),ROUND((VLOOKUP($A131,$A$138:$AP$149,W$7,FALSE)/W$4),2))</f>
        <v>9.6</v>
      </c>
      <c r="X131" s="348">
        <f t="shared" si="18"/>
        <v>9.1999999999999993</v>
      </c>
      <c r="Y131" s="348">
        <f t="shared" si="18"/>
        <v>9</v>
      </c>
      <c r="Z131" s="348">
        <f t="shared" si="18"/>
        <v>22.5</v>
      </c>
      <c r="AA131" s="348">
        <f t="shared" si="18"/>
        <v>16.2</v>
      </c>
      <c r="AB131" s="348">
        <f t="shared" si="18"/>
        <v>16.2</v>
      </c>
      <c r="AC131" s="348">
        <f t="shared" si="18"/>
        <v>13.7</v>
      </c>
      <c r="AD131" s="348">
        <f t="shared" si="18"/>
        <v>16.2</v>
      </c>
      <c r="AE131" s="348">
        <f t="shared" si="18"/>
        <v>11.6</v>
      </c>
      <c r="AF131" s="348">
        <f t="shared" si="18"/>
        <v>12.1</v>
      </c>
      <c r="AG131" s="348">
        <f t="shared" ref="AG131:AP135" si="19">IF(VLOOKUP($A131,$A$138:$AP$149,2,FALSE)=0,NA(),ROUND((VLOOKUP($A131,$A$138:$AP$149,AG$7,FALSE)/AG$4),2))</f>
        <v>12.2</v>
      </c>
      <c r="AH131" s="348">
        <f t="shared" si="19"/>
        <v>10.32</v>
      </c>
      <c r="AI131" s="348">
        <f t="shared" si="19"/>
        <v>9.6</v>
      </c>
      <c r="AJ131" s="348">
        <f t="shared" si="19"/>
        <v>11.5</v>
      </c>
      <c r="AK131" s="348">
        <f t="shared" si="19"/>
        <v>13.75</v>
      </c>
      <c r="AL131" s="348">
        <f t="shared" si="19"/>
        <v>12.97</v>
      </c>
      <c r="AM131" s="348">
        <f t="shared" si="19"/>
        <v>12.48</v>
      </c>
      <c r="AN131" s="348">
        <f t="shared" si="19"/>
        <v>13.42</v>
      </c>
      <c r="AO131" s="348">
        <f t="shared" si="19"/>
        <v>13.5</v>
      </c>
      <c r="AP131" s="348">
        <f t="shared" si="19"/>
        <v>13.5</v>
      </c>
    </row>
    <row r="132" spans="1:42">
      <c r="A132" s="233">
        <v>11</v>
      </c>
      <c r="B132" s="11" t="str">
        <f>IF(VLOOKUP(A132,$A$138:$B$149,2,FALSE)=0,"No selection",VLOOKUP(A132,$A$138:$B$149,2,FALSE))</f>
        <v>Rural Industries R&amp;D Corporation</v>
      </c>
      <c r="C132" s="348" t="e">
        <f t="shared" si="16"/>
        <v>#N/A</v>
      </c>
      <c r="D132" s="348" t="e">
        <f t="shared" si="16"/>
        <v>#N/A</v>
      </c>
      <c r="E132" s="348" t="e">
        <f t="shared" si="16"/>
        <v>#N/A</v>
      </c>
      <c r="F132" s="348" t="e">
        <f t="shared" si="16"/>
        <v>#N/A</v>
      </c>
      <c r="G132" s="348">
        <f t="shared" si="16"/>
        <v>0.2</v>
      </c>
      <c r="H132" s="348">
        <f t="shared" si="16"/>
        <v>0.1</v>
      </c>
      <c r="I132" s="348">
        <f t="shared" si="16"/>
        <v>0.3</v>
      </c>
      <c r="J132" s="348">
        <f t="shared" si="16"/>
        <v>0.4</v>
      </c>
      <c r="K132" s="348">
        <f t="shared" si="16"/>
        <v>1.5</v>
      </c>
      <c r="L132" s="348">
        <f t="shared" si="16"/>
        <v>3</v>
      </c>
      <c r="M132" s="348">
        <f t="shared" si="17"/>
        <v>4</v>
      </c>
      <c r="N132" s="348">
        <f t="shared" si="17"/>
        <v>5</v>
      </c>
      <c r="O132" s="348">
        <f t="shared" si="17"/>
        <v>6</v>
      </c>
      <c r="P132" s="348">
        <f t="shared" si="17"/>
        <v>8.4</v>
      </c>
      <c r="Q132" s="348">
        <f t="shared" si="17"/>
        <v>10.5</v>
      </c>
      <c r="R132" s="348">
        <f t="shared" si="17"/>
        <v>10.5</v>
      </c>
      <c r="S132" s="348">
        <f t="shared" si="17"/>
        <v>10.5</v>
      </c>
      <c r="T132" s="348">
        <f t="shared" si="17"/>
        <v>10.5</v>
      </c>
      <c r="U132" s="348">
        <f t="shared" si="17"/>
        <v>5.6</v>
      </c>
      <c r="V132" s="348">
        <f t="shared" si="17"/>
        <v>10.8</v>
      </c>
      <c r="W132" s="348">
        <f t="shared" si="18"/>
        <v>11</v>
      </c>
      <c r="X132" s="348">
        <f t="shared" si="18"/>
        <v>3.8</v>
      </c>
      <c r="Y132" s="348">
        <f t="shared" si="18"/>
        <v>3.7</v>
      </c>
      <c r="Z132" s="348">
        <f t="shared" si="18"/>
        <v>17.2</v>
      </c>
      <c r="AA132" s="348">
        <f t="shared" si="18"/>
        <v>14.92</v>
      </c>
      <c r="AB132" s="348">
        <f t="shared" si="18"/>
        <v>14.8</v>
      </c>
      <c r="AC132" s="348">
        <f t="shared" si="18"/>
        <v>14.6</v>
      </c>
      <c r="AD132" s="348">
        <f t="shared" si="18"/>
        <v>14.9</v>
      </c>
      <c r="AE132" s="348">
        <f t="shared" si="18"/>
        <v>14.9</v>
      </c>
      <c r="AF132" s="348">
        <f t="shared" si="18"/>
        <v>13.4</v>
      </c>
      <c r="AG132" s="348">
        <f t="shared" si="19"/>
        <v>13.35</v>
      </c>
      <c r="AH132" s="348">
        <f t="shared" si="19"/>
        <v>13.99</v>
      </c>
      <c r="AI132" s="348">
        <f t="shared" si="19"/>
        <v>13.13</v>
      </c>
      <c r="AJ132" s="348">
        <f t="shared" si="19"/>
        <v>15.07</v>
      </c>
      <c r="AK132" s="348">
        <f t="shared" si="19"/>
        <v>14.72</v>
      </c>
      <c r="AL132" s="348">
        <f t="shared" si="19"/>
        <v>14.46</v>
      </c>
      <c r="AM132" s="348">
        <f t="shared" si="19"/>
        <v>13.03</v>
      </c>
      <c r="AN132" s="348">
        <f t="shared" si="19"/>
        <v>11.84</v>
      </c>
      <c r="AO132" s="348">
        <f t="shared" si="19"/>
        <v>13.37</v>
      </c>
      <c r="AP132" s="348">
        <f t="shared" si="19"/>
        <v>15.2</v>
      </c>
    </row>
    <row r="133" spans="1:42">
      <c r="A133" s="233">
        <v>10</v>
      </c>
      <c r="B133" s="11" t="str">
        <f>IF(VLOOKUP(A133,$A$138:$B$149,2,FALSE)=0,"No selection",VLOOKUP(A133,$A$138:$B$149,2,FALSE))</f>
        <v xml:space="preserve">Other Rural Research </v>
      </c>
      <c r="C133" s="348">
        <f t="shared" si="16"/>
        <v>6.5</v>
      </c>
      <c r="D133" s="348">
        <f t="shared" si="16"/>
        <v>2.2000000000000002</v>
      </c>
      <c r="E133" s="348">
        <f t="shared" si="16"/>
        <v>2.8</v>
      </c>
      <c r="F133" s="348">
        <f t="shared" si="16"/>
        <v>2.8</v>
      </c>
      <c r="G133" s="348">
        <f t="shared" si="16"/>
        <v>3.6</v>
      </c>
      <c r="H133" s="348">
        <f t="shared" si="16"/>
        <v>4.5999999999999996</v>
      </c>
      <c r="I133" s="348">
        <f t="shared" si="16"/>
        <v>5.4</v>
      </c>
      <c r="J133" s="348">
        <f t="shared" si="16"/>
        <v>7</v>
      </c>
      <c r="K133" s="348">
        <f t="shared" si="16"/>
        <v>10.6</v>
      </c>
      <c r="L133" s="348">
        <f t="shared" si="16"/>
        <v>5.5</v>
      </c>
      <c r="M133" s="348">
        <f t="shared" si="17"/>
        <v>8</v>
      </c>
      <c r="N133" s="348">
        <f t="shared" si="17"/>
        <v>10.1</v>
      </c>
      <c r="O133" s="348">
        <f t="shared" si="17"/>
        <v>11.7</v>
      </c>
      <c r="P133" s="348">
        <f t="shared" si="17"/>
        <v>12.4</v>
      </c>
      <c r="Q133" s="348">
        <f t="shared" si="17"/>
        <v>18.8</v>
      </c>
      <c r="R133" s="348">
        <f t="shared" si="17"/>
        <v>21.3</v>
      </c>
      <c r="S133" s="348">
        <f t="shared" si="17"/>
        <v>25.5</v>
      </c>
      <c r="T133" s="348">
        <f t="shared" si="17"/>
        <v>28</v>
      </c>
      <c r="U133" s="348">
        <f t="shared" si="17"/>
        <v>26.7</v>
      </c>
      <c r="V133" s="348">
        <f t="shared" si="17"/>
        <v>32.5</v>
      </c>
      <c r="W133" s="348">
        <f t="shared" si="18"/>
        <v>36.200000000000003</v>
      </c>
      <c r="X133" s="348">
        <f t="shared" si="18"/>
        <v>33.200000000000003</v>
      </c>
      <c r="Y133" s="348">
        <f t="shared" si="18"/>
        <v>34.5</v>
      </c>
      <c r="Z133" s="348">
        <f t="shared" si="18"/>
        <v>36.6</v>
      </c>
      <c r="AA133" s="348">
        <f t="shared" si="18"/>
        <v>40.1</v>
      </c>
      <c r="AB133" s="348">
        <f t="shared" si="18"/>
        <v>41.9</v>
      </c>
      <c r="AC133" s="348">
        <f t="shared" si="18"/>
        <v>37.700000000000003</v>
      </c>
      <c r="AD133" s="348">
        <f t="shared" si="18"/>
        <v>37.799999999999997</v>
      </c>
      <c r="AE133" s="348">
        <f t="shared" si="18"/>
        <v>47.6</v>
      </c>
      <c r="AF133" s="348">
        <f t="shared" si="18"/>
        <v>50.8</v>
      </c>
      <c r="AG133" s="348">
        <f t="shared" si="19"/>
        <v>45.92</v>
      </c>
      <c r="AH133" s="348">
        <f t="shared" si="19"/>
        <v>22.32</v>
      </c>
      <c r="AI133" s="348">
        <f t="shared" si="19"/>
        <v>23.66</v>
      </c>
      <c r="AJ133" s="348">
        <f t="shared" si="19"/>
        <v>29.28</v>
      </c>
      <c r="AK133" s="348">
        <f t="shared" si="19"/>
        <v>24.96</v>
      </c>
      <c r="AL133" s="348">
        <f t="shared" si="19"/>
        <v>28.86</v>
      </c>
      <c r="AM133" s="348">
        <f t="shared" si="19"/>
        <v>25.71</v>
      </c>
      <c r="AN133" s="348">
        <f t="shared" si="19"/>
        <v>24.37</v>
      </c>
      <c r="AO133" s="348">
        <f t="shared" si="19"/>
        <v>26.78</v>
      </c>
      <c r="AP133" s="348">
        <f t="shared" si="19"/>
        <v>29.73</v>
      </c>
    </row>
    <row r="134" spans="1:42">
      <c r="A134" s="233">
        <v>9</v>
      </c>
      <c r="B134" s="11" t="str">
        <f>IF(VLOOKUP(A134,$A$138:$B$149,2,FALSE)=0,"No selection",VLOOKUP(A134,$A$138:$B$149,2,FALSE))</f>
        <v xml:space="preserve">Meat Research </v>
      </c>
      <c r="C134" s="348">
        <f t="shared" si="16"/>
        <v>6.5</v>
      </c>
      <c r="D134" s="348">
        <f t="shared" si="16"/>
        <v>6.8</v>
      </c>
      <c r="E134" s="348">
        <f t="shared" si="16"/>
        <v>3.7</v>
      </c>
      <c r="F134" s="348">
        <f t="shared" si="16"/>
        <v>4</v>
      </c>
      <c r="G134" s="348">
        <f t="shared" si="16"/>
        <v>4.5999999999999996</v>
      </c>
      <c r="H134" s="348">
        <f t="shared" si="16"/>
        <v>5.4</v>
      </c>
      <c r="I134" s="348">
        <f t="shared" si="16"/>
        <v>4</v>
      </c>
      <c r="J134" s="348">
        <f t="shared" si="16"/>
        <v>5.5</v>
      </c>
      <c r="K134" s="348">
        <f t="shared" si="16"/>
        <v>8.4</v>
      </c>
      <c r="L134" s="348">
        <f t="shared" si="16"/>
        <v>8.6</v>
      </c>
      <c r="M134" s="348">
        <f t="shared" si="17"/>
        <v>11.9</v>
      </c>
      <c r="N134" s="348">
        <f t="shared" si="17"/>
        <v>13.8</v>
      </c>
      <c r="O134" s="348">
        <f t="shared" si="17"/>
        <v>13.6</v>
      </c>
      <c r="P134" s="348">
        <f t="shared" si="17"/>
        <v>20.8</v>
      </c>
      <c r="Q134" s="348">
        <f t="shared" si="17"/>
        <v>22.9</v>
      </c>
      <c r="R134" s="348">
        <f t="shared" si="17"/>
        <v>22.1</v>
      </c>
      <c r="S134" s="348">
        <f t="shared" si="17"/>
        <v>25.1</v>
      </c>
      <c r="T134" s="348">
        <f t="shared" si="17"/>
        <v>22.6</v>
      </c>
      <c r="U134" s="348">
        <f t="shared" si="17"/>
        <v>21.1</v>
      </c>
      <c r="V134" s="348">
        <f t="shared" si="17"/>
        <v>22.8</v>
      </c>
      <c r="W134" s="348">
        <f t="shared" si="18"/>
        <v>21.4</v>
      </c>
      <c r="X134" s="348">
        <f t="shared" si="18"/>
        <v>20.2</v>
      </c>
      <c r="Y134" s="348">
        <f t="shared" si="18"/>
        <v>20.2</v>
      </c>
      <c r="Z134" s="348">
        <f t="shared" si="18"/>
        <v>23.5</v>
      </c>
      <c r="AA134" s="348">
        <f t="shared" si="18"/>
        <v>26.3</v>
      </c>
      <c r="AB134" s="348">
        <f t="shared" si="18"/>
        <v>28.5</v>
      </c>
      <c r="AC134" s="348">
        <f t="shared" si="18"/>
        <v>35.6</v>
      </c>
      <c r="AD134" s="348">
        <f t="shared" si="18"/>
        <v>36.299999999999997</v>
      </c>
      <c r="AE134" s="348">
        <f t="shared" si="18"/>
        <v>37.6</v>
      </c>
      <c r="AF134" s="348">
        <f t="shared" si="18"/>
        <v>45</v>
      </c>
      <c r="AG134" s="348">
        <f t="shared" si="19"/>
        <v>42.81</v>
      </c>
      <c r="AH134" s="348">
        <f t="shared" si="19"/>
        <v>41.97</v>
      </c>
      <c r="AI134" s="348">
        <f t="shared" si="19"/>
        <v>37.840000000000003</v>
      </c>
      <c r="AJ134" s="348">
        <f t="shared" si="19"/>
        <v>49.45</v>
      </c>
      <c r="AK134" s="348">
        <f t="shared" si="19"/>
        <v>40.590000000000003</v>
      </c>
      <c r="AL134" s="348">
        <f t="shared" si="19"/>
        <v>51.14</v>
      </c>
      <c r="AM134" s="348">
        <f t="shared" si="19"/>
        <v>47.45</v>
      </c>
      <c r="AN134" s="348">
        <f t="shared" si="19"/>
        <v>50.84</v>
      </c>
      <c r="AO134" s="348">
        <f t="shared" si="19"/>
        <v>79.069999999999993</v>
      </c>
      <c r="AP134" s="348">
        <f t="shared" si="19"/>
        <v>89.88</v>
      </c>
    </row>
    <row r="135" spans="1:42">
      <c r="A135" s="233">
        <v>2</v>
      </c>
      <c r="B135" s="11" t="str">
        <f>IF(VLOOKUP(A135,$A$138:$B$149,2,FALSE)=0,"No selection",VLOOKUP(A135,$A$138:$B$149,2,FALSE))</f>
        <v>Dairy Australia Limited</v>
      </c>
      <c r="C135" s="348" t="e">
        <f t="shared" si="16"/>
        <v>#N/A</v>
      </c>
      <c r="D135" s="348" t="e">
        <f t="shared" si="16"/>
        <v>#N/A</v>
      </c>
      <c r="E135" s="348" t="e">
        <f t="shared" si="16"/>
        <v>#N/A</v>
      </c>
      <c r="F135" s="348" t="e">
        <f t="shared" si="16"/>
        <v>#N/A</v>
      </c>
      <c r="G135" s="348" t="e">
        <f t="shared" si="16"/>
        <v>#N/A</v>
      </c>
      <c r="H135" s="348" t="e">
        <f t="shared" si="16"/>
        <v>#N/A</v>
      </c>
      <c r="I135" s="348" t="e">
        <f t="shared" si="16"/>
        <v>#N/A</v>
      </c>
      <c r="J135" s="348" t="e">
        <f t="shared" si="16"/>
        <v>#N/A</v>
      </c>
      <c r="K135" s="348" t="e">
        <f t="shared" si="16"/>
        <v>#N/A</v>
      </c>
      <c r="L135" s="348" t="e">
        <f t="shared" si="16"/>
        <v>#N/A</v>
      </c>
      <c r="M135" s="348" t="e">
        <f t="shared" si="17"/>
        <v>#N/A</v>
      </c>
      <c r="N135" s="348" t="e">
        <f t="shared" si="17"/>
        <v>#N/A</v>
      </c>
      <c r="O135" s="348" t="e">
        <f t="shared" si="17"/>
        <v>#N/A</v>
      </c>
      <c r="P135" s="348" t="e">
        <f t="shared" si="17"/>
        <v>#N/A</v>
      </c>
      <c r="Q135" s="348" t="e">
        <f t="shared" si="17"/>
        <v>#N/A</v>
      </c>
      <c r="R135" s="348" t="e">
        <f t="shared" si="17"/>
        <v>#N/A</v>
      </c>
      <c r="S135" s="348" t="e">
        <f t="shared" si="17"/>
        <v>#N/A</v>
      </c>
      <c r="T135" s="348" t="e">
        <f t="shared" si="17"/>
        <v>#N/A</v>
      </c>
      <c r="U135" s="348" t="e">
        <f t="shared" si="17"/>
        <v>#N/A</v>
      </c>
      <c r="V135" s="348" t="e">
        <f t="shared" si="17"/>
        <v>#N/A</v>
      </c>
      <c r="W135" s="348" t="e">
        <f t="shared" si="18"/>
        <v>#N/A</v>
      </c>
      <c r="X135" s="348" t="e">
        <f t="shared" si="18"/>
        <v>#N/A</v>
      </c>
      <c r="Y135" s="348" t="e">
        <f t="shared" si="18"/>
        <v>#N/A</v>
      </c>
      <c r="Z135" s="348" t="e">
        <f t="shared" si="18"/>
        <v>#N/A</v>
      </c>
      <c r="AA135" s="348" t="e">
        <f t="shared" si="18"/>
        <v>#N/A</v>
      </c>
      <c r="AB135" s="348">
        <f t="shared" si="18"/>
        <v>15.35</v>
      </c>
      <c r="AC135" s="348">
        <f t="shared" si="18"/>
        <v>14.53</v>
      </c>
      <c r="AD135" s="348">
        <f t="shared" si="18"/>
        <v>15.36</v>
      </c>
      <c r="AE135" s="348">
        <f t="shared" si="18"/>
        <v>16</v>
      </c>
      <c r="AF135" s="348">
        <f t="shared" si="18"/>
        <v>18.3</v>
      </c>
      <c r="AG135" s="348">
        <f t="shared" si="19"/>
        <v>19.170000000000002</v>
      </c>
      <c r="AH135" s="348">
        <f t="shared" si="19"/>
        <v>19.64</v>
      </c>
      <c r="AI135" s="348">
        <f t="shared" si="19"/>
        <v>17.75</v>
      </c>
      <c r="AJ135" s="348">
        <f t="shared" si="19"/>
        <v>18.43</v>
      </c>
      <c r="AK135" s="348">
        <f t="shared" si="19"/>
        <v>19.28</v>
      </c>
      <c r="AL135" s="348">
        <f t="shared" si="19"/>
        <v>20.39</v>
      </c>
      <c r="AM135" s="348">
        <f t="shared" si="19"/>
        <v>21.39</v>
      </c>
      <c r="AN135" s="348">
        <f t="shared" si="19"/>
        <v>22.22</v>
      </c>
      <c r="AO135" s="348">
        <f t="shared" si="19"/>
        <v>20.25</v>
      </c>
      <c r="AP135" s="348">
        <f t="shared" si="19"/>
        <v>18.760000000000002</v>
      </c>
    </row>
    <row r="136" spans="1:42">
      <c r="A136" s="36"/>
    </row>
    <row r="137" spans="1:42" ht="38.25">
      <c r="A137" s="234" t="s">
        <v>139</v>
      </c>
      <c r="B137" s="407" t="s">
        <v>120</v>
      </c>
      <c r="C137" s="3" t="s">
        <v>66</v>
      </c>
      <c r="D137" s="3" t="s">
        <v>67</v>
      </c>
      <c r="E137" s="3" t="s">
        <v>68</v>
      </c>
      <c r="F137" s="3" t="s">
        <v>69</v>
      </c>
      <c r="G137" s="3" t="s">
        <v>70</v>
      </c>
      <c r="H137" s="3" t="s">
        <v>71</v>
      </c>
      <c r="I137" s="3" t="s">
        <v>72</v>
      </c>
      <c r="J137" s="3" t="s">
        <v>73</v>
      </c>
      <c r="K137" s="3" t="s">
        <v>74</v>
      </c>
      <c r="L137" s="3" t="s">
        <v>75</v>
      </c>
      <c r="M137" s="3" t="s">
        <v>1</v>
      </c>
      <c r="N137" s="3" t="s">
        <v>2</v>
      </c>
      <c r="O137" s="3" t="s">
        <v>3</v>
      </c>
      <c r="P137" s="3" t="s">
        <v>4</v>
      </c>
      <c r="Q137" s="3" t="s">
        <v>5</v>
      </c>
      <c r="R137" s="3" t="s">
        <v>6</v>
      </c>
      <c r="S137" s="3" t="s">
        <v>7</v>
      </c>
      <c r="T137" s="3" t="s">
        <v>8</v>
      </c>
      <c r="U137" s="3" t="s">
        <v>9</v>
      </c>
      <c r="V137" s="3" t="s">
        <v>10</v>
      </c>
      <c r="W137" s="3" t="s">
        <v>11</v>
      </c>
      <c r="X137" s="3" t="s">
        <v>12</v>
      </c>
      <c r="Y137" s="3" t="s">
        <v>13</v>
      </c>
      <c r="Z137" s="3" t="s">
        <v>14</v>
      </c>
      <c r="AA137" s="3" t="s">
        <v>15</v>
      </c>
      <c r="AB137" s="3" t="s">
        <v>16</v>
      </c>
      <c r="AC137" s="3" t="s">
        <v>17</v>
      </c>
      <c r="AD137" s="3" t="s">
        <v>18</v>
      </c>
      <c r="AE137" s="3" t="s">
        <v>19</v>
      </c>
      <c r="AF137" s="3" t="s">
        <v>20</v>
      </c>
      <c r="AG137" s="3" t="s">
        <v>21</v>
      </c>
      <c r="AH137" s="3" t="s">
        <v>22</v>
      </c>
      <c r="AI137" s="3" t="s">
        <v>23</v>
      </c>
      <c r="AJ137" s="3" t="s">
        <v>24</v>
      </c>
      <c r="AK137" s="3" t="s">
        <v>25</v>
      </c>
      <c r="AL137" s="3" t="s">
        <v>26</v>
      </c>
      <c r="AM137" s="3" t="s">
        <v>27</v>
      </c>
      <c r="AN137" s="3" t="s">
        <v>62</v>
      </c>
      <c r="AO137" s="3" t="s">
        <v>63</v>
      </c>
      <c r="AP137" s="3" t="s">
        <v>1226</v>
      </c>
    </row>
    <row r="138" spans="1:42">
      <c r="A138" s="40">
        <v>1</v>
      </c>
    </row>
    <row r="139" spans="1:42">
      <c r="A139" s="40">
        <v>2</v>
      </c>
      <c r="B139" s="11" t="s">
        <v>121</v>
      </c>
      <c r="C139" s="5" t="e">
        <v>#N/A</v>
      </c>
      <c r="D139" s="5" t="e">
        <v>#N/A</v>
      </c>
      <c r="E139" s="5" t="e">
        <v>#N/A</v>
      </c>
      <c r="F139" s="5" t="e">
        <v>#N/A</v>
      </c>
      <c r="G139" s="5" t="e">
        <v>#N/A</v>
      </c>
      <c r="H139" s="5" t="e">
        <v>#N/A</v>
      </c>
      <c r="I139" s="5" t="e">
        <v>#N/A</v>
      </c>
      <c r="J139" s="5" t="e">
        <v>#N/A</v>
      </c>
      <c r="K139" s="5" t="e">
        <v>#N/A</v>
      </c>
      <c r="L139" s="5" t="e">
        <v>#N/A</v>
      </c>
      <c r="M139" s="5" t="e">
        <v>#N/A</v>
      </c>
      <c r="N139" s="5" t="e">
        <v>#N/A</v>
      </c>
      <c r="O139" s="5" t="e">
        <v>#N/A</v>
      </c>
      <c r="P139" s="5" t="e">
        <v>#N/A</v>
      </c>
      <c r="Q139" s="5" t="e">
        <v>#N/A</v>
      </c>
      <c r="R139" s="5" t="e">
        <v>#N/A</v>
      </c>
      <c r="S139" s="5" t="e">
        <v>#N/A</v>
      </c>
      <c r="T139" s="5" t="e">
        <v>#N/A</v>
      </c>
      <c r="U139" s="5" t="e">
        <v>#N/A</v>
      </c>
      <c r="V139" s="5" t="e">
        <v>#N/A</v>
      </c>
      <c r="W139" s="5" t="e">
        <v>#N/A</v>
      </c>
      <c r="X139" s="5" t="e">
        <v>#N/A</v>
      </c>
      <c r="Y139" s="5" t="e">
        <v>#N/A</v>
      </c>
      <c r="Z139" s="5" t="e">
        <v>#N/A</v>
      </c>
      <c r="AA139" s="5" t="e">
        <v>#N/A</v>
      </c>
      <c r="AB139" s="5">
        <v>15.351667000000001</v>
      </c>
      <c r="AC139" s="5">
        <v>14.532978</v>
      </c>
      <c r="AD139" s="5">
        <v>15.359</v>
      </c>
      <c r="AE139" s="5">
        <v>15.997999999999999</v>
      </c>
      <c r="AF139" s="5">
        <v>18.297000000000001</v>
      </c>
      <c r="AG139" s="5">
        <v>19.167000000000002</v>
      </c>
      <c r="AH139" s="5">
        <v>19.641999999999999</v>
      </c>
      <c r="AI139" s="5">
        <v>17.748999999999999</v>
      </c>
      <c r="AJ139" s="5">
        <v>18.431999999999999</v>
      </c>
      <c r="AK139" s="5">
        <v>19.28</v>
      </c>
      <c r="AL139" s="5">
        <v>20.388000000000002</v>
      </c>
      <c r="AM139" s="5">
        <v>21.392051980000002</v>
      </c>
      <c r="AN139" s="5">
        <v>22.224</v>
      </c>
      <c r="AO139" s="5">
        <v>20.245999999999999</v>
      </c>
      <c r="AP139" s="11">
        <v>18.757000000000001</v>
      </c>
    </row>
    <row r="140" spans="1:42">
      <c r="A140" s="40">
        <v>3</v>
      </c>
      <c r="B140" s="11" t="s">
        <v>103</v>
      </c>
      <c r="C140" s="5" t="e">
        <v>#N/A</v>
      </c>
      <c r="D140" s="5" t="e">
        <v>#N/A</v>
      </c>
      <c r="E140" s="5" t="e">
        <v>#N/A</v>
      </c>
      <c r="F140" s="5" t="e">
        <v>#N/A</v>
      </c>
      <c r="G140" s="5" t="e">
        <v>#N/A</v>
      </c>
      <c r="H140" s="5" t="e">
        <v>#N/A</v>
      </c>
      <c r="I140" s="5" t="e">
        <v>#N/A</v>
      </c>
      <c r="J140" s="5" t="e">
        <v>#N/A</v>
      </c>
      <c r="K140" s="5" t="e">
        <v>#N/A</v>
      </c>
      <c r="L140" s="5" t="e">
        <v>#N/A</v>
      </c>
      <c r="M140" s="5" t="e">
        <v>#N/A</v>
      </c>
      <c r="N140" s="5" t="e">
        <v>#N/A</v>
      </c>
      <c r="O140" s="5" t="e">
        <v>#N/A</v>
      </c>
      <c r="P140" s="5" t="e">
        <v>#N/A</v>
      </c>
      <c r="Q140" s="5" t="e">
        <v>#N/A</v>
      </c>
      <c r="R140" s="5" t="e">
        <v>#N/A</v>
      </c>
      <c r="S140" s="5" t="e">
        <v>#N/A</v>
      </c>
      <c r="T140" s="5" t="e">
        <v>#N/A</v>
      </c>
      <c r="U140" s="5" t="e">
        <v>#N/A</v>
      </c>
      <c r="V140" s="5" t="e">
        <v>#N/A</v>
      </c>
      <c r="W140" s="5" t="e">
        <v>#N/A</v>
      </c>
      <c r="X140" s="5" t="e">
        <v>#N/A</v>
      </c>
      <c r="Y140" s="5" t="e">
        <v>#N/A</v>
      </c>
      <c r="Z140" s="5" t="e">
        <v>#N/A</v>
      </c>
      <c r="AA140" s="5" t="e">
        <v>#N/A</v>
      </c>
      <c r="AB140" s="5" t="e">
        <v>#N/A</v>
      </c>
      <c r="AC140" s="5" t="e">
        <v>#N/A</v>
      </c>
      <c r="AD140" s="5" t="e">
        <v>#N/A</v>
      </c>
      <c r="AE140" s="5" t="e">
        <v>#N/A</v>
      </c>
      <c r="AF140" s="5" t="e">
        <v>#N/A</v>
      </c>
      <c r="AG140" s="5" t="e">
        <v>#N/A</v>
      </c>
      <c r="AH140" s="5" t="e">
        <v>#N/A</v>
      </c>
      <c r="AI140" s="5" t="e">
        <v>#N/A</v>
      </c>
      <c r="AJ140" s="5" t="e">
        <v>#N/A</v>
      </c>
      <c r="AK140" s="5" t="e">
        <v>#N/A</v>
      </c>
      <c r="AL140" s="5" t="e">
        <v>#N/A</v>
      </c>
      <c r="AM140" s="5">
        <v>1.78423428</v>
      </c>
      <c r="AN140" s="5">
        <v>1.536</v>
      </c>
      <c r="AO140" s="5">
        <v>1.554</v>
      </c>
      <c r="AP140" s="11">
        <v>2.2349999999999999</v>
      </c>
    </row>
    <row r="141" spans="1:42">
      <c r="A141" s="40">
        <v>4</v>
      </c>
      <c r="B141" s="11" t="s">
        <v>122</v>
      </c>
      <c r="C141" s="5">
        <v>0.7</v>
      </c>
      <c r="D141" s="5">
        <v>0.9</v>
      </c>
      <c r="E141" s="5">
        <v>1.3</v>
      </c>
      <c r="F141" s="5">
        <v>1.5</v>
      </c>
      <c r="G141" s="5">
        <v>2.5</v>
      </c>
      <c r="H141" s="5">
        <v>3.1</v>
      </c>
      <c r="I141" s="5">
        <v>4.3</v>
      </c>
      <c r="J141" s="5">
        <v>5</v>
      </c>
      <c r="K141" s="5">
        <v>6.2</v>
      </c>
      <c r="L141" s="5">
        <v>6.2</v>
      </c>
      <c r="M141" s="5">
        <v>5.4</v>
      </c>
      <c r="N141" s="5">
        <v>8.1</v>
      </c>
      <c r="O141" s="5">
        <v>8.4</v>
      </c>
      <c r="P141" s="5">
        <v>6.6</v>
      </c>
      <c r="Q141" s="5">
        <v>7.5</v>
      </c>
      <c r="R141" s="5">
        <v>8.5</v>
      </c>
      <c r="S141" s="5">
        <v>9.1999999999999993</v>
      </c>
      <c r="T141" s="5">
        <v>10.4</v>
      </c>
      <c r="U141" s="5">
        <v>11.3</v>
      </c>
      <c r="V141" s="5">
        <v>11.2</v>
      </c>
      <c r="W141" s="5">
        <v>12.1</v>
      </c>
      <c r="X141" s="5">
        <v>13.1</v>
      </c>
      <c r="Y141" s="5">
        <v>12.8</v>
      </c>
      <c r="Z141" s="5">
        <v>15.8</v>
      </c>
      <c r="AA141" s="5">
        <v>25.5</v>
      </c>
      <c r="AB141" s="5">
        <v>27.9</v>
      </c>
      <c r="AC141" s="5">
        <v>31.7</v>
      </c>
      <c r="AD141" s="5">
        <v>32.799999999999997</v>
      </c>
      <c r="AE141" s="5">
        <v>28</v>
      </c>
      <c r="AF141" s="5">
        <v>14.9</v>
      </c>
      <c r="AG141" s="5">
        <v>21.35</v>
      </c>
      <c r="AH141" s="5">
        <v>16.335000000000001</v>
      </c>
      <c r="AI141" s="5">
        <v>16.527999999999999</v>
      </c>
      <c r="AJ141" s="5">
        <v>17.494</v>
      </c>
      <c r="AK141" s="5">
        <v>17.041</v>
      </c>
      <c r="AL141" s="5">
        <v>18.120999999999999</v>
      </c>
      <c r="AM141" s="5">
        <v>18.708153619999997</v>
      </c>
      <c r="AN141" s="5">
        <v>19.783000000000001</v>
      </c>
      <c r="AO141" s="5">
        <v>21.667000000000002</v>
      </c>
      <c r="AP141" s="11">
        <v>22.376000000000001</v>
      </c>
    </row>
    <row r="142" spans="1:42">
      <c r="A142" s="40">
        <v>5</v>
      </c>
      <c r="B142" s="11" t="s">
        <v>105</v>
      </c>
      <c r="C142" s="5" t="e">
        <v>#N/A</v>
      </c>
      <c r="D142" s="5" t="e">
        <v>#N/A</v>
      </c>
      <c r="E142" s="5" t="e">
        <v>#N/A</v>
      </c>
      <c r="F142" s="5" t="e">
        <v>#N/A</v>
      </c>
      <c r="G142" s="5" t="e">
        <v>#N/A</v>
      </c>
      <c r="H142" s="5" t="e">
        <v>#N/A</v>
      </c>
      <c r="I142" s="5" t="e">
        <v>#N/A</v>
      </c>
      <c r="J142" s="5" t="e">
        <v>#N/A</v>
      </c>
      <c r="K142" s="5" t="e">
        <v>#N/A</v>
      </c>
      <c r="L142" s="5" t="e">
        <v>#N/A</v>
      </c>
      <c r="M142" s="5" t="e">
        <v>#N/A</v>
      </c>
      <c r="N142" s="5" t="e">
        <v>#N/A</v>
      </c>
      <c r="O142" s="5" t="e">
        <v>#N/A</v>
      </c>
      <c r="P142" s="5" t="e">
        <v>#N/A</v>
      </c>
      <c r="Q142" s="5" t="e">
        <v>#N/A</v>
      </c>
      <c r="R142" s="5" t="e">
        <v>#N/A</v>
      </c>
      <c r="S142" s="5" t="e">
        <v>#N/A</v>
      </c>
      <c r="T142" s="5" t="e">
        <v>#N/A</v>
      </c>
      <c r="U142" s="5" t="e">
        <v>#N/A</v>
      </c>
      <c r="V142" s="5" t="e">
        <v>#N/A</v>
      </c>
      <c r="W142" s="5" t="e">
        <v>#N/A</v>
      </c>
      <c r="X142" s="5" t="e">
        <v>#N/A</v>
      </c>
      <c r="Y142" s="5" t="e">
        <v>#N/A</v>
      </c>
      <c r="Z142" s="5" t="e">
        <v>#N/A</v>
      </c>
      <c r="AA142" s="5" t="e">
        <v>#N/A</v>
      </c>
      <c r="AB142" s="5" t="e">
        <v>#N/A</v>
      </c>
      <c r="AC142" s="5" t="e">
        <v>#N/A</v>
      </c>
      <c r="AD142" s="5" t="e">
        <v>#N/A</v>
      </c>
      <c r="AE142" s="5" t="e">
        <v>#N/A</v>
      </c>
      <c r="AF142" s="5" t="e">
        <v>#N/A</v>
      </c>
      <c r="AG142" s="5" t="e">
        <v>#N/A</v>
      </c>
      <c r="AH142" s="5" t="e">
        <v>#N/A</v>
      </c>
      <c r="AI142" s="5" t="e">
        <v>#N/A</v>
      </c>
      <c r="AJ142" s="5" t="e">
        <v>#N/A</v>
      </c>
      <c r="AK142" s="5" t="e">
        <v>#N/A</v>
      </c>
      <c r="AL142" s="5" t="e">
        <v>#N/A</v>
      </c>
      <c r="AM142" s="5">
        <v>3.3042346999999999</v>
      </c>
      <c r="AN142" s="5">
        <v>4.1609999999999996</v>
      </c>
      <c r="AO142" s="5">
        <v>5.5709999999999997</v>
      </c>
      <c r="AP142" s="11">
        <v>5.8449999999999998</v>
      </c>
    </row>
    <row r="143" spans="1:42">
      <c r="A143" s="40">
        <v>6</v>
      </c>
      <c r="B143" s="11" t="s">
        <v>123</v>
      </c>
      <c r="C143" s="5" t="e">
        <v>#N/A</v>
      </c>
      <c r="D143" s="5">
        <v>6</v>
      </c>
      <c r="E143" s="5">
        <v>5.8</v>
      </c>
      <c r="F143" s="5">
        <v>7.5</v>
      </c>
      <c r="G143" s="5">
        <v>6.8</v>
      </c>
      <c r="H143" s="5">
        <v>10.9</v>
      </c>
      <c r="I143" s="5">
        <v>14.1</v>
      </c>
      <c r="J143" s="5">
        <v>15.2</v>
      </c>
      <c r="K143" s="5">
        <v>17.899999999999999</v>
      </c>
      <c r="L143" s="5">
        <v>11.2</v>
      </c>
      <c r="M143" s="5">
        <v>11.1</v>
      </c>
      <c r="N143" s="5">
        <v>13.3</v>
      </c>
      <c r="O143" s="5">
        <v>14.4</v>
      </c>
      <c r="P143" s="5">
        <v>14.8</v>
      </c>
      <c r="Q143" s="5">
        <v>15.7</v>
      </c>
      <c r="R143" s="5">
        <v>21.2</v>
      </c>
      <c r="S143" s="5">
        <v>23.3</v>
      </c>
      <c r="T143" s="5">
        <v>21.3</v>
      </c>
      <c r="U143" s="5">
        <v>29.1</v>
      </c>
      <c r="V143" s="5">
        <v>33.799999999999997</v>
      </c>
      <c r="W143" s="5">
        <v>33.6</v>
      </c>
      <c r="X143" s="5">
        <v>31.9</v>
      </c>
      <c r="Y143" s="5">
        <v>34</v>
      </c>
      <c r="Z143" s="5">
        <v>40.799999999999997</v>
      </c>
      <c r="AA143" s="5">
        <v>39.200000000000003</v>
      </c>
      <c r="AB143" s="5">
        <v>39.200000000000003</v>
      </c>
      <c r="AC143" s="5">
        <v>35.1</v>
      </c>
      <c r="AD143" s="5">
        <v>35.1</v>
      </c>
      <c r="AE143" s="5">
        <v>35.799999999999997</v>
      </c>
      <c r="AF143" s="5">
        <v>37.5</v>
      </c>
      <c r="AG143" s="5">
        <v>42.22</v>
      </c>
      <c r="AH143" s="5">
        <v>50.070999999999998</v>
      </c>
      <c r="AI143" s="5">
        <v>53.404000000000003</v>
      </c>
      <c r="AJ143" s="5">
        <v>57.567999999999998</v>
      </c>
      <c r="AK143" s="5">
        <v>62.845999999999997</v>
      </c>
      <c r="AL143" s="5">
        <v>68.742000000000004</v>
      </c>
      <c r="AM143" s="5">
        <v>67.848254620000006</v>
      </c>
      <c r="AN143" s="5">
        <v>70.224999999999994</v>
      </c>
      <c r="AO143" s="5">
        <v>69.722999999999999</v>
      </c>
      <c r="AP143" s="11">
        <v>68.543000000000006</v>
      </c>
    </row>
    <row r="144" spans="1:42">
      <c r="A144" s="40">
        <v>7</v>
      </c>
      <c r="B144" s="11" t="s">
        <v>124</v>
      </c>
      <c r="C144" s="5" t="e">
        <v>#N/A</v>
      </c>
      <c r="D144" s="5" t="e">
        <v>#N/A</v>
      </c>
      <c r="E144" s="5" t="e">
        <v>#N/A</v>
      </c>
      <c r="F144" s="5" t="e">
        <v>#N/A</v>
      </c>
      <c r="G144" s="5" t="e">
        <v>#N/A</v>
      </c>
      <c r="H144" s="5" t="e">
        <v>#N/A</v>
      </c>
      <c r="I144" s="5" t="e">
        <v>#N/A</v>
      </c>
      <c r="J144" s="5" t="e">
        <v>#N/A</v>
      </c>
      <c r="K144" s="5" t="e">
        <v>#N/A</v>
      </c>
      <c r="L144" s="5" t="e">
        <v>#N/A</v>
      </c>
      <c r="M144" s="5">
        <v>0.6</v>
      </c>
      <c r="N144" s="5">
        <v>1.2</v>
      </c>
      <c r="O144" s="5">
        <v>3.1</v>
      </c>
      <c r="P144" s="5">
        <v>4.4000000000000004</v>
      </c>
      <c r="Q144" s="5">
        <v>8.3000000000000007</v>
      </c>
      <c r="R144" s="5">
        <v>9.6</v>
      </c>
      <c r="S144" s="5">
        <v>10.7</v>
      </c>
      <c r="T144" s="5">
        <v>11.4</v>
      </c>
      <c r="U144" s="5">
        <v>12</v>
      </c>
      <c r="V144" s="5">
        <v>11.4</v>
      </c>
      <c r="W144" s="5">
        <v>15.3</v>
      </c>
      <c r="X144" s="5">
        <v>15.8</v>
      </c>
      <c r="Y144" s="5">
        <v>15.8</v>
      </c>
      <c r="Z144" s="5">
        <v>29.5</v>
      </c>
      <c r="AA144" s="5">
        <v>30.2</v>
      </c>
      <c r="AB144" s="5">
        <v>30</v>
      </c>
      <c r="AC144" s="5">
        <v>30</v>
      </c>
      <c r="AD144" s="5">
        <v>32.9</v>
      </c>
      <c r="AE144" s="5">
        <v>34</v>
      </c>
      <c r="AF144" s="5">
        <v>36.200000000000003</v>
      </c>
      <c r="AG144" s="5">
        <v>32.351999999999997</v>
      </c>
      <c r="AH144" s="5">
        <v>40.186999999999998</v>
      </c>
      <c r="AI144" s="5">
        <v>39.229999999999997</v>
      </c>
      <c r="AJ144" s="5">
        <v>42</v>
      </c>
      <c r="AK144" s="5">
        <v>41.887999999999998</v>
      </c>
      <c r="AL144" s="5">
        <v>41.258000000000003</v>
      </c>
      <c r="AM144" s="37">
        <v>41.021000000000001</v>
      </c>
      <c r="AN144" s="5">
        <v>44.067</v>
      </c>
      <c r="AO144" s="5">
        <v>46</v>
      </c>
      <c r="AP144" s="11">
        <v>46.030999999999999</v>
      </c>
    </row>
    <row r="145" spans="1:42">
      <c r="A145" s="40">
        <v>8</v>
      </c>
      <c r="B145" s="11" t="s">
        <v>125</v>
      </c>
      <c r="C145" s="5" t="e">
        <v>#N/A</v>
      </c>
      <c r="D145" s="5">
        <v>0.4</v>
      </c>
      <c r="E145" s="5">
        <v>0.5</v>
      </c>
      <c r="F145" s="5">
        <v>0.7</v>
      </c>
      <c r="G145" s="5">
        <v>1.2</v>
      </c>
      <c r="H145" s="5">
        <v>0.7</v>
      </c>
      <c r="I145" s="5">
        <v>1.5</v>
      </c>
      <c r="J145" s="5">
        <v>1.8</v>
      </c>
      <c r="K145" s="5">
        <v>4.9000000000000004</v>
      </c>
      <c r="L145" s="5">
        <v>7.8</v>
      </c>
      <c r="M145" s="5">
        <v>10.4</v>
      </c>
      <c r="N145" s="5">
        <v>9.9</v>
      </c>
      <c r="O145" s="5">
        <v>13.3</v>
      </c>
      <c r="P145" s="5">
        <v>13.3</v>
      </c>
      <c r="Q145" s="5">
        <v>13.7</v>
      </c>
      <c r="R145" s="5">
        <v>11.8</v>
      </c>
      <c r="S145" s="5">
        <v>11.3</v>
      </c>
      <c r="T145" s="5">
        <v>10.6</v>
      </c>
      <c r="U145" s="5">
        <v>9.8000000000000007</v>
      </c>
      <c r="V145" s="5">
        <v>10.8</v>
      </c>
      <c r="W145" s="5">
        <v>11</v>
      </c>
      <c r="X145" s="5">
        <v>11</v>
      </c>
      <c r="Y145" s="5">
        <v>11.3</v>
      </c>
      <c r="Z145" s="5">
        <v>11.6</v>
      </c>
      <c r="AA145" s="5">
        <v>11.9</v>
      </c>
      <c r="AB145" s="5">
        <v>12.2</v>
      </c>
      <c r="AC145" s="5">
        <v>12.5</v>
      </c>
      <c r="AD145" s="5">
        <v>12.5</v>
      </c>
      <c r="AE145" s="5">
        <v>12.8</v>
      </c>
      <c r="AF145" s="5">
        <v>13</v>
      </c>
      <c r="AG145" s="5">
        <v>13.018000000000001</v>
      </c>
      <c r="AH145" s="5">
        <v>6.7</v>
      </c>
      <c r="AI145" s="5" t="e">
        <v>#N/A</v>
      </c>
      <c r="AJ145" s="5" t="e">
        <v>#N/A</v>
      </c>
      <c r="AK145" s="5" t="e">
        <v>#N/A</v>
      </c>
      <c r="AL145" s="5" t="e">
        <v>#N/A</v>
      </c>
      <c r="AM145" s="5" t="e">
        <v>#N/A</v>
      </c>
      <c r="AN145" s="5" t="e">
        <v>#N/A</v>
      </c>
      <c r="AO145" s="5" t="e">
        <v>#N/A</v>
      </c>
      <c r="AP145" s="315" t="e">
        <v>#N/A</v>
      </c>
    </row>
    <row r="146" spans="1:42">
      <c r="A146" s="40">
        <v>9</v>
      </c>
      <c r="B146" s="11" t="s">
        <v>126</v>
      </c>
      <c r="C146" s="5">
        <v>6.5</v>
      </c>
      <c r="D146" s="5">
        <v>6.8</v>
      </c>
      <c r="E146" s="5">
        <v>3.7</v>
      </c>
      <c r="F146" s="5">
        <v>4</v>
      </c>
      <c r="G146" s="5">
        <v>4.5999999999999996</v>
      </c>
      <c r="H146" s="5">
        <v>5.4</v>
      </c>
      <c r="I146" s="5">
        <v>4</v>
      </c>
      <c r="J146" s="5">
        <v>5.5</v>
      </c>
      <c r="K146" s="5">
        <v>8.4</v>
      </c>
      <c r="L146" s="5">
        <v>8.6</v>
      </c>
      <c r="M146" s="5">
        <v>11.9</v>
      </c>
      <c r="N146" s="5">
        <v>13.8</v>
      </c>
      <c r="O146" s="5">
        <v>13.6</v>
      </c>
      <c r="P146" s="5">
        <v>20.8</v>
      </c>
      <c r="Q146" s="5">
        <v>22.9</v>
      </c>
      <c r="R146" s="5">
        <v>22.1</v>
      </c>
      <c r="S146" s="5">
        <v>25.1</v>
      </c>
      <c r="T146" s="5">
        <v>22.6</v>
      </c>
      <c r="U146" s="5">
        <v>21.1</v>
      </c>
      <c r="V146" s="5">
        <v>22.8</v>
      </c>
      <c r="W146" s="5">
        <v>21.4</v>
      </c>
      <c r="X146" s="5">
        <v>20.2</v>
      </c>
      <c r="Y146" s="5">
        <v>20.2</v>
      </c>
      <c r="Z146" s="5">
        <v>23.5</v>
      </c>
      <c r="AA146" s="5">
        <v>26.3</v>
      </c>
      <c r="AB146" s="5">
        <v>28.5</v>
      </c>
      <c r="AC146" s="5">
        <v>35.6</v>
      </c>
      <c r="AD146" s="5">
        <v>36.299999999999997</v>
      </c>
      <c r="AE146" s="5">
        <v>37.6</v>
      </c>
      <c r="AF146" s="5">
        <v>45</v>
      </c>
      <c r="AG146" s="5">
        <v>42.807000000000002</v>
      </c>
      <c r="AH146" s="5">
        <v>41.972000000000001</v>
      </c>
      <c r="AI146" s="5">
        <v>37.844000000000001</v>
      </c>
      <c r="AJ146" s="5">
        <v>49.447000000000003</v>
      </c>
      <c r="AK146" s="5">
        <v>40.585999999999999</v>
      </c>
      <c r="AL146" s="5">
        <v>51.142000000000003</v>
      </c>
      <c r="AM146" s="5">
        <v>47.447172259999995</v>
      </c>
      <c r="AN146" s="5">
        <v>50.843000000000004</v>
      </c>
      <c r="AO146" s="5">
        <v>79.066999999999993</v>
      </c>
      <c r="AP146" s="11">
        <v>89.882999999999996</v>
      </c>
    </row>
    <row r="147" spans="1:42">
      <c r="A147" s="40">
        <v>10</v>
      </c>
      <c r="B147" s="11" t="s">
        <v>127</v>
      </c>
      <c r="C147" s="5">
        <v>6.5</v>
      </c>
      <c r="D147" s="5">
        <v>2.2000000000000002</v>
      </c>
      <c r="E147" s="5">
        <v>2.8</v>
      </c>
      <c r="F147" s="5">
        <v>2.8</v>
      </c>
      <c r="G147" s="5">
        <v>3.6</v>
      </c>
      <c r="H147" s="5">
        <v>4.5999999999999996</v>
      </c>
      <c r="I147" s="5">
        <v>5.4</v>
      </c>
      <c r="J147" s="5">
        <v>7</v>
      </c>
      <c r="K147" s="5">
        <v>10.6</v>
      </c>
      <c r="L147" s="5">
        <v>5.5</v>
      </c>
      <c r="M147" s="5">
        <v>8</v>
      </c>
      <c r="N147" s="5">
        <v>10.1</v>
      </c>
      <c r="O147" s="5">
        <v>11.7</v>
      </c>
      <c r="P147" s="5">
        <v>12.4</v>
      </c>
      <c r="Q147" s="5">
        <v>18.8</v>
      </c>
      <c r="R147" s="5">
        <v>21.3</v>
      </c>
      <c r="S147" s="5">
        <v>25.5</v>
      </c>
      <c r="T147" s="5">
        <v>28</v>
      </c>
      <c r="U147" s="5">
        <v>26.7</v>
      </c>
      <c r="V147" s="5">
        <v>32.5</v>
      </c>
      <c r="W147" s="5">
        <v>36.200000000000003</v>
      </c>
      <c r="X147" s="5">
        <v>33.200000000000003</v>
      </c>
      <c r="Y147" s="5">
        <v>34.5</v>
      </c>
      <c r="Z147" s="5">
        <v>36.6</v>
      </c>
      <c r="AA147" s="5">
        <v>40.1</v>
      </c>
      <c r="AB147" s="5">
        <v>41.9</v>
      </c>
      <c r="AC147" s="5">
        <v>37.700000000000003</v>
      </c>
      <c r="AD147" s="5">
        <v>37.799999999999997</v>
      </c>
      <c r="AE147" s="5">
        <v>47.6</v>
      </c>
      <c r="AF147" s="5">
        <v>50.8</v>
      </c>
      <c r="AG147" s="5">
        <v>45.923000000000002</v>
      </c>
      <c r="AH147" s="5">
        <v>22.315999999999999</v>
      </c>
      <c r="AI147" s="5">
        <v>23.657</v>
      </c>
      <c r="AJ147" s="5">
        <v>29.283000000000001</v>
      </c>
      <c r="AK147" s="5">
        <v>24.957000000000001</v>
      </c>
      <c r="AL147" s="5">
        <v>28.858000000000001</v>
      </c>
      <c r="AM147" s="5">
        <v>25.709404940000002</v>
      </c>
      <c r="AN147" s="5">
        <v>24.373999999999999</v>
      </c>
      <c r="AO147" s="5">
        <v>26.783000000000001</v>
      </c>
      <c r="AP147" s="11">
        <v>29.731999999999999</v>
      </c>
    </row>
    <row r="148" spans="1:42">
      <c r="A148" s="40">
        <v>11</v>
      </c>
      <c r="B148" s="11" t="s">
        <v>114</v>
      </c>
      <c r="C148" s="5" t="e">
        <v>#N/A</v>
      </c>
      <c r="D148" s="5" t="e">
        <v>#N/A</v>
      </c>
      <c r="E148" s="5" t="e">
        <v>#N/A</v>
      </c>
      <c r="F148" s="5" t="e">
        <v>#N/A</v>
      </c>
      <c r="G148" s="5">
        <v>0.2</v>
      </c>
      <c r="H148" s="5">
        <v>0.1</v>
      </c>
      <c r="I148" s="5">
        <v>0.3</v>
      </c>
      <c r="J148" s="5">
        <v>0.4</v>
      </c>
      <c r="K148" s="5">
        <v>1.5</v>
      </c>
      <c r="L148" s="5">
        <v>3</v>
      </c>
      <c r="M148" s="5">
        <v>4</v>
      </c>
      <c r="N148" s="5">
        <v>5</v>
      </c>
      <c r="O148" s="5">
        <v>6</v>
      </c>
      <c r="P148" s="5">
        <v>8.4</v>
      </c>
      <c r="Q148" s="5">
        <v>10.5</v>
      </c>
      <c r="R148" s="5">
        <v>10.5</v>
      </c>
      <c r="S148" s="5">
        <v>10.5</v>
      </c>
      <c r="T148" s="5">
        <v>10.5</v>
      </c>
      <c r="U148" s="5">
        <v>5.6</v>
      </c>
      <c r="V148" s="5">
        <v>10.8</v>
      </c>
      <c r="W148" s="5">
        <v>11</v>
      </c>
      <c r="X148" s="5">
        <v>3.8</v>
      </c>
      <c r="Y148" s="5">
        <v>3.7</v>
      </c>
      <c r="Z148" s="5">
        <v>17.2</v>
      </c>
      <c r="AA148" s="5">
        <v>14.92</v>
      </c>
      <c r="AB148" s="5">
        <v>14.8</v>
      </c>
      <c r="AC148" s="5">
        <v>14.6</v>
      </c>
      <c r="AD148" s="5">
        <v>14.9</v>
      </c>
      <c r="AE148" s="5">
        <v>14.9</v>
      </c>
      <c r="AF148" s="5">
        <v>13.4</v>
      </c>
      <c r="AG148" s="5">
        <v>13.345000000000001</v>
      </c>
      <c r="AH148" s="5">
        <v>13.991</v>
      </c>
      <c r="AI148" s="5">
        <v>13.125999999999999</v>
      </c>
      <c r="AJ148" s="5">
        <v>15.071</v>
      </c>
      <c r="AK148" s="5">
        <v>14.719000000000001</v>
      </c>
      <c r="AL148" s="5">
        <v>14.461</v>
      </c>
      <c r="AM148" s="5">
        <v>13.02844653</v>
      </c>
      <c r="AN148" s="5">
        <v>11.837</v>
      </c>
      <c r="AO148" s="5">
        <v>13.368</v>
      </c>
      <c r="AP148" s="11">
        <v>15.195</v>
      </c>
    </row>
    <row r="149" spans="1:42">
      <c r="A149" s="40">
        <v>12</v>
      </c>
      <c r="B149" s="11" t="s">
        <v>128</v>
      </c>
      <c r="C149" s="5">
        <v>3.1</v>
      </c>
      <c r="D149" s="5">
        <v>10.4</v>
      </c>
      <c r="E149" s="5">
        <v>6.9</v>
      </c>
      <c r="F149" s="5">
        <v>7.9</v>
      </c>
      <c r="G149" s="5">
        <v>8.6</v>
      </c>
      <c r="H149" s="5">
        <v>10</v>
      </c>
      <c r="I149" s="5">
        <v>11.7</v>
      </c>
      <c r="J149" s="5">
        <v>13</v>
      </c>
      <c r="K149" s="5">
        <v>14.4</v>
      </c>
      <c r="L149" s="5">
        <v>12.1</v>
      </c>
      <c r="M149" s="5">
        <v>21.7</v>
      </c>
      <c r="N149" s="5">
        <v>20.8</v>
      </c>
      <c r="O149" s="5">
        <v>11.7</v>
      </c>
      <c r="P149" s="5">
        <v>13.8</v>
      </c>
      <c r="Q149" s="5">
        <v>13.2</v>
      </c>
      <c r="R149" s="5">
        <v>12</v>
      </c>
      <c r="S149" s="5">
        <v>15.1</v>
      </c>
      <c r="T149" s="5">
        <v>11.7</v>
      </c>
      <c r="U149" s="5">
        <v>10.4</v>
      </c>
      <c r="V149" s="5">
        <v>7.2</v>
      </c>
      <c r="W149" s="5">
        <v>9.6</v>
      </c>
      <c r="X149" s="5">
        <v>9.1999999999999993</v>
      </c>
      <c r="Y149" s="5">
        <v>9</v>
      </c>
      <c r="Z149" s="5">
        <v>22.5</v>
      </c>
      <c r="AA149" s="5">
        <v>16.2</v>
      </c>
      <c r="AB149" s="5">
        <v>16.2</v>
      </c>
      <c r="AC149" s="5">
        <v>13.7</v>
      </c>
      <c r="AD149" s="5">
        <v>16.2</v>
      </c>
      <c r="AE149" s="5">
        <v>11.6</v>
      </c>
      <c r="AF149" s="5">
        <v>12.1</v>
      </c>
      <c r="AG149" s="5">
        <v>12.2</v>
      </c>
      <c r="AH149" s="5">
        <v>10.321999999999999</v>
      </c>
      <c r="AI149" s="5">
        <v>9.6</v>
      </c>
      <c r="AJ149" s="5">
        <v>11.5</v>
      </c>
      <c r="AK149" s="5">
        <v>13.746</v>
      </c>
      <c r="AL149" s="5">
        <v>12.97</v>
      </c>
      <c r="AM149" s="5">
        <v>12.478474390000001</v>
      </c>
      <c r="AN149" s="5">
        <v>13.423999999999999</v>
      </c>
      <c r="AO149" s="5">
        <v>13.5</v>
      </c>
      <c r="AP149" s="11">
        <v>13.5</v>
      </c>
    </row>
    <row r="150" spans="1:42">
      <c r="A150" s="36"/>
    </row>
    <row r="151" spans="1:42">
      <c r="A151" s="36"/>
      <c r="B151" s="32"/>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row>
    <row r="152" spans="1:42" ht="25.5">
      <c r="A152" s="232" t="s">
        <v>160</v>
      </c>
      <c r="B152" s="405" t="s">
        <v>163</v>
      </c>
      <c r="C152" s="3" t="s">
        <v>21</v>
      </c>
      <c r="D152" s="3" t="s">
        <v>22</v>
      </c>
      <c r="E152" s="3" t="s">
        <v>23</v>
      </c>
      <c r="F152" s="3" t="s">
        <v>24</v>
      </c>
      <c r="G152" s="3" t="s">
        <v>25</v>
      </c>
      <c r="H152" s="3" t="s">
        <v>26</v>
      </c>
      <c r="I152" s="3" t="s">
        <v>27</v>
      </c>
      <c r="J152" s="3" t="s">
        <v>62</v>
      </c>
      <c r="K152" s="3" t="s">
        <v>63</v>
      </c>
      <c r="L152" s="3" t="s">
        <v>1226</v>
      </c>
      <c r="M152"/>
      <c r="N152"/>
      <c r="O152"/>
      <c r="P152"/>
      <c r="Q152"/>
      <c r="R152"/>
      <c r="S152"/>
      <c r="T152"/>
      <c r="U152"/>
      <c r="V152"/>
      <c r="W152"/>
      <c r="X152"/>
      <c r="Y152"/>
      <c r="Z152"/>
      <c r="AA152"/>
      <c r="AB152"/>
      <c r="AC152"/>
      <c r="AD152"/>
      <c r="AE152"/>
      <c r="AF152"/>
      <c r="AG152"/>
      <c r="AH152"/>
      <c r="AI152"/>
      <c r="AJ152"/>
      <c r="AK152"/>
      <c r="AL152"/>
      <c r="AM152"/>
      <c r="AN152"/>
      <c r="AO152"/>
      <c r="AP152"/>
    </row>
    <row r="153" spans="1:42">
      <c r="A153" s="233">
        <v>12</v>
      </c>
      <c r="B153" s="11" t="str">
        <f>IF(VLOOKUP(A153,$A$160:$B$176,2,FALSE)=0,"No selection",VLOOKUP(A153,$A$160:$B$176,2,FALSE))</f>
        <v>Industry, Innovation and Science</v>
      </c>
      <c r="C153" s="11">
        <f t="shared" ref="C153:L157" si="20">IF(VLOOKUP($A153,$A$160:$L$176,2,FALSE)=0,NA(),ROUND((VLOOKUP($A153,$A$160:$L$176,C$7,FALSE)/AG$4),2))</f>
        <v>3515.08</v>
      </c>
      <c r="D153" s="348">
        <f t="shared" si="20"/>
        <v>3715.44</v>
      </c>
      <c r="E153" s="348">
        <f t="shared" si="20"/>
        <v>3774.95</v>
      </c>
      <c r="F153" s="348">
        <f t="shared" si="20"/>
        <v>4680.34</v>
      </c>
      <c r="G153" s="348">
        <f t="shared" si="20"/>
        <v>4373.91</v>
      </c>
      <c r="H153" s="348">
        <f t="shared" si="20"/>
        <v>4584.29</v>
      </c>
      <c r="I153" s="348">
        <f t="shared" si="20"/>
        <v>4521.09</v>
      </c>
      <c r="J153" s="348">
        <f t="shared" si="20"/>
        <v>4752.9799999999996</v>
      </c>
      <c r="K153" s="348">
        <f t="shared" si="20"/>
        <v>4725.6499999999996</v>
      </c>
      <c r="L153" s="348">
        <f t="shared" si="20"/>
        <v>4729.2</v>
      </c>
      <c r="M153"/>
      <c r="N153"/>
      <c r="O153"/>
      <c r="P153"/>
      <c r="Q153"/>
      <c r="R153"/>
      <c r="S153"/>
      <c r="T153"/>
      <c r="U153"/>
      <c r="V153"/>
      <c r="W153"/>
      <c r="X153"/>
      <c r="Y153"/>
      <c r="Z153"/>
      <c r="AA153"/>
      <c r="AB153"/>
      <c r="AC153"/>
      <c r="AD153"/>
      <c r="AE153"/>
      <c r="AF153"/>
      <c r="AG153"/>
      <c r="AH153"/>
      <c r="AI153"/>
      <c r="AJ153"/>
      <c r="AK153"/>
      <c r="AL153"/>
      <c r="AM153"/>
      <c r="AN153"/>
      <c r="AO153"/>
      <c r="AP153"/>
    </row>
    <row r="154" spans="1:42">
      <c r="A154" s="233">
        <v>6</v>
      </c>
      <c r="B154" s="313" t="str">
        <f t="shared" ref="B154:B157" si="21">IF(VLOOKUP(A154,$A$160:$B$176,2,FALSE)=0,"No selection",VLOOKUP(A154,$A$160:$B$176,2,FALSE))</f>
        <v>Education and Training</v>
      </c>
      <c r="C154" s="348">
        <f t="shared" si="20"/>
        <v>2133.88</v>
      </c>
      <c r="D154" s="348">
        <f t="shared" si="20"/>
        <v>2684.27</v>
      </c>
      <c r="E154" s="348">
        <f t="shared" si="20"/>
        <v>3048.14</v>
      </c>
      <c r="F154" s="348">
        <f t="shared" si="20"/>
        <v>3011.53</v>
      </c>
      <c r="G154" s="348">
        <f t="shared" si="20"/>
        <v>3085.71</v>
      </c>
      <c r="H154" s="348">
        <f t="shared" si="20"/>
        <v>2986</v>
      </c>
      <c r="I154" s="348">
        <f t="shared" si="20"/>
        <v>2985.75</v>
      </c>
      <c r="J154" s="348">
        <f t="shared" si="20"/>
        <v>3020.83</v>
      </c>
      <c r="K154" s="348">
        <f t="shared" si="20"/>
        <v>2895.36</v>
      </c>
      <c r="L154" s="348">
        <f t="shared" si="20"/>
        <v>3078.86</v>
      </c>
      <c r="M154"/>
      <c r="N154"/>
      <c r="O154"/>
      <c r="P154"/>
      <c r="Q154"/>
      <c r="R154"/>
      <c r="S154"/>
      <c r="T154"/>
      <c r="U154"/>
      <c r="V154"/>
      <c r="W154"/>
      <c r="X154"/>
      <c r="Y154"/>
      <c r="Z154"/>
      <c r="AA154"/>
      <c r="AB154"/>
      <c r="AC154"/>
      <c r="AD154"/>
      <c r="AE154"/>
      <c r="AF154"/>
      <c r="AG154"/>
      <c r="AH154"/>
      <c r="AI154"/>
      <c r="AJ154"/>
      <c r="AK154"/>
      <c r="AL154"/>
      <c r="AM154"/>
      <c r="AN154"/>
      <c r="AO154"/>
      <c r="AP154"/>
    </row>
    <row r="155" spans="1:42">
      <c r="A155" s="233">
        <v>10</v>
      </c>
      <c r="B155" s="313" t="str">
        <f t="shared" si="21"/>
        <v>Health</v>
      </c>
      <c r="C155" s="348">
        <f t="shared" si="20"/>
        <v>820.03</v>
      </c>
      <c r="D155" s="348">
        <f t="shared" si="20"/>
        <v>802.68</v>
      </c>
      <c r="E155" s="348">
        <f t="shared" si="20"/>
        <v>915.87</v>
      </c>
      <c r="F155" s="348">
        <f t="shared" si="20"/>
        <v>1082.3599999999999</v>
      </c>
      <c r="G155" s="348">
        <f t="shared" si="20"/>
        <v>875.62</v>
      </c>
      <c r="H155" s="348">
        <f t="shared" si="20"/>
        <v>969.45</v>
      </c>
      <c r="I155" s="348">
        <f t="shared" si="20"/>
        <v>973.11</v>
      </c>
      <c r="J155" s="348">
        <f t="shared" si="20"/>
        <v>1005.29</v>
      </c>
      <c r="K155" s="348">
        <f t="shared" si="20"/>
        <v>1143.79</v>
      </c>
      <c r="L155" s="348">
        <f t="shared" si="20"/>
        <v>1045.1500000000001</v>
      </c>
      <c r="M155"/>
      <c r="N155"/>
      <c r="O155"/>
      <c r="P155"/>
      <c r="Q155"/>
      <c r="R155"/>
      <c r="S155"/>
      <c r="T155"/>
      <c r="U155"/>
      <c r="V155"/>
      <c r="W155"/>
      <c r="X155"/>
      <c r="Y155"/>
      <c r="Z155"/>
      <c r="AA155"/>
      <c r="AB155"/>
      <c r="AC155"/>
      <c r="AD155"/>
      <c r="AE155"/>
      <c r="AF155"/>
      <c r="AG155"/>
      <c r="AH155"/>
      <c r="AI155"/>
      <c r="AJ155"/>
      <c r="AK155"/>
      <c r="AL155"/>
      <c r="AM155"/>
      <c r="AN155"/>
      <c r="AO155"/>
      <c r="AP155"/>
    </row>
    <row r="156" spans="1:42">
      <c r="A156" s="233">
        <v>2</v>
      </c>
      <c r="B156" s="313" t="str">
        <f t="shared" si="21"/>
        <v>Agriculture and Water Resources</v>
      </c>
      <c r="C156" s="348">
        <f t="shared" si="20"/>
        <v>260.63</v>
      </c>
      <c r="D156" s="348">
        <f t="shared" si="20"/>
        <v>252.57</v>
      </c>
      <c r="E156" s="348">
        <f t="shared" si="20"/>
        <v>240.33</v>
      </c>
      <c r="F156" s="348">
        <f t="shared" si="20"/>
        <v>282.25</v>
      </c>
      <c r="G156" s="348">
        <f t="shared" si="20"/>
        <v>263.95</v>
      </c>
      <c r="H156" s="348">
        <f t="shared" si="20"/>
        <v>325.39</v>
      </c>
      <c r="I156" s="348">
        <f t="shared" si="20"/>
        <v>326.5</v>
      </c>
      <c r="J156" s="348">
        <f t="shared" si="20"/>
        <v>324.14</v>
      </c>
      <c r="K156" s="348">
        <f t="shared" si="20"/>
        <v>347.71</v>
      </c>
      <c r="L156" s="348">
        <f t="shared" si="20"/>
        <v>347.8</v>
      </c>
      <c r="M156"/>
      <c r="N156"/>
      <c r="O156"/>
      <c r="P156"/>
      <c r="Q156"/>
      <c r="R156"/>
      <c r="S156"/>
      <c r="T156"/>
      <c r="U156"/>
      <c r="V156"/>
      <c r="W156"/>
      <c r="X156"/>
      <c r="Y156"/>
      <c r="Z156"/>
      <c r="AA156"/>
      <c r="AB156"/>
      <c r="AC156"/>
      <c r="AD156"/>
      <c r="AE156"/>
      <c r="AF156"/>
      <c r="AG156"/>
      <c r="AH156"/>
      <c r="AI156"/>
      <c r="AJ156"/>
      <c r="AK156"/>
      <c r="AL156"/>
      <c r="AM156"/>
      <c r="AN156"/>
      <c r="AO156"/>
      <c r="AP156"/>
    </row>
    <row r="157" spans="1:42">
      <c r="A157" s="233">
        <v>5</v>
      </c>
      <c r="B157" s="313" t="str">
        <f t="shared" si="21"/>
        <v>Defence</v>
      </c>
      <c r="C157" s="348">
        <f t="shared" si="20"/>
        <v>393.42</v>
      </c>
      <c r="D157" s="348">
        <f t="shared" si="20"/>
        <v>422.33</v>
      </c>
      <c r="E157" s="348">
        <f t="shared" si="20"/>
        <v>437.13</v>
      </c>
      <c r="F157" s="348">
        <f t="shared" si="20"/>
        <v>468.37</v>
      </c>
      <c r="G157" s="348">
        <f t="shared" si="20"/>
        <v>443.29</v>
      </c>
      <c r="H157" s="348">
        <f t="shared" si="20"/>
        <v>433.5</v>
      </c>
      <c r="I157" s="348">
        <f t="shared" si="20"/>
        <v>445.37</v>
      </c>
      <c r="J157" s="348">
        <f t="shared" si="20"/>
        <v>512.19000000000005</v>
      </c>
      <c r="K157" s="348">
        <f t="shared" si="20"/>
        <v>453.72</v>
      </c>
      <c r="L157" s="348">
        <f t="shared" si="20"/>
        <v>488.7</v>
      </c>
      <c r="M157"/>
      <c r="N157"/>
      <c r="O157"/>
      <c r="P157"/>
      <c r="Q157"/>
      <c r="R157"/>
      <c r="S157"/>
      <c r="T157"/>
      <c r="U157"/>
      <c r="V157"/>
      <c r="W157"/>
      <c r="X157"/>
      <c r="Y157"/>
      <c r="Z157"/>
      <c r="AA157"/>
      <c r="AB157"/>
      <c r="AC157"/>
      <c r="AD157"/>
      <c r="AE157"/>
      <c r="AF157"/>
      <c r="AG157"/>
      <c r="AH157"/>
      <c r="AI157"/>
      <c r="AJ157"/>
      <c r="AK157"/>
      <c r="AL157"/>
      <c r="AM157"/>
      <c r="AN157"/>
      <c r="AO157"/>
      <c r="AP157"/>
    </row>
    <row r="158" spans="1:42">
      <c r="A158" s="36"/>
      <c r="M158"/>
      <c r="N158"/>
      <c r="O158"/>
      <c r="P158"/>
      <c r="Q158"/>
      <c r="R158"/>
      <c r="S158"/>
      <c r="T158"/>
      <c r="U158"/>
      <c r="V158"/>
      <c r="W158"/>
      <c r="X158"/>
      <c r="Y158"/>
      <c r="Z158"/>
      <c r="AA158"/>
      <c r="AB158"/>
      <c r="AC158"/>
      <c r="AD158"/>
      <c r="AE158"/>
      <c r="AF158"/>
      <c r="AG158"/>
      <c r="AH158"/>
      <c r="AI158"/>
      <c r="AJ158"/>
      <c r="AK158"/>
      <c r="AL158"/>
      <c r="AM158"/>
      <c r="AN158"/>
      <c r="AO158"/>
      <c r="AP158"/>
    </row>
    <row r="159" spans="1:42" ht="25.5">
      <c r="A159" s="234" t="s">
        <v>161</v>
      </c>
      <c r="B159" s="406" t="s">
        <v>163</v>
      </c>
      <c r="C159" s="3" t="s">
        <v>21</v>
      </c>
      <c r="D159" s="3" t="s">
        <v>22</v>
      </c>
      <c r="E159" s="3" t="s">
        <v>23</v>
      </c>
      <c r="F159" s="3" t="s">
        <v>24</v>
      </c>
      <c r="G159" s="3" t="s">
        <v>25</v>
      </c>
      <c r="H159" s="3" t="s">
        <v>26</v>
      </c>
      <c r="I159" s="3" t="s">
        <v>27</v>
      </c>
      <c r="J159" s="3" t="s">
        <v>62</v>
      </c>
      <c r="K159" s="3" t="s">
        <v>63</v>
      </c>
      <c r="L159" s="3" t="s">
        <v>1226</v>
      </c>
      <c r="M159"/>
      <c r="N159"/>
      <c r="O159"/>
      <c r="P159"/>
      <c r="Q159"/>
      <c r="R159"/>
      <c r="S159"/>
      <c r="T159"/>
      <c r="U159"/>
      <c r="V159"/>
      <c r="W159"/>
      <c r="X159"/>
      <c r="Y159"/>
      <c r="Z159"/>
      <c r="AA159"/>
      <c r="AB159"/>
      <c r="AC159"/>
      <c r="AD159"/>
      <c r="AE159"/>
      <c r="AF159"/>
      <c r="AG159"/>
      <c r="AH159"/>
      <c r="AI159"/>
      <c r="AJ159"/>
      <c r="AK159"/>
      <c r="AL159"/>
      <c r="AM159"/>
      <c r="AN159"/>
      <c r="AO159"/>
      <c r="AP159"/>
    </row>
    <row r="160" spans="1:42">
      <c r="A160" s="40">
        <v>1</v>
      </c>
      <c r="M160"/>
      <c r="N160"/>
      <c r="O160"/>
      <c r="P160"/>
      <c r="Q160"/>
      <c r="R160"/>
      <c r="S160"/>
      <c r="T160"/>
      <c r="U160"/>
      <c r="V160"/>
      <c r="W160"/>
      <c r="X160"/>
      <c r="Y160"/>
      <c r="Z160"/>
      <c r="AA160"/>
      <c r="AB160"/>
      <c r="AC160"/>
      <c r="AD160"/>
      <c r="AE160"/>
      <c r="AF160"/>
      <c r="AG160"/>
      <c r="AH160"/>
      <c r="AI160"/>
      <c r="AJ160"/>
      <c r="AK160"/>
      <c r="AL160"/>
      <c r="AM160"/>
      <c r="AN160"/>
      <c r="AO160"/>
      <c r="AP160"/>
    </row>
    <row r="161" spans="1:42">
      <c r="A161" s="40">
        <v>2</v>
      </c>
      <c r="B161" s="186" t="s">
        <v>140</v>
      </c>
      <c r="C161" s="103">
        <v>260.63</v>
      </c>
      <c r="D161" s="103">
        <v>252.56699999999998</v>
      </c>
      <c r="E161" s="103">
        <v>240.32554199999998</v>
      </c>
      <c r="F161" s="103">
        <v>282.25374000000005</v>
      </c>
      <c r="G161" s="103">
        <v>263.94843399999996</v>
      </c>
      <c r="H161" s="103">
        <v>325.39327200000008</v>
      </c>
      <c r="I161" s="103">
        <v>326.50277847000001</v>
      </c>
      <c r="J161" s="103">
        <v>324.13599999999997</v>
      </c>
      <c r="K161" s="103">
        <v>347.70500000000004</v>
      </c>
      <c r="L161" s="103">
        <v>347.79699999999997</v>
      </c>
      <c r="M161"/>
      <c r="N161"/>
      <c r="O161"/>
      <c r="P161"/>
      <c r="Q161"/>
      <c r="R161"/>
      <c r="S161"/>
      <c r="T161"/>
      <c r="U161"/>
      <c r="V161"/>
      <c r="W161"/>
      <c r="X161"/>
      <c r="Y161"/>
      <c r="Z161"/>
      <c r="AA161"/>
      <c r="AB161"/>
      <c r="AC161"/>
      <c r="AD161"/>
      <c r="AE161"/>
      <c r="AF161"/>
      <c r="AG161"/>
      <c r="AH161"/>
      <c r="AI161"/>
      <c r="AJ161"/>
      <c r="AK161"/>
      <c r="AL161"/>
      <c r="AM161"/>
      <c r="AN161"/>
      <c r="AO161"/>
      <c r="AP161"/>
    </row>
    <row r="162" spans="1:42">
      <c r="A162" s="40">
        <v>3</v>
      </c>
      <c r="B162" s="186" t="s">
        <v>141</v>
      </c>
      <c r="C162" s="103">
        <v>5.0329999999999995</v>
      </c>
      <c r="D162" s="103">
        <v>4.665</v>
      </c>
      <c r="E162" s="103">
        <v>5.1190000000000007</v>
      </c>
      <c r="F162" s="103">
        <v>5.6770000000000005</v>
      </c>
      <c r="G162" s="103">
        <v>4.1530000000000005</v>
      </c>
      <c r="H162" s="103">
        <v>4.2889999999999997</v>
      </c>
      <c r="I162" s="103">
        <v>4.3479999999999999</v>
      </c>
      <c r="J162" s="103">
        <v>4.2489999999999997</v>
      </c>
      <c r="K162" s="103">
        <v>3.6089999999999995</v>
      </c>
      <c r="L162" s="103">
        <v>3.3380000000000001</v>
      </c>
      <c r="M162"/>
      <c r="N162"/>
      <c r="O162"/>
      <c r="P162"/>
      <c r="Q162"/>
      <c r="R162"/>
      <c r="S162"/>
      <c r="T162"/>
      <c r="U162"/>
      <c r="V162"/>
      <c r="W162"/>
      <c r="X162"/>
      <c r="Y162"/>
      <c r="Z162"/>
      <c r="AA162"/>
      <c r="AB162"/>
      <c r="AC162"/>
      <c r="AD162"/>
      <c r="AE162"/>
      <c r="AF162"/>
      <c r="AG162"/>
      <c r="AH162"/>
      <c r="AI162"/>
      <c r="AJ162"/>
      <c r="AK162"/>
      <c r="AL162"/>
      <c r="AM162"/>
      <c r="AN162"/>
      <c r="AO162"/>
      <c r="AP162"/>
    </row>
    <row r="163" spans="1:42">
      <c r="A163" s="40">
        <v>4</v>
      </c>
      <c r="B163" s="186" t="s">
        <v>142</v>
      </c>
      <c r="C163" s="103">
        <v>0.378</v>
      </c>
      <c r="D163" s="103">
        <v>0.30399999999999999</v>
      </c>
      <c r="E163" s="103">
        <v>0.29300000000000004</v>
      </c>
      <c r="F163" s="103">
        <v>0.42900000000000005</v>
      </c>
      <c r="G163" s="103">
        <v>0.42599999999999999</v>
      </c>
      <c r="H163" s="103">
        <v>0.54849999999999999</v>
      </c>
      <c r="I163" s="103">
        <v>0.49099999999999999</v>
      </c>
      <c r="J163" s="103">
        <v>0.50449999999999995</v>
      </c>
      <c r="K163" s="103">
        <v>0.32100000000000001</v>
      </c>
      <c r="L163" s="103">
        <v>0.40800000000000003</v>
      </c>
      <c r="M163"/>
      <c r="N163"/>
      <c r="O163"/>
      <c r="P163"/>
      <c r="Q163"/>
      <c r="R163"/>
      <c r="S163"/>
      <c r="T163"/>
      <c r="U163"/>
      <c r="V163"/>
      <c r="W163"/>
      <c r="X163"/>
      <c r="Y163"/>
      <c r="Z163"/>
      <c r="AA163"/>
      <c r="AB163"/>
      <c r="AC163"/>
      <c r="AD163"/>
      <c r="AE163"/>
      <c r="AF163"/>
      <c r="AG163"/>
      <c r="AH163"/>
      <c r="AI163"/>
      <c r="AJ163"/>
      <c r="AK163"/>
      <c r="AL163"/>
      <c r="AM163"/>
      <c r="AN163"/>
      <c r="AO163"/>
      <c r="AP163"/>
    </row>
    <row r="164" spans="1:42">
      <c r="A164" s="40">
        <v>5</v>
      </c>
      <c r="B164" s="186" t="s">
        <v>143</v>
      </c>
      <c r="C164" s="103">
        <v>393.41499999999996</v>
      </c>
      <c r="D164" s="103">
        <v>422.32599999999996</v>
      </c>
      <c r="E164" s="103">
        <v>437.125</v>
      </c>
      <c r="F164" s="103">
        <v>468.36499999999995</v>
      </c>
      <c r="G164" s="103">
        <v>443.29400000000004</v>
      </c>
      <c r="H164" s="103">
        <v>433.49799999999999</v>
      </c>
      <c r="I164" s="103">
        <v>445.37200000000001</v>
      </c>
      <c r="J164" s="103">
        <v>512.18900000000008</v>
      </c>
      <c r="K164" s="103">
        <v>453.72300000000001</v>
      </c>
      <c r="L164" s="103">
        <v>488.70300000000003</v>
      </c>
      <c r="M164"/>
      <c r="N164"/>
      <c r="O164"/>
      <c r="P164"/>
      <c r="Q164"/>
      <c r="R164"/>
      <c r="S164"/>
      <c r="T164"/>
      <c r="U164"/>
      <c r="V164"/>
      <c r="W164"/>
      <c r="X164"/>
      <c r="Y164"/>
      <c r="Z164"/>
      <c r="AA164"/>
      <c r="AB164"/>
      <c r="AC164"/>
      <c r="AD164" s="345"/>
      <c r="AE164"/>
      <c r="AF164"/>
      <c r="AG164"/>
      <c r="AH164"/>
      <c r="AI164"/>
      <c r="AJ164"/>
      <c r="AK164"/>
      <c r="AL164"/>
      <c r="AM164"/>
      <c r="AN164"/>
      <c r="AO164"/>
      <c r="AP164"/>
    </row>
    <row r="165" spans="1:42">
      <c r="A165" s="40">
        <v>6</v>
      </c>
      <c r="B165" s="186" t="s">
        <v>144</v>
      </c>
      <c r="C165" s="103">
        <v>2133.8820000000005</v>
      </c>
      <c r="D165" s="103">
        <v>2684.2690000000007</v>
      </c>
      <c r="E165" s="103">
        <v>3048.143</v>
      </c>
      <c r="F165" s="103">
        <v>3011.5250000000001</v>
      </c>
      <c r="G165" s="103">
        <v>3085.7060000000001</v>
      </c>
      <c r="H165" s="103">
        <v>2985.9969999999989</v>
      </c>
      <c r="I165" s="103">
        <v>2985.750500000001</v>
      </c>
      <c r="J165" s="103">
        <v>3020.8300000000004</v>
      </c>
      <c r="K165" s="103">
        <v>2895.3609999999999</v>
      </c>
      <c r="L165" s="103">
        <v>3078.86</v>
      </c>
      <c r="M165"/>
      <c r="N165"/>
      <c r="O165"/>
      <c r="P165"/>
      <c r="Q165"/>
      <c r="R165"/>
      <c r="S165"/>
      <c r="T165"/>
      <c r="U165"/>
      <c r="V165"/>
      <c r="W165"/>
      <c r="X165"/>
      <c r="Y165"/>
      <c r="Z165"/>
      <c r="AA165"/>
      <c r="AB165"/>
      <c r="AC165"/>
      <c r="AD165" s="345"/>
      <c r="AE165"/>
      <c r="AF165"/>
      <c r="AG165"/>
      <c r="AH165"/>
      <c r="AI165"/>
      <c r="AJ165"/>
      <c r="AK165"/>
      <c r="AL165"/>
      <c r="AM165"/>
      <c r="AN165"/>
      <c r="AO165"/>
      <c r="AP165"/>
    </row>
    <row r="166" spans="1:42">
      <c r="A166" s="40">
        <v>7</v>
      </c>
      <c r="B166" s="186" t="s">
        <v>145</v>
      </c>
      <c r="C166" s="103" t="e">
        <v>#N/A</v>
      </c>
      <c r="D166" s="103" t="e">
        <v>#N/A</v>
      </c>
      <c r="E166" s="103" t="e">
        <v>#N/A</v>
      </c>
      <c r="F166" s="103">
        <v>9.35E-2</v>
      </c>
      <c r="G166" s="103">
        <v>9.35E-2</v>
      </c>
      <c r="H166" s="103">
        <v>9.35E-2</v>
      </c>
      <c r="I166" s="103" t="e">
        <v>#N/A</v>
      </c>
      <c r="J166" s="103">
        <v>8.4000000000000005E-2</v>
      </c>
      <c r="K166" s="103">
        <v>0.2</v>
      </c>
      <c r="L166" s="103" t="e">
        <v>#N/A</v>
      </c>
      <c r="M166"/>
      <c r="N166"/>
      <c r="O166"/>
      <c r="P166"/>
      <c r="Q166"/>
      <c r="R166"/>
      <c r="S166"/>
      <c r="T166"/>
      <c r="U166"/>
      <c r="V166"/>
      <c r="W166"/>
      <c r="X166"/>
      <c r="Y166"/>
      <c r="Z166"/>
      <c r="AA166"/>
      <c r="AB166"/>
      <c r="AC166"/>
      <c r="AD166" s="345"/>
      <c r="AE166"/>
      <c r="AF166"/>
      <c r="AG166"/>
      <c r="AH166"/>
      <c r="AI166"/>
      <c r="AJ166"/>
      <c r="AK166"/>
      <c r="AL166"/>
      <c r="AM166"/>
      <c r="AN166"/>
      <c r="AO166"/>
      <c r="AP166"/>
    </row>
    <row r="167" spans="1:42">
      <c r="A167" s="40">
        <v>8</v>
      </c>
      <c r="B167" s="186" t="s">
        <v>146</v>
      </c>
      <c r="C167" s="103">
        <v>234.00600000000003</v>
      </c>
      <c r="D167" s="103">
        <v>277.06700000000001</v>
      </c>
      <c r="E167" s="103">
        <v>239.167</v>
      </c>
      <c r="F167" s="103">
        <v>308.01900000000012</v>
      </c>
      <c r="G167" s="103">
        <v>293.18400000000003</v>
      </c>
      <c r="H167" s="103">
        <v>484.83700000000005</v>
      </c>
      <c r="I167" s="103">
        <v>468.70000000000005</v>
      </c>
      <c r="J167" s="103">
        <v>368.02800000000002</v>
      </c>
      <c r="K167" s="103">
        <v>380.46300000000002</v>
      </c>
      <c r="L167" s="103">
        <v>443.00299999999999</v>
      </c>
      <c r="M167"/>
      <c r="N167"/>
      <c r="O167"/>
      <c r="P167"/>
      <c r="Q167"/>
      <c r="R167"/>
      <c r="S167"/>
      <c r="T167"/>
      <c r="U167"/>
      <c r="V167"/>
      <c r="W167"/>
      <c r="X167"/>
      <c r="Y167"/>
      <c r="Z167"/>
      <c r="AA167"/>
      <c r="AB167"/>
      <c r="AC167"/>
      <c r="AD167" s="345"/>
      <c r="AE167"/>
      <c r="AF167"/>
      <c r="AG167"/>
      <c r="AH167"/>
      <c r="AI167"/>
      <c r="AJ167"/>
      <c r="AK167"/>
      <c r="AL167"/>
      <c r="AM167"/>
      <c r="AN167"/>
      <c r="AO167"/>
      <c r="AP167"/>
    </row>
    <row r="168" spans="1:42">
      <c r="A168" s="40">
        <v>9</v>
      </c>
      <c r="B168" s="186" t="s">
        <v>147</v>
      </c>
      <c r="C168" s="103">
        <v>119.61408800000001</v>
      </c>
      <c r="D168" s="103">
        <v>146.38543900000002</v>
      </c>
      <c r="E168" s="103">
        <v>198.657072</v>
      </c>
      <c r="F168" s="103">
        <v>206.17265700000002</v>
      </c>
      <c r="G168" s="103">
        <v>181.55199999999999</v>
      </c>
      <c r="H168" s="103">
        <v>178.73</v>
      </c>
      <c r="I168" s="103">
        <v>162.92099999999999</v>
      </c>
      <c r="J168" s="103">
        <v>193.04300000000001</v>
      </c>
      <c r="K168" s="103">
        <v>103.524</v>
      </c>
      <c r="L168" s="103">
        <v>106.28700000000001</v>
      </c>
      <c r="M168"/>
      <c r="N168"/>
      <c r="O168"/>
      <c r="P168"/>
      <c r="Q168"/>
      <c r="R168"/>
      <c r="S168"/>
      <c r="T168"/>
      <c r="U168"/>
      <c r="V168"/>
      <c r="W168"/>
      <c r="X168"/>
      <c r="Y168"/>
      <c r="Z168"/>
      <c r="AA168"/>
      <c r="AB168"/>
      <c r="AC168"/>
      <c r="AD168" s="345"/>
      <c r="AE168"/>
      <c r="AF168"/>
      <c r="AG168"/>
      <c r="AH168"/>
      <c r="AI168"/>
      <c r="AJ168"/>
      <c r="AK168"/>
      <c r="AL168"/>
      <c r="AM168"/>
      <c r="AN168"/>
      <c r="AO168"/>
      <c r="AP168"/>
    </row>
    <row r="169" spans="1:42">
      <c r="A169" s="40">
        <v>10</v>
      </c>
      <c r="B169" s="186" t="s">
        <v>50</v>
      </c>
      <c r="C169" s="103">
        <v>820.02599999999995</v>
      </c>
      <c r="D169" s="103">
        <v>802.68200000000013</v>
      </c>
      <c r="E169" s="103">
        <v>915.87099999999998</v>
      </c>
      <c r="F169" s="103">
        <v>1082.3589999999999</v>
      </c>
      <c r="G169" s="103">
        <v>875.61500000000012</v>
      </c>
      <c r="H169" s="103">
        <v>969.45200000000011</v>
      </c>
      <c r="I169" s="103">
        <v>973.11060238999994</v>
      </c>
      <c r="J169" s="103">
        <v>1005.2886000000002</v>
      </c>
      <c r="K169" s="103">
        <v>1143.7873499999998</v>
      </c>
      <c r="L169" s="103">
        <v>1045.1481450000001</v>
      </c>
      <c r="M169" s="103"/>
      <c r="N169" s="103"/>
      <c r="O169" s="103"/>
      <c r="P169" s="103"/>
      <c r="Q169" s="103"/>
      <c r="R169" s="103"/>
      <c r="S169" s="103"/>
      <c r="T169" s="103"/>
      <c r="U169" s="103"/>
      <c r="V169" s="103"/>
      <c r="W169" s="103"/>
      <c r="X169" s="103"/>
      <c r="Y169" s="103"/>
      <c r="Z169" s="103"/>
      <c r="AA169" s="103"/>
      <c r="AB169" s="103"/>
      <c r="AC169" s="103"/>
      <c r="AD169" s="345"/>
      <c r="AE169" s="103"/>
      <c r="AF169" s="103"/>
    </row>
    <row r="170" spans="1:42">
      <c r="A170" s="40">
        <v>11</v>
      </c>
      <c r="B170" s="186" t="s">
        <v>148</v>
      </c>
      <c r="C170" s="103" t="e">
        <v>#N/A</v>
      </c>
      <c r="D170" s="103">
        <v>2</v>
      </c>
      <c r="E170" s="103">
        <v>2.0390000000000001</v>
      </c>
      <c r="F170" s="103">
        <v>2.1539999999999999</v>
      </c>
      <c r="G170" s="103">
        <v>2</v>
      </c>
      <c r="H170" s="103">
        <v>1.32</v>
      </c>
      <c r="I170" s="103" t="e">
        <v>#N/A</v>
      </c>
      <c r="J170" s="103" t="e">
        <v>#N/A</v>
      </c>
      <c r="K170" s="103" t="e">
        <v>#N/A</v>
      </c>
      <c r="L170" s="103" t="e">
        <v>#N/A</v>
      </c>
    </row>
    <row r="171" spans="1:42">
      <c r="A171" s="40">
        <v>12</v>
      </c>
      <c r="B171" s="186" t="s">
        <v>149</v>
      </c>
      <c r="C171" s="103">
        <v>3515.0829999999996</v>
      </c>
      <c r="D171" s="103">
        <v>3715.4399999999996</v>
      </c>
      <c r="E171" s="103">
        <v>3774.9499999999994</v>
      </c>
      <c r="F171" s="103">
        <v>4680.3430000000008</v>
      </c>
      <c r="G171" s="103">
        <v>4373.9140000000007</v>
      </c>
      <c r="H171" s="103">
        <v>4584.2909999999993</v>
      </c>
      <c r="I171" s="103">
        <v>4521.09</v>
      </c>
      <c r="J171" s="103">
        <v>4752.9839999999995</v>
      </c>
      <c r="K171" s="103">
        <v>4725.6450000000004</v>
      </c>
      <c r="L171" s="103">
        <v>4729.2019999999984</v>
      </c>
      <c r="M171" s="103"/>
      <c r="N171" s="103"/>
      <c r="O171" s="103"/>
      <c r="P171" s="103"/>
      <c r="Q171" s="103"/>
      <c r="R171" s="103"/>
      <c r="S171" s="103"/>
      <c r="T171" s="103"/>
      <c r="U171" s="103"/>
      <c r="V171" s="103"/>
      <c r="W171" s="103"/>
      <c r="X171" s="103"/>
      <c r="Y171" s="103"/>
      <c r="Z171" s="103"/>
      <c r="AA171" s="103"/>
      <c r="AB171" s="103"/>
      <c r="AC171" s="103"/>
      <c r="AD171" s="38"/>
      <c r="AE171" s="103"/>
      <c r="AF171" s="103"/>
    </row>
    <row r="172" spans="1:42">
      <c r="A172" s="40">
        <v>13</v>
      </c>
      <c r="B172" s="186" t="s">
        <v>150</v>
      </c>
      <c r="C172" s="103">
        <v>6.9669999999999996</v>
      </c>
      <c r="D172" s="103">
        <v>5.2</v>
      </c>
      <c r="E172" s="103">
        <v>5.9470000000000001</v>
      </c>
      <c r="F172" s="103">
        <v>5.3769999999999998</v>
      </c>
      <c r="G172" s="103">
        <v>5.0520000000000005</v>
      </c>
      <c r="H172" s="103">
        <v>4.7253600000000002</v>
      </c>
      <c r="I172" s="103">
        <v>4.7</v>
      </c>
      <c r="J172" s="103">
        <v>5.3360000000000003</v>
      </c>
      <c r="K172" s="103">
        <v>5.2589999999999995</v>
      </c>
      <c r="L172" s="103">
        <v>5.7229999999999999</v>
      </c>
      <c r="M172" s="103"/>
      <c r="N172" s="103"/>
      <c r="O172" s="103"/>
      <c r="P172" s="103"/>
      <c r="Q172" s="103"/>
      <c r="R172" s="103"/>
      <c r="S172" s="103"/>
      <c r="T172" s="103"/>
      <c r="U172" s="103"/>
      <c r="V172" s="103"/>
      <c r="W172" s="103"/>
      <c r="X172" s="103"/>
      <c r="Y172" s="103"/>
      <c r="Z172" s="103"/>
      <c r="AA172" s="103"/>
      <c r="AB172" s="103"/>
      <c r="AC172" s="103"/>
      <c r="AD172" s="38"/>
      <c r="AE172" s="103"/>
      <c r="AF172" s="103"/>
    </row>
    <row r="173" spans="1:42">
      <c r="A173" s="40">
        <v>14</v>
      </c>
      <c r="B173" s="186" t="s">
        <v>151</v>
      </c>
      <c r="C173" s="103">
        <v>1.1000000000000001</v>
      </c>
      <c r="D173" s="103">
        <v>1.1099999999999999</v>
      </c>
      <c r="E173" s="103">
        <v>1.7585640000000002</v>
      </c>
      <c r="F173" s="103">
        <v>1.7882500000000001</v>
      </c>
      <c r="G173" s="103">
        <v>1.90741</v>
      </c>
      <c r="H173" s="103">
        <v>0.86199999999999988</v>
      </c>
      <c r="I173" s="103">
        <v>0.8899999999999999</v>
      </c>
      <c r="J173" s="103">
        <v>1.1160000000000001</v>
      </c>
      <c r="K173" s="103">
        <v>0.92100000000000004</v>
      </c>
      <c r="L173" s="103">
        <v>2</v>
      </c>
      <c r="AD173" s="38"/>
      <c r="AE173" s="103"/>
      <c r="AF173" s="103"/>
    </row>
    <row r="174" spans="1:42">
      <c r="A174" s="40">
        <v>15</v>
      </c>
      <c r="B174" s="186" t="s">
        <v>152</v>
      </c>
      <c r="C174" s="103">
        <v>4.9740000000000002</v>
      </c>
      <c r="D174" s="103">
        <v>5.2200000000000006</v>
      </c>
      <c r="E174" s="103">
        <v>20.498999999999999</v>
      </c>
      <c r="F174" s="103">
        <v>28.863451000000001</v>
      </c>
      <c r="G174" s="103">
        <v>29.855194999999998</v>
      </c>
      <c r="H174" s="103">
        <v>38.570999999999998</v>
      </c>
      <c r="I174" s="103">
        <v>35.101000000000006</v>
      </c>
      <c r="J174" s="103">
        <v>28.890499999999996</v>
      </c>
      <c r="K174" s="103">
        <v>35.232118</v>
      </c>
      <c r="L174" s="103">
        <v>27.977</v>
      </c>
      <c r="AD174" s="38"/>
      <c r="AE174" s="103"/>
      <c r="AF174" s="103"/>
    </row>
    <row r="175" spans="1:42">
      <c r="A175" s="40">
        <v>16</v>
      </c>
      <c r="B175" s="186" t="s">
        <v>5971</v>
      </c>
      <c r="C175" s="103" t="e">
        <v>#N/A</v>
      </c>
      <c r="D175" s="103">
        <v>1.5</v>
      </c>
      <c r="E175" s="103">
        <v>1.53</v>
      </c>
      <c r="F175" s="103">
        <v>1.56</v>
      </c>
      <c r="G175" s="103">
        <v>1.591812</v>
      </c>
      <c r="H175" s="103">
        <v>1.623648</v>
      </c>
      <c r="I175" s="103">
        <v>1.32274392</v>
      </c>
      <c r="J175" s="103">
        <v>1.34919878</v>
      </c>
      <c r="K175" s="103">
        <v>1.3761827</v>
      </c>
      <c r="L175" s="103">
        <v>1.7538</v>
      </c>
      <c r="AB175" s="103"/>
      <c r="AC175" s="103"/>
      <c r="AD175" s="38"/>
      <c r="AE175" s="103"/>
      <c r="AF175" s="103"/>
    </row>
    <row r="176" spans="1:42" s="313" customFormat="1">
      <c r="A176" s="40">
        <v>17</v>
      </c>
      <c r="B176" s="186" t="s">
        <v>153</v>
      </c>
      <c r="C176" s="103">
        <v>3.0164179999999998</v>
      </c>
      <c r="D176" s="103">
        <v>5.4727680000000003</v>
      </c>
      <c r="E176" s="103">
        <v>7.1190420000000003</v>
      </c>
      <c r="F176" s="103">
        <v>7.0250000000000004</v>
      </c>
      <c r="G176" s="103">
        <v>6.2930000000000001</v>
      </c>
      <c r="H176" s="103">
        <v>6.91</v>
      </c>
      <c r="I176" s="103">
        <v>7.5259999999999998</v>
      </c>
      <c r="J176" s="103">
        <v>7.0750000000000002</v>
      </c>
      <c r="K176" s="103">
        <v>10.241999999999999</v>
      </c>
      <c r="L176" s="103">
        <v>8.968</v>
      </c>
      <c r="AB176" s="103"/>
      <c r="AC176" s="103"/>
      <c r="AD176" s="38"/>
      <c r="AE176" s="103"/>
      <c r="AF176" s="103"/>
    </row>
    <row r="177" spans="1:43">
      <c r="A177" s="36"/>
    </row>
    <row r="178" spans="1:43" s="348" customFormat="1" ht="25.5">
      <c r="A178" s="232" t="s">
        <v>162</v>
      </c>
      <c r="B178" s="405" t="s">
        <v>164</v>
      </c>
      <c r="C178" s="3" t="s">
        <v>66</v>
      </c>
      <c r="D178" s="3" t="s">
        <v>67</v>
      </c>
      <c r="E178" s="3" t="s">
        <v>68</v>
      </c>
      <c r="F178" s="3" t="s">
        <v>69</v>
      </c>
      <c r="G178" s="3" t="s">
        <v>70</v>
      </c>
      <c r="H178" s="3" t="s">
        <v>71</v>
      </c>
      <c r="I178" s="3" t="s">
        <v>72</v>
      </c>
      <c r="J178" s="3" t="s">
        <v>73</v>
      </c>
      <c r="K178" s="3" t="s">
        <v>74</v>
      </c>
      <c r="L178" s="3" t="s">
        <v>75</v>
      </c>
      <c r="M178" s="3" t="s">
        <v>1</v>
      </c>
      <c r="N178" s="3" t="s">
        <v>2</v>
      </c>
      <c r="O178" s="3" t="s">
        <v>3</v>
      </c>
      <c r="P178" s="3" t="s">
        <v>4</v>
      </c>
      <c r="Q178" s="3" t="s">
        <v>5</v>
      </c>
      <c r="R178" s="3" t="s">
        <v>6</v>
      </c>
      <c r="S178" s="3" t="s">
        <v>7</v>
      </c>
      <c r="T178" s="3" t="s">
        <v>8</v>
      </c>
      <c r="U178" s="3" t="s">
        <v>9</v>
      </c>
      <c r="V178" s="3" t="s">
        <v>10</v>
      </c>
      <c r="W178" s="3" t="s">
        <v>11</v>
      </c>
      <c r="X178" s="3" t="s">
        <v>12</v>
      </c>
      <c r="Y178" s="3" t="s">
        <v>13</v>
      </c>
      <c r="Z178" s="3" t="s">
        <v>14</v>
      </c>
      <c r="AA178" s="3" t="s">
        <v>15</v>
      </c>
      <c r="AB178" s="3" t="s">
        <v>16</v>
      </c>
      <c r="AC178" s="3" t="s">
        <v>17</v>
      </c>
      <c r="AD178" s="3" t="s">
        <v>18</v>
      </c>
      <c r="AE178" s="3" t="s">
        <v>19</v>
      </c>
      <c r="AF178" s="3" t="s">
        <v>20</v>
      </c>
      <c r="AG178" s="3" t="s">
        <v>21</v>
      </c>
      <c r="AH178" s="3" t="s">
        <v>22</v>
      </c>
      <c r="AI178" s="3" t="s">
        <v>23</v>
      </c>
      <c r="AJ178" s="3" t="s">
        <v>24</v>
      </c>
      <c r="AK178" s="3" t="s">
        <v>25</v>
      </c>
      <c r="AL178" s="3" t="s">
        <v>26</v>
      </c>
      <c r="AM178" s="3" t="s">
        <v>27</v>
      </c>
      <c r="AN178" s="3" t="s">
        <v>62</v>
      </c>
      <c r="AO178" s="3" t="s">
        <v>63</v>
      </c>
      <c r="AP178" s="3" t="s">
        <v>1226</v>
      </c>
    </row>
    <row r="179" spans="1:43" s="348" customFormat="1">
      <c r="A179" s="233"/>
      <c r="B179" s="38" t="s">
        <v>154</v>
      </c>
      <c r="C179" s="117">
        <f>C187/C$4</f>
        <v>50.800000000000011</v>
      </c>
      <c r="D179" s="117">
        <f t="shared" ref="D179:AP184" si="22">D187/D$4</f>
        <v>60.5</v>
      </c>
      <c r="E179" s="117">
        <f t="shared" si="22"/>
        <v>86.199999999999989</v>
      </c>
      <c r="F179" s="117">
        <f t="shared" si="22"/>
        <v>71.099999999999994</v>
      </c>
      <c r="G179" s="117">
        <f t="shared" si="22"/>
        <v>103.3</v>
      </c>
      <c r="H179" s="117">
        <f t="shared" si="22"/>
        <v>126.10000000000001</v>
      </c>
      <c r="I179" s="117">
        <f t="shared" si="22"/>
        <v>132.20000000000002</v>
      </c>
      <c r="J179" s="117">
        <f t="shared" si="22"/>
        <v>140.80000000000001</v>
      </c>
      <c r="K179" s="117">
        <f t="shared" si="22"/>
        <v>137.30000000000001</v>
      </c>
      <c r="L179" s="117">
        <f t="shared" si="22"/>
        <v>120</v>
      </c>
      <c r="M179" s="117">
        <f t="shared" si="22"/>
        <v>129.30000000000001</v>
      </c>
      <c r="N179" s="117">
        <f t="shared" si="22"/>
        <v>126.5</v>
      </c>
      <c r="O179" s="117">
        <f t="shared" si="22"/>
        <v>103.9</v>
      </c>
      <c r="P179" s="117">
        <f t="shared" si="22"/>
        <v>130.4</v>
      </c>
      <c r="Q179" s="117">
        <f t="shared" si="22"/>
        <v>165.10000000000002</v>
      </c>
      <c r="R179" s="117">
        <f t="shared" si="22"/>
        <v>219.1</v>
      </c>
      <c r="S179" s="117">
        <f t="shared" si="22"/>
        <v>237.9</v>
      </c>
      <c r="T179" s="117">
        <f t="shared" si="22"/>
        <v>281.40000000000003</v>
      </c>
      <c r="U179" s="117">
        <f t="shared" si="22"/>
        <v>301.60000000000002</v>
      </c>
      <c r="V179" s="117">
        <f t="shared" si="22"/>
        <v>315.20000000000005</v>
      </c>
      <c r="W179" s="117">
        <f t="shared" si="22"/>
        <v>320.8</v>
      </c>
      <c r="X179" s="117">
        <f t="shared" si="22"/>
        <v>313.10000000000002</v>
      </c>
      <c r="Y179" s="117">
        <f t="shared" si="22"/>
        <v>561.83100000000002</v>
      </c>
      <c r="Z179" s="117">
        <f t="shared" si="22"/>
        <v>658.63200000000006</v>
      </c>
      <c r="AA179" s="117">
        <f t="shared" si="22"/>
        <v>749.4303789999999</v>
      </c>
      <c r="AB179" s="117">
        <f t="shared" si="22"/>
        <v>944.579294</v>
      </c>
      <c r="AC179" s="117">
        <f t="shared" si="22"/>
        <v>1195.739</v>
      </c>
      <c r="AD179" s="117">
        <f t="shared" si="22"/>
        <v>1383.425</v>
      </c>
      <c r="AE179" s="117">
        <f t="shared" si="22"/>
        <v>1447.2629999999997</v>
      </c>
      <c r="AF179" s="117">
        <f t="shared" si="22"/>
        <v>1584.9769999999999</v>
      </c>
      <c r="AG179" s="117">
        <f t="shared" si="22"/>
        <v>1657.9129999999998</v>
      </c>
      <c r="AH179" s="117">
        <f t="shared" si="22"/>
        <v>1804.1919999999998</v>
      </c>
      <c r="AI179" s="117">
        <f t="shared" si="22"/>
        <v>1795.3075420000002</v>
      </c>
      <c r="AJ179" s="117">
        <f t="shared" si="22"/>
        <v>2055.4007399999996</v>
      </c>
      <c r="AK179" s="117">
        <f t="shared" si="22"/>
        <v>2043.1824339999998</v>
      </c>
      <c r="AL179" s="117">
        <f t="shared" si="22"/>
        <v>2214.3782719999999</v>
      </c>
      <c r="AM179" s="117">
        <f t="shared" si="22"/>
        <v>2182.2559903699998</v>
      </c>
      <c r="AN179" s="117">
        <f t="shared" si="22"/>
        <v>1944.6514999999997</v>
      </c>
      <c r="AO179" s="117">
        <f t="shared" si="22"/>
        <v>1931.2961180000002</v>
      </c>
      <c r="AP179" s="117">
        <f t="shared" si="22"/>
        <v>1921.4088339999996</v>
      </c>
    </row>
    <row r="180" spans="1:43" s="348" customFormat="1">
      <c r="A180" s="233"/>
      <c r="B180" s="38" t="s">
        <v>155</v>
      </c>
      <c r="C180" s="117" t="e">
        <f t="shared" ref="C180:R184" si="23">C188/C$4</f>
        <v>#N/A</v>
      </c>
      <c r="D180" s="117" t="e">
        <f t="shared" si="23"/>
        <v>#N/A</v>
      </c>
      <c r="E180" s="117" t="e">
        <f t="shared" si="23"/>
        <v>#N/A</v>
      </c>
      <c r="F180" s="117" t="e">
        <f t="shared" si="23"/>
        <v>#N/A</v>
      </c>
      <c r="G180" s="117" t="e">
        <f t="shared" si="23"/>
        <v>#N/A</v>
      </c>
      <c r="H180" s="117" t="e">
        <f t="shared" si="23"/>
        <v>#N/A</v>
      </c>
      <c r="I180" s="117" t="e">
        <f t="shared" si="23"/>
        <v>#N/A</v>
      </c>
      <c r="J180" s="117" t="e">
        <f t="shared" si="23"/>
        <v>#N/A</v>
      </c>
      <c r="K180" s="117" t="e">
        <f t="shared" si="23"/>
        <v>#N/A</v>
      </c>
      <c r="L180" s="117" t="e">
        <f t="shared" si="23"/>
        <v>#N/A</v>
      </c>
      <c r="M180" s="117" t="e">
        <f t="shared" si="23"/>
        <v>#N/A</v>
      </c>
      <c r="N180" s="117" t="e">
        <f t="shared" si="23"/>
        <v>#N/A</v>
      </c>
      <c r="O180" s="117" t="e">
        <f t="shared" si="23"/>
        <v>#N/A</v>
      </c>
      <c r="P180" s="117" t="e">
        <f t="shared" si="23"/>
        <v>#N/A</v>
      </c>
      <c r="Q180" s="117" t="e">
        <f t="shared" si="23"/>
        <v>#N/A</v>
      </c>
      <c r="R180" s="117" t="e">
        <f t="shared" si="23"/>
        <v>#N/A</v>
      </c>
      <c r="S180" s="117" t="e">
        <f t="shared" si="22"/>
        <v>#N/A</v>
      </c>
      <c r="T180" s="117" t="e">
        <f t="shared" si="22"/>
        <v>#N/A</v>
      </c>
      <c r="U180" s="117" t="e">
        <f t="shared" si="22"/>
        <v>#N/A</v>
      </c>
      <c r="V180" s="117" t="e">
        <f t="shared" si="22"/>
        <v>#N/A</v>
      </c>
      <c r="W180" s="117" t="e">
        <f t="shared" si="22"/>
        <v>#N/A</v>
      </c>
      <c r="X180" s="117" t="e">
        <f t="shared" si="22"/>
        <v>#N/A</v>
      </c>
      <c r="Y180" s="117" t="e">
        <f t="shared" si="22"/>
        <v>#N/A</v>
      </c>
      <c r="Z180" s="117" t="e">
        <f t="shared" si="22"/>
        <v>#N/A</v>
      </c>
      <c r="AA180" s="117" t="e">
        <f t="shared" si="22"/>
        <v>#N/A</v>
      </c>
      <c r="AB180" s="117" t="e">
        <f t="shared" si="22"/>
        <v>#N/A</v>
      </c>
      <c r="AC180" s="117" t="e">
        <f t="shared" si="22"/>
        <v>#N/A</v>
      </c>
      <c r="AD180" s="117" t="e">
        <f t="shared" si="22"/>
        <v>#N/A</v>
      </c>
      <c r="AE180" s="117" t="e">
        <f t="shared" si="22"/>
        <v>#N/A</v>
      </c>
      <c r="AF180" s="117" t="e">
        <f t="shared" si="22"/>
        <v>#N/A</v>
      </c>
      <c r="AG180" s="117" t="e">
        <f t="shared" si="22"/>
        <v>#N/A</v>
      </c>
      <c r="AH180" s="117" t="e">
        <f t="shared" si="22"/>
        <v>#N/A</v>
      </c>
      <c r="AI180" s="117" t="e">
        <f t="shared" si="22"/>
        <v>#N/A</v>
      </c>
      <c r="AJ180" s="117" t="e">
        <f t="shared" si="22"/>
        <v>#N/A</v>
      </c>
      <c r="AK180" s="117" t="e">
        <f t="shared" si="22"/>
        <v>#N/A</v>
      </c>
      <c r="AL180" s="117" t="e">
        <f t="shared" si="22"/>
        <v>#N/A</v>
      </c>
      <c r="AM180" s="117" t="e">
        <f t="shared" si="22"/>
        <v>#N/A</v>
      </c>
      <c r="AN180" s="117">
        <f t="shared" si="22"/>
        <v>0.9</v>
      </c>
      <c r="AO180" s="117">
        <f t="shared" si="22"/>
        <v>28.36</v>
      </c>
      <c r="AP180" s="117">
        <f t="shared" si="22"/>
        <v>32.049999999999997</v>
      </c>
    </row>
    <row r="181" spans="1:43" s="348" customFormat="1">
      <c r="A181" s="233"/>
      <c r="B181" s="38" t="s">
        <v>156</v>
      </c>
      <c r="C181" s="117" t="e">
        <f t="shared" si="23"/>
        <v>#N/A</v>
      </c>
      <c r="D181" s="117" t="e">
        <f t="shared" si="22"/>
        <v>#N/A</v>
      </c>
      <c r="E181" s="117" t="e">
        <f t="shared" si="22"/>
        <v>#N/A</v>
      </c>
      <c r="F181" s="117" t="e">
        <f t="shared" si="22"/>
        <v>#N/A</v>
      </c>
      <c r="G181" s="117" t="e">
        <f t="shared" si="22"/>
        <v>#N/A</v>
      </c>
      <c r="H181" s="117" t="e">
        <f t="shared" si="22"/>
        <v>#N/A</v>
      </c>
      <c r="I181" s="117">
        <f t="shared" si="22"/>
        <v>20</v>
      </c>
      <c r="J181" s="117">
        <f t="shared" si="22"/>
        <v>167</v>
      </c>
      <c r="K181" s="117">
        <f t="shared" si="22"/>
        <v>206</v>
      </c>
      <c r="L181" s="117">
        <f t="shared" si="22"/>
        <v>235</v>
      </c>
      <c r="M181" s="117">
        <f t="shared" si="22"/>
        <v>208</v>
      </c>
      <c r="N181" s="117">
        <f t="shared" si="22"/>
        <v>293</v>
      </c>
      <c r="O181" s="117">
        <f t="shared" si="22"/>
        <v>360</v>
      </c>
      <c r="P181" s="117">
        <f t="shared" si="22"/>
        <v>432</v>
      </c>
      <c r="Q181" s="117">
        <f t="shared" si="22"/>
        <v>505</v>
      </c>
      <c r="R181" s="117">
        <f t="shared" si="22"/>
        <v>685</v>
      </c>
      <c r="S181" s="117">
        <f t="shared" si="22"/>
        <v>698</v>
      </c>
      <c r="T181" s="117">
        <f t="shared" si="22"/>
        <v>825</v>
      </c>
      <c r="U181" s="117">
        <f t="shared" si="22"/>
        <v>525</v>
      </c>
      <c r="V181" s="117">
        <f t="shared" si="22"/>
        <v>420</v>
      </c>
      <c r="W181" s="117">
        <f t="shared" si="22"/>
        <v>370</v>
      </c>
      <c r="X181" s="117">
        <f t="shared" si="22"/>
        <v>460</v>
      </c>
      <c r="Y181" s="117">
        <f t="shared" si="22"/>
        <v>503.4</v>
      </c>
      <c r="Z181" s="117">
        <f t="shared" si="22"/>
        <v>512.6</v>
      </c>
      <c r="AA181" s="117">
        <f t="shared" si="22"/>
        <v>721.8</v>
      </c>
      <c r="AB181" s="117">
        <f t="shared" si="22"/>
        <v>793.7</v>
      </c>
      <c r="AC181" s="117">
        <f t="shared" si="22"/>
        <v>859.4</v>
      </c>
      <c r="AD181" s="117">
        <f t="shared" si="22"/>
        <v>1042.7</v>
      </c>
      <c r="AE181" s="117">
        <f t="shared" si="22"/>
        <v>1173.9000000000001</v>
      </c>
      <c r="AF181" s="117">
        <f t="shared" si="22"/>
        <v>1414.6010000000001</v>
      </c>
      <c r="AG181" s="117">
        <f t="shared" si="22"/>
        <v>1951.6610000000001</v>
      </c>
      <c r="AH181" s="117">
        <f t="shared" si="22"/>
        <v>1999.7570000000001</v>
      </c>
      <c r="AI181" s="117">
        <f t="shared" si="22"/>
        <v>2145.0190000000002</v>
      </c>
      <c r="AJ181" s="117">
        <f t="shared" si="22"/>
        <v>3147.277</v>
      </c>
      <c r="AK181" s="117">
        <f t="shared" si="22"/>
        <v>2829.9490000000001</v>
      </c>
      <c r="AL181" s="117">
        <f t="shared" si="22"/>
        <v>3025.1819999999998</v>
      </c>
      <c r="AM181" s="117">
        <f t="shared" si="22"/>
        <v>3003.0219999999999</v>
      </c>
      <c r="AN181" s="117">
        <f t="shared" si="22"/>
        <v>3400.8540000000003</v>
      </c>
      <c r="AO181" s="117">
        <f t="shared" si="22"/>
        <v>3225.7739999999999</v>
      </c>
      <c r="AP181" s="117">
        <f t="shared" si="22"/>
        <v>3230.7139999999999</v>
      </c>
    </row>
    <row r="182" spans="1:43" s="348" customFormat="1">
      <c r="A182" s="233"/>
      <c r="B182" s="38" t="s">
        <v>157</v>
      </c>
      <c r="C182" s="117">
        <f t="shared" si="23"/>
        <v>303.10000000000002</v>
      </c>
      <c r="D182" s="117">
        <f t="shared" si="22"/>
        <v>323.79999999999995</v>
      </c>
      <c r="E182" s="117">
        <f t="shared" si="22"/>
        <v>355.5</v>
      </c>
      <c r="F182" s="117">
        <f t="shared" si="22"/>
        <v>332</v>
      </c>
      <c r="G182" s="117">
        <f t="shared" si="22"/>
        <v>371.70000000000005</v>
      </c>
      <c r="H182" s="117">
        <f t="shared" si="22"/>
        <v>407.80000000000007</v>
      </c>
      <c r="I182" s="117">
        <f t="shared" si="22"/>
        <v>504.70000000000005</v>
      </c>
      <c r="J182" s="117">
        <f t="shared" si="22"/>
        <v>569.79999999999995</v>
      </c>
      <c r="K182" s="117">
        <f t="shared" si="22"/>
        <v>618.29999999999995</v>
      </c>
      <c r="L182" s="117">
        <f t="shared" si="22"/>
        <v>659.90000000000009</v>
      </c>
      <c r="M182" s="117">
        <f t="shared" si="22"/>
        <v>752.50000000000011</v>
      </c>
      <c r="N182" s="117">
        <f t="shared" si="22"/>
        <v>789.89999999999986</v>
      </c>
      <c r="O182" s="117">
        <f t="shared" si="22"/>
        <v>869.60000000000014</v>
      </c>
      <c r="P182" s="117">
        <f t="shared" si="22"/>
        <v>994.49999999999977</v>
      </c>
      <c r="Q182" s="117">
        <f t="shared" si="22"/>
        <v>1150.9000000000001</v>
      </c>
      <c r="R182" s="117">
        <f t="shared" si="22"/>
        <v>1255.1999999999998</v>
      </c>
      <c r="S182" s="117">
        <f t="shared" si="22"/>
        <v>1349.6999999999998</v>
      </c>
      <c r="T182" s="117">
        <f t="shared" si="22"/>
        <v>1468.3000000000002</v>
      </c>
      <c r="U182" s="117">
        <f t="shared" si="22"/>
        <v>1574.6999999999998</v>
      </c>
      <c r="V182" s="117">
        <f t="shared" si="22"/>
        <v>1654.1000000000001</v>
      </c>
      <c r="W182" s="117">
        <f t="shared" si="22"/>
        <v>1725.3999999999999</v>
      </c>
      <c r="X182" s="117">
        <f t="shared" si="22"/>
        <v>1752.1000000000001</v>
      </c>
      <c r="Y182" s="117">
        <f t="shared" si="22"/>
        <v>1502.3025</v>
      </c>
      <c r="Z182" s="117">
        <f t="shared" si="22"/>
        <v>1605.8679999999997</v>
      </c>
      <c r="AA182" s="117">
        <f t="shared" si="22"/>
        <v>1684.778</v>
      </c>
      <c r="AB182" s="117">
        <f t="shared" si="22"/>
        <v>1749.3736670000001</v>
      </c>
      <c r="AC182" s="117">
        <f t="shared" si="22"/>
        <v>1351.0439779999999</v>
      </c>
      <c r="AD182" s="117">
        <f t="shared" si="22"/>
        <v>1395.172</v>
      </c>
      <c r="AE182" s="117">
        <f t="shared" si="22"/>
        <v>1429.5289999999998</v>
      </c>
      <c r="AF182" s="117">
        <f t="shared" si="22"/>
        <v>1452.15</v>
      </c>
      <c r="AG182" s="117">
        <f t="shared" si="22"/>
        <v>1470.2560000000001</v>
      </c>
      <c r="AH182" s="117">
        <f t="shared" si="22"/>
        <v>1557.7439999999997</v>
      </c>
      <c r="AI182" s="117">
        <f t="shared" si="22"/>
        <v>1698.357</v>
      </c>
      <c r="AJ182" s="117">
        <f t="shared" si="22"/>
        <v>1837.1639999999998</v>
      </c>
      <c r="AK182" s="117">
        <f t="shared" si="22"/>
        <v>1858.104</v>
      </c>
      <c r="AL182" s="117">
        <f t="shared" si="22"/>
        <v>1942.65</v>
      </c>
      <c r="AM182" s="117">
        <f t="shared" si="22"/>
        <v>2008.6477881000001</v>
      </c>
      <c r="AN182" s="117">
        <f t="shared" si="22"/>
        <v>2099.9169999999999</v>
      </c>
      <c r="AO182" s="117">
        <f t="shared" si="22"/>
        <v>2078.364</v>
      </c>
      <c r="AP182" s="117">
        <f t="shared" si="22"/>
        <v>2260.3009999999999</v>
      </c>
    </row>
    <row r="183" spans="1:43" s="348" customFormat="1">
      <c r="A183" s="233"/>
      <c r="B183" s="38" t="s">
        <v>158</v>
      </c>
      <c r="C183" s="117">
        <f t="shared" si="23"/>
        <v>335.30000000000007</v>
      </c>
      <c r="D183" s="117">
        <f t="shared" si="22"/>
        <v>393.40000000000003</v>
      </c>
      <c r="E183" s="117">
        <f t="shared" si="22"/>
        <v>452.4</v>
      </c>
      <c r="F183" s="117">
        <f t="shared" si="22"/>
        <v>607.70000000000005</v>
      </c>
      <c r="G183" s="117">
        <f t="shared" si="22"/>
        <v>686.5</v>
      </c>
      <c r="H183" s="117">
        <f t="shared" si="22"/>
        <v>717.70000000000016</v>
      </c>
      <c r="I183" s="117">
        <f t="shared" si="22"/>
        <v>773.89999999999975</v>
      </c>
      <c r="J183" s="117">
        <f t="shared" si="22"/>
        <v>836.69999999999993</v>
      </c>
      <c r="K183" s="117">
        <f t="shared" si="22"/>
        <v>902.5</v>
      </c>
      <c r="L183" s="117">
        <f t="shared" si="22"/>
        <v>913.30000000000007</v>
      </c>
      <c r="M183" s="117">
        <f t="shared" si="22"/>
        <v>965.4</v>
      </c>
      <c r="N183" s="117">
        <f t="shared" si="22"/>
        <v>1054.2000000000003</v>
      </c>
      <c r="O183" s="117">
        <f t="shared" si="22"/>
        <v>1140.3999999999999</v>
      </c>
      <c r="P183" s="117">
        <f t="shared" si="22"/>
        <v>1233.675</v>
      </c>
      <c r="Q183" s="117">
        <f t="shared" si="22"/>
        <v>1282.3790000000001</v>
      </c>
      <c r="R183" s="117">
        <f t="shared" si="22"/>
        <v>1285.528</v>
      </c>
      <c r="S183" s="117">
        <f t="shared" si="22"/>
        <v>1265.481</v>
      </c>
      <c r="T183" s="117">
        <f t="shared" si="22"/>
        <v>1253.713</v>
      </c>
      <c r="U183" s="117">
        <f t="shared" si="22"/>
        <v>1306.4000000000001</v>
      </c>
      <c r="V183" s="117">
        <f t="shared" si="22"/>
        <v>1289</v>
      </c>
      <c r="W183" s="117">
        <f t="shared" si="22"/>
        <v>1335.7200000000003</v>
      </c>
      <c r="X183" s="117">
        <f t="shared" si="22"/>
        <v>1414.1320000000003</v>
      </c>
      <c r="Y183" s="117">
        <f t="shared" si="22"/>
        <v>1539.2205000000001</v>
      </c>
      <c r="Z183" s="117">
        <f t="shared" si="22"/>
        <v>1694.8289999999997</v>
      </c>
      <c r="AA183" s="117">
        <f t="shared" si="22"/>
        <v>1681.3692200000005</v>
      </c>
      <c r="AB183" s="117">
        <f t="shared" si="22"/>
        <v>1960.1079304399998</v>
      </c>
      <c r="AC183" s="117">
        <f t="shared" si="22"/>
        <v>1663.9745460000006</v>
      </c>
      <c r="AD183" s="117">
        <f t="shared" si="22"/>
        <v>1919.5193350000002</v>
      </c>
      <c r="AE183" s="117">
        <f t="shared" si="22"/>
        <v>1958.8743309999998</v>
      </c>
      <c r="AF183" s="117">
        <f t="shared" si="22"/>
        <v>2098.7299980000007</v>
      </c>
      <c r="AG183" s="117">
        <f t="shared" si="22"/>
        <v>2122.4475059999995</v>
      </c>
      <c r="AH183" s="117">
        <f t="shared" si="22"/>
        <v>2700.5042070000004</v>
      </c>
      <c r="AI183" s="117">
        <f t="shared" si="22"/>
        <v>2940.7036780000021</v>
      </c>
      <c r="AJ183" s="117">
        <f t="shared" si="22"/>
        <v>2762.4938579999994</v>
      </c>
      <c r="AK183" s="117">
        <f t="shared" si="22"/>
        <v>2722.767917000001</v>
      </c>
      <c r="AL183" s="117">
        <f t="shared" si="22"/>
        <v>2795.2046479999995</v>
      </c>
      <c r="AM183" s="117">
        <f t="shared" si="22"/>
        <v>2733.6518463099997</v>
      </c>
      <c r="AN183" s="117">
        <f t="shared" si="22"/>
        <v>2772.1462987800005</v>
      </c>
      <c r="AO183" s="117">
        <f t="shared" si="22"/>
        <v>2782.5815327000005</v>
      </c>
      <c r="AP183" s="117">
        <f t="shared" si="22"/>
        <v>2723.1941110000007</v>
      </c>
    </row>
    <row r="184" spans="1:43" s="348" customFormat="1">
      <c r="A184" s="233"/>
      <c r="B184" s="38" t="s">
        <v>159</v>
      </c>
      <c r="C184" s="117" t="e">
        <f t="shared" si="23"/>
        <v>#N/A</v>
      </c>
      <c r="D184" s="117">
        <f t="shared" si="22"/>
        <v>0.4</v>
      </c>
      <c r="E184" s="117">
        <f t="shared" si="22"/>
        <v>0.5</v>
      </c>
      <c r="F184" s="117">
        <f t="shared" si="22"/>
        <v>0.7</v>
      </c>
      <c r="G184" s="117">
        <f t="shared" si="22"/>
        <v>1.2</v>
      </c>
      <c r="H184" s="117">
        <f t="shared" si="22"/>
        <v>0.7</v>
      </c>
      <c r="I184" s="117">
        <f t="shared" si="22"/>
        <v>1.5</v>
      </c>
      <c r="J184" s="117">
        <f t="shared" si="22"/>
        <v>1.8</v>
      </c>
      <c r="K184" s="117">
        <f t="shared" si="22"/>
        <v>4.9000000000000004</v>
      </c>
      <c r="L184" s="117">
        <f t="shared" si="22"/>
        <v>7.8</v>
      </c>
      <c r="M184" s="117">
        <f t="shared" si="22"/>
        <v>10.4</v>
      </c>
      <c r="N184" s="117">
        <f t="shared" si="22"/>
        <v>9.9</v>
      </c>
      <c r="O184" s="117">
        <f t="shared" si="22"/>
        <v>13.3</v>
      </c>
      <c r="P184" s="117">
        <f t="shared" si="22"/>
        <v>13.4</v>
      </c>
      <c r="Q184" s="117">
        <f t="shared" si="22"/>
        <v>13.7</v>
      </c>
      <c r="R184" s="117">
        <f t="shared" si="22"/>
        <v>11.8</v>
      </c>
      <c r="S184" s="117">
        <f t="shared" si="22"/>
        <v>11.3</v>
      </c>
      <c r="T184" s="117">
        <f t="shared" si="22"/>
        <v>10.6</v>
      </c>
      <c r="U184" s="117">
        <f t="shared" si="22"/>
        <v>9.8000000000000007</v>
      </c>
      <c r="V184" s="117">
        <f t="shared" si="22"/>
        <v>10.8</v>
      </c>
      <c r="W184" s="117">
        <f t="shared" si="22"/>
        <v>13.9</v>
      </c>
      <c r="X184" s="117">
        <f t="shared" si="22"/>
        <v>57.2</v>
      </c>
      <c r="Y184" s="117">
        <f t="shared" si="22"/>
        <v>57.3</v>
      </c>
      <c r="Z184" s="117">
        <f t="shared" si="22"/>
        <v>115.12599999999999</v>
      </c>
      <c r="AA184" s="117">
        <f t="shared" si="22"/>
        <v>91.50703218000001</v>
      </c>
      <c r="AB184" s="117">
        <f t="shared" si="22"/>
        <v>155.5979596</v>
      </c>
      <c r="AC184" s="117">
        <f t="shared" si="22"/>
        <v>112.18000000000002</v>
      </c>
      <c r="AD184" s="117">
        <f t="shared" si="22"/>
        <v>337.00400000000002</v>
      </c>
      <c r="AE184" s="117">
        <f t="shared" si="22"/>
        <v>572.947</v>
      </c>
      <c r="AF184" s="117">
        <f t="shared" si="22"/>
        <v>137.50150000000002</v>
      </c>
      <c r="AG184" s="117">
        <f t="shared" si="22"/>
        <v>295.84700000000009</v>
      </c>
      <c r="AH184" s="117">
        <f t="shared" si="22"/>
        <v>264.01099999999997</v>
      </c>
      <c r="AI184" s="117">
        <f t="shared" si="22"/>
        <v>319.15599999999995</v>
      </c>
      <c r="AJ184" s="117">
        <f t="shared" si="22"/>
        <v>289.66900000000004</v>
      </c>
      <c r="AK184" s="117">
        <f t="shared" si="22"/>
        <v>114.58200000000002</v>
      </c>
      <c r="AL184" s="117">
        <f t="shared" si="22"/>
        <v>43.726360000000007</v>
      </c>
      <c r="AM184" s="117">
        <f t="shared" si="22"/>
        <v>10.248000000000001</v>
      </c>
      <c r="AN184" s="117">
        <f t="shared" si="22"/>
        <v>6.6340000000000003</v>
      </c>
      <c r="AO184" s="117">
        <f t="shared" si="22"/>
        <v>60.993000000000002</v>
      </c>
      <c r="AP184" s="117">
        <f t="shared" si="22"/>
        <v>121.5</v>
      </c>
      <c r="AQ184" s="117"/>
    </row>
    <row r="185" spans="1:43" s="348" customFormat="1">
      <c r="A185" s="36"/>
    </row>
    <row r="186" spans="1:43" ht="25.5">
      <c r="A186" s="234" t="s">
        <v>1361</v>
      </c>
      <c r="B186" s="406" t="s">
        <v>164</v>
      </c>
      <c r="C186" s="3" t="s">
        <v>66</v>
      </c>
      <c r="D186" s="3" t="s">
        <v>67</v>
      </c>
      <c r="E186" s="3" t="s">
        <v>68</v>
      </c>
      <c r="F186" s="3" t="s">
        <v>69</v>
      </c>
      <c r="G186" s="3" t="s">
        <v>70</v>
      </c>
      <c r="H186" s="3" t="s">
        <v>71</v>
      </c>
      <c r="I186" s="3" t="s">
        <v>72</v>
      </c>
      <c r="J186" s="3" t="s">
        <v>73</v>
      </c>
      <c r="K186" s="3" t="s">
        <v>74</v>
      </c>
      <c r="L186" s="3" t="s">
        <v>75</v>
      </c>
      <c r="M186" s="3" t="s">
        <v>1</v>
      </c>
      <c r="N186" s="3" t="s">
        <v>2</v>
      </c>
      <c r="O186" s="3" t="s">
        <v>3</v>
      </c>
      <c r="P186" s="3" t="s">
        <v>4</v>
      </c>
      <c r="Q186" s="3" t="s">
        <v>5</v>
      </c>
      <c r="R186" s="3" t="s">
        <v>6</v>
      </c>
      <c r="S186" s="3" t="s">
        <v>7</v>
      </c>
      <c r="T186" s="3" t="s">
        <v>8</v>
      </c>
      <c r="U186" s="3" t="s">
        <v>9</v>
      </c>
      <c r="V186" s="3" t="s">
        <v>10</v>
      </c>
      <c r="W186" s="3" t="s">
        <v>11</v>
      </c>
      <c r="X186" s="3" t="s">
        <v>12</v>
      </c>
      <c r="Y186" s="3" t="s">
        <v>13</v>
      </c>
      <c r="Z186" s="3" t="s">
        <v>14</v>
      </c>
      <c r="AA186" s="3" t="s">
        <v>15</v>
      </c>
      <c r="AB186" s="3" t="s">
        <v>16</v>
      </c>
      <c r="AC186" s="3" t="s">
        <v>17</v>
      </c>
      <c r="AD186" s="3" t="s">
        <v>18</v>
      </c>
      <c r="AE186" s="3" t="s">
        <v>19</v>
      </c>
      <c r="AF186" s="3" t="s">
        <v>20</v>
      </c>
      <c r="AG186" s="3" t="s">
        <v>21</v>
      </c>
      <c r="AH186" s="3" t="s">
        <v>22</v>
      </c>
      <c r="AI186" s="3" t="s">
        <v>23</v>
      </c>
      <c r="AJ186" s="3" t="s">
        <v>24</v>
      </c>
      <c r="AK186" s="3" t="s">
        <v>25</v>
      </c>
      <c r="AL186" s="3" t="s">
        <v>26</v>
      </c>
      <c r="AM186" s="3" t="s">
        <v>27</v>
      </c>
      <c r="AN186" s="3" t="s">
        <v>62</v>
      </c>
      <c r="AO186" s="3" t="s">
        <v>63</v>
      </c>
      <c r="AP186" s="3" t="s">
        <v>1226</v>
      </c>
    </row>
    <row r="187" spans="1:43">
      <c r="A187" s="40"/>
      <c r="B187" s="38" t="s">
        <v>154</v>
      </c>
      <c r="C187" s="39">
        <v>50.800000000000011</v>
      </c>
      <c r="D187" s="39">
        <v>60.5</v>
      </c>
      <c r="E187" s="39">
        <v>86.199999999999989</v>
      </c>
      <c r="F187" s="39">
        <v>71.099999999999994</v>
      </c>
      <c r="G187" s="39">
        <v>103.3</v>
      </c>
      <c r="H187" s="39">
        <v>126.10000000000001</v>
      </c>
      <c r="I187" s="39">
        <v>132.20000000000002</v>
      </c>
      <c r="J187" s="39">
        <v>140.80000000000001</v>
      </c>
      <c r="K187" s="39">
        <v>137.30000000000001</v>
      </c>
      <c r="L187" s="39">
        <v>120</v>
      </c>
      <c r="M187" s="39">
        <v>129.30000000000001</v>
      </c>
      <c r="N187" s="39">
        <v>126.5</v>
      </c>
      <c r="O187" s="11">
        <v>103.9</v>
      </c>
      <c r="P187" s="11">
        <v>130.4</v>
      </c>
      <c r="Q187" s="11">
        <v>165.10000000000002</v>
      </c>
      <c r="R187" s="11">
        <v>219.1</v>
      </c>
      <c r="S187" s="11">
        <v>237.9</v>
      </c>
      <c r="T187" s="11">
        <v>281.40000000000003</v>
      </c>
      <c r="U187" s="11">
        <v>301.60000000000002</v>
      </c>
      <c r="V187" s="11">
        <v>315.20000000000005</v>
      </c>
      <c r="W187" s="11">
        <v>320.8</v>
      </c>
      <c r="X187" s="11">
        <v>313.10000000000002</v>
      </c>
      <c r="Y187" s="11">
        <v>561.83100000000002</v>
      </c>
      <c r="Z187" s="11">
        <v>658.63200000000006</v>
      </c>
      <c r="AA187" s="11">
        <v>749.4303789999999</v>
      </c>
      <c r="AB187" s="11">
        <v>944.579294</v>
      </c>
      <c r="AC187" s="11">
        <v>1195.739</v>
      </c>
      <c r="AD187" s="11">
        <v>1383.425</v>
      </c>
      <c r="AE187" s="11">
        <v>1447.2629999999997</v>
      </c>
      <c r="AF187" s="11">
        <v>1584.9769999999999</v>
      </c>
      <c r="AG187" s="11">
        <v>1657.9129999999998</v>
      </c>
      <c r="AH187" s="11">
        <v>1804.1919999999998</v>
      </c>
      <c r="AI187" s="11">
        <v>1795.3075420000002</v>
      </c>
      <c r="AJ187" s="11">
        <v>2055.4007399999996</v>
      </c>
      <c r="AK187" s="11">
        <v>2043.1824339999998</v>
      </c>
      <c r="AL187" s="11">
        <v>2214.3782719999999</v>
      </c>
      <c r="AM187" s="11">
        <v>2182.2559903699998</v>
      </c>
      <c r="AN187" s="11">
        <v>1944.6514999999997</v>
      </c>
      <c r="AO187" s="11">
        <v>1931.2961180000002</v>
      </c>
      <c r="AP187" s="11">
        <v>1921.4088339999996</v>
      </c>
    </row>
    <row r="188" spans="1:43">
      <c r="A188" s="40"/>
      <c r="B188" s="38" t="s">
        <v>155</v>
      </c>
      <c r="C188" s="39" t="e">
        <v>#N/A</v>
      </c>
      <c r="D188" s="39" t="e">
        <v>#N/A</v>
      </c>
      <c r="E188" s="39" t="e">
        <v>#N/A</v>
      </c>
      <c r="F188" s="39" t="e">
        <v>#N/A</v>
      </c>
      <c r="G188" s="39" t="e">
        <v>#N/A</v>
      </c>
      <c r="H188" s="39" t="e">
        <v>#N/A</v>
      </c>
      <c r="I188" s="39" t="e">
        <v>#N/A</v>
      </c>
      <c r="J188" s="39" t="e">
        <v>#N/A</v>
      </c>
      <c r="K188" s="39" t="e">
        <v>#N/A</v>
      </c>
      <c r="L188" s="39" t="e">
        <v>#N/A</v>
      </c>
      <c r="M188" s="39" t="e">
        <v>#N/A</v>
      </c>
      <c r="N188" s="39" t="e">
        <v>#N/A</v>
      </c>
      <c r="O188" s="11" t="e">
        <v>#N/A</v>
      </c>
      <c r="P188" s="11" t="e">
        <v>#N/A</v>
      </c>
      <c r="Q188" s="11" t="e">
        <v>#N/A</v>
      </c>
      <c r="R188" s="11" t="e">
        <v>#N/A</v>
      </c>
      <c r="S188" s="11" t="e">
        <v>#N/A</v>
      </c>
      <c r="T188" s="11" t="e">
        <v>#N/A</v>
      </c>
      <c r="U188" s="11" t="e">
        <v>#N/A</v>
      </c>
      <c r="V188" s="11" t="e">
        <v>#N/A</v>
      </c>
      <c r="W188" s="11" t="e">
        <v>#N/A</v>
      </c>
      <c r="X188" s="11" t="e">
        <v>#N/A</v>
      </c>
      <c r="Y188" s="11" t="e">
        <v>#N/A</v>
      </c>
      <c r="Z188" s="11" t="e">
        <v>#N/A</v>
      </c>
      <c r="AA188" s="11" t="e">
        <v>#N/A</v>
      </c>
      <c r="AB188" s="11" t="e">
        <v>#N/A</v>
      </c>
      <c r="AC188" s="11" t="e">
        <v>#N/A</v>
      </c>
      <c r="AD188" s="11" t="e">
        <v>#N/A</v>
      </c>
      <c r="AE188" s="11" t="e">
        <v>#N/A</v>
      </c>
      <c r="AF188" s="11" t="e">
        <v>#N/A</v>
      </c>
      <c r="AG188" s="11" t="e">
        <v>#N/A</v>
      </c>
      <c r="AH188" s="11" t="e">
        <v>#N/A</v>
      </c>
      <c r="AI188" s="11" t="e">
        <v>#N/A</v>
      </c>
      <c r="AJ188" s="11" t="e">
        <v>#N/A</v>
      </c>
      <c r="AK188" s="11" t="e">
        <v>#N/A</v>
      </c>
      <c r="AL188" s="11" t="e">
        <v>#N/A</v>
      </c>
      <c r="AM188" s="11" t="e">
        <v>#N/A</v>
      </c>
      <c r="AN188" s="11">
        <v>0.9</v>
      </c>
      <c r="AO188" s="11">
        <v>28.36</v>
      </c>
      <c r="AP188" s="11">
        <v>32.049999999999997</v>
      </c>
    </row>
    <row r="189" spans="1:43">
      <c r="A189" s="40"/>
      <c r="B189" s="38" t="s">
        <v>156</v>
      </c>
      <c r="C189" s="39" t="e">
        <v>#N/A</v>
      </c>
      <c r="D189" s="39" t="e">
        <v>#N/A</v>
      </c>
      <c r="E189" s="39" t="e">
        <v>#N/A</v>
      </c>
      <c r="F189" s="39" t="e">
        <v>#N/A</v>
      </c>
      <c r="G189" s="39" t="e">
        <v>#N/A</v>
      </c>
      <c r="H189" s="39" t="e">
        <v>#N/A</v>
      </c>
      <c r="I189" s="39">
        <v>20</v>
      </c>
      <c r="J189" s="39">
        <v>167</v>
      </c>
      <c r="K189" s="39">
        <v>206</v>
      </c>
      <c r="L189" s="39">
        <v>235</v>
      </c>
      <c r="M189" s="39">
        <v>208</v>
      </c>
      <c r="N189" s="39">
        <v>293</v>
      </c>
      <c r="O189" s="11">
        <v>360</v>
      </c>
      <c r="P189" s="11">
        <v>432</v>
      </c>
      <c r="Q189" s="11">
        <v>505</v>
      </c>
      <c r="R189" s="11">
        <v>685</v>
      </c>
      <c r="S189" s="11">
        <v>698</v>
      </c>
      <c r="T189" s="11">
        <v>825</v>
      </c>
      <c r="U189" s="11">
        <v>525</v>
      </c>
      <c r="V189" s="11">
        <v>420</v>
      </c>
      <c r="W189" s="11">
        <v>370</v>
      </c>
      <c r="X189" s="11">
        <v>460</v>
      </c>
      <c r="Y189" s="11">
        <v>503.4</v>
      </c>
      <c r="Z189" s="11">
        <v>512.6</v>
      </c>
      <c r="AA189" s="11">
        <v>721.8</v>
      </c>
      <c r="AB189" s="11">
        <v>793.7</v>
      </c>
      <c r="AC189" s="11">
        <v>859.4</v>
      </c>
      <c r="AD189" s="11">
        <v>1042.7</v>
      </c>
      <c r="AE189" s="11">
        <v>1173.9000000000001</v>
      </c>
      <c r="AF189" s="11">
        <v>1414.6010000000001</v>
      </c>
      <c r="AG189" s="11">
        <v>1951.6610000000001</v>
      </c>
      <c r="AH189" s="11">
        <v>1999.7570000000001</v>
      </c>
      <c r="AI189" s="11">
        <v>2145.0190000000002</v>
      </c>
      <c r="AJ189" s="11">
        <v>3147.277</v>
      </c>
      <c r="AK189" s="11">
        <v>2829.9490000000001</v>
      </c>
      <c r="AL189" s="11">
        <v>3025.1819999999998</v>
      </c>
      <c r="AM189" s="11">
        <v>3003.0219999999999</v>
      </c>
      <c r="AN189" s="11">
        <v>3400.8540000000003</v>
      </c>
      <c r="AO189" s="11">
        <v>3225.7739999999999</v>
      </c>
      <c r="AP189" s="11">
        <v>3230.7139999999999</v>
      </c>
    </row>
    <row r="190" spans="1:43">
      <c r="A190" s="40"/>
      <c r="B190" s="38" t="s">
        <v>157</v>
      </c>
      <c r="C190" s="39">
        <v>303.10000000000002</v>
      </c>
      <c r="D190" s="39">
        <v>323.79999999999995</v>
      </c>
      <c r="E190" s="39">
        <v>355.5</v>
      </c>
      <c r="F190" s="39">
        <v>332</v>
      </c>
      <c r="G190" s="39">
        <v>371.70000000000005</v>
      </c>
      <c r="H190" s="39">
        <v>407.80000000000007</v>
      </c>
      <c r="I190" s="39">
        <v>504.70000000000005</v>
      </c>
      <c r="J190" s="39">
        <v>569.79999999999995</v>
      </c>
      <c r="K190" s="39">
        <v>618.29999999999995</v>
      </c>
      <c r="L190" s="39">
        <v>659.90000000000009</v>
      </c>
      <c r="M190" s="39">
        <v>752.50000000000011</v>
      </c>
      <c r="N190" s="39">
        <v>789.89999999999986</v>
      </c>
      <c r="O190" s="11">
        <v>869.60000000000014</v>
      </c>
      <c r="P190" s="11">
        <v>994.49999999999977</v>
      </c>
      <c r="Q190" s="11">
        <v>1150.9000000000001</v>
      </c>
      <c r="R190" s="11">
        <v>1255.1999999999998</v>
      </c>
      <c r="S190" s="11">
        <v>1349.6999999999998</v>
      </c>
      <c r="T190" s="11">
        <v>1468.3000000000002</v>
      </c>
      <c r="U190" s="11">
        <v>1574.6999999999998</v>
      </c>
      <c r="V190" s="11">
        <v>1654.1000000000001</v>
      </c>
      <c r="W190" s="11">
        <v>1725.3999999999999</v>
      </c>
      <c r="X190" s="11">
        <v>1752.1000000000001</v>
      </c>
      <c r="Y190" s="11">
        <v>1502.3025</v>
      </c>
      <c r="Z190" s="11">
        <v>1605.8679999999997</v>
      </c>
      <c r="AA190" s="11">
        <v>1684.778</v>
      </c>
      <c r="AB190" s="11">
        <v>1749.3736670000001</v>
      </c>
      <c r="AC190" s="11">
        <v>1351.0439779999999</v>
      </c>
      <c r="AD190" s="11">
        <v>1395.172</v>
      </c>
      <c r="AE190" s="11">
        <v>1429.5289999999998</v>
      </c>
      <c r="AF190" s="11">
        <v>1452.15</v>
      </c>
      <c r="AG190" s="11">
        <v>1470.2560000000001</v>
      </c>
      <c r="AH190" s="11">
        <v>1557.7439999999997</v>
      </c>
      <c r="AI190" s="11">
        <v>1698.357</v>
      </c>
      <c r="AJ190" s="11">
        <v>1837.1639999999998</v>
      </c>
      <c r="AK190" s="11">
        <v>1858.104</v>
      </c>
      <c r="AL190" s="11">
        <v>1942.65</v>
      </c>
      <c r="AM190" s="11">
        <v>2008.6477881000001</v>
      </c>
      <c r="AN190" s="11">
        <v>2099.9169999999999</v>
      </c>
      <c r="AO190" s="11">
        <v>2078.364</v>
      </c>
      <c r="AP190" s="11">
        <v>2260.3009999999999</v>
      </c>
    </row>
    <row r="191" spans="1:43">
      <c r="A191" s="40"/>
      <c r="B191" s="38" t="s">
        <v>158</v>
      </c>
      <c r="C191" s="39">
        <v>335.30000000000007</v>
      </c>
      <c r="D191" s="39">
        <v>393.40000000000003</v>
      </c>
      <c r="E191" s="39">
        <v>452.4</v>
      </c>
      <c r="F191" s="39">
        <v>607.70000000000005</v>
      </c>
      <c r="G191" s="39">
        <v>686.5</v>
      </c>
      <c r="H191" s="39">
        <v>717.70000000000016</v>
      </c>
      <c r="I191" s="39">
        <v>773.89999999999975</v>
      </c>
      <c r="J191" s="39">
        <v>836.69999999999993</v>
      </c>
      <c r="K191" s="39">
        <v>902.5</v>
      </c>
      <c r="L191" s="39">
        <v>913.30000000000007</v>
      </c>
      <c r="M191" s="39">
        <v>965.4</v>
      </c>
      <c r="N191" s="39">
        <v>1054.2000000000003</v>
      </c>
      <c r="O191" s="11">
        <v>1140.3999999999999</v>
      </c>
      <c r="P191" s="11">
        <v>1233.675</v>
      </c>
      <c r="Q191" s="11">
        <v>1282.3790000000001</v>
      </c>
      <c r="R191" s="11">
        <v>1285.528</v>
      </c>
      <c r="S191" s="11">
        <v>1265.481</v>
      </c>
      <c r="T191" s="11">
        <v>1253.713</v>
      </c>
      <c r="U191" s="11">
        <v>1306.4000000000001</v>
      </c>
      <c r="V191" s="11">
        <v>1289</v>
      </c>
      <c r="W191" s="11">
        <v>1335.7200000000003</v>
      </c>
      <c r="X191" s="11">
        <v>1414.1320000000003</v>
      </c>
      <c r="Y191" s="11">
        <v>1539.2205000000001</v>
      </c>
      <c r="Z191" s="11">
        <v>1694.8289999999997</v>
      </c>
      <c r="AA191" s="11">
        <v>1681.3692200000005</v>
      </c>
      <c r="AB191" s="11">
        <v>1960.1079304399998</v>
      </c>
      <c r="AC191" s="11">
        <v>1663.9745460000006</v>
      </c>
      <c r="AD191" s="11">
        <v>1919.5193350000002</v>
      </c>
      <c r="AE191" s="11">
        <v>1958.8743309999998</v>
      </c>
      <c r="AF191" s="11">
        <v>2098.7299980000007</v>
      </c>
      <c r="AG191" s="11">
        <v>2122.4475059999995</v>
      </c>
      <c r="AH191" s="11">
        <v>2700.5042070000004</v>
      </c>
      <c r="AI191" s="11">
        <v>2940.7036780000021</v>
      </c>
      <c r="AJ191" s="11">
        <v>2762.4938579999994</v>
      </c>
      <c r="AK191" s="11">
        <v>2722.767917000001</v>
      </c>
      <c r="AL191" s="11">
        <v>2795.2046479999995</v>
      </c>
      <c r="AM191" s="11">
        <v>2733.6518463099997</v>
      </c>
      <c r="AN191" s="11">
        <v>2772.1462987800005</v>
      </c>
      <c r="AO191" s="11">
        <v>2782.5815327000005</v>
      </c>
      <c r="AP191" s="11">
        <v>2723.1941110000007</v>
      </c>
    </row>
    <row r="192" spans="1:43">
      <c r="A192" s="40"/>
      <c r="B192" s="38" t="s">
        <v>159</v>
      </c>
      <c r="C192" s="11" t="e">
        <v>#N/A</v>
      </c>
      <c r="D192" s="11">
        <v>0.4</v>
      </c>
      <c r="E192" s="11">
        <v>0.5</v>
      </c>
      <c r="F192" s="11">
        <v>0.7</v>
      </c>
      <c r="G192" s="11">
        <v>1.2</v>
      </c>
      <c r="H192" s="11">
        <v>0.7</v>
      </c>
      <c r="I192" s="11">
        <v>1.5</v>
      </c>
      <c r="J192" s="11">
        <v>1.8</v>
      </c>
      <c r="K192" s="11">
        <v>4.9000000000000004</v>
      </c>
      <c r="L192" s="11">
        <v>7.8</v>
      </c>
      <c r="M192" s="39">
        <v>10.4</v>
      </c>
      <c r="N192" s="39">
        <v>9.9</v>
      </c>
      <c r="O192" s="11">
        <v>13.3</v>
      </c>
      <c r="P192" s="11">
        <v>13.4</v>
      </c>
      <c r="Q192" s="11">
        <v>13.7</v>
      </c>
      <c r="R192" s="11">
        <v>11.8</v>
      </c>
      <c r="S192" s="11">
        <v>11.3</v>
      </c>
      <c r="T192" s="11">
        <v>10.6</v>
      </c>
      <c r="U192" s="11">
        <v>9.8000000000000007</v>
      </c>
      <c r="V192" s="11">
        <v>10.8</v>
      </c>
      <c r="W192" s="11">
        <v>13.9</v>
      </c>
      <c r="X192" s="11">
        <v>57.2</v>
      </c>
      <c r="Y192" s="11">
        <v>57.3</v>
      </c>
      <c r="Z192" s="11">
        <v>115.12599999999999</v>
      </c>
      <c r="AA192" s="11">
        <v>91.50703218000001</v>
      </c>
      <c r="AB192" s="11">
        <v>155.5979596</v>
      </c>
      <c r="AC192" s="11">
        <v>112.18000000000002</v>
      </c>
      <c r="AD192" s="11">
        <v>337.00400000000002</v>
      </c>
      <c r="AE192" s="11">
        <v>572.947</v>
      </c>
      <c r="AF192" s="11">
        <v>137.50150000000002</v>
      </c>
      <c r="AG192" s="11">
        <v>295.84700000000009</v>
      </c>
      <c r="AH192" s="11">
        <v>264.01099999999997</v>
      </c>
      <c r="AI192" s="11">
        <v>319.15599999999995</v>
      </c>
      <c r="AJ192" s="11">
        <v>289.66900000000004</v>
      </c>
      <c r="AK192" s="11">
        <v>114.58200000000002</v>
      </c>
      <c r="AL192" s="11">
        <v>43.726360000000007</v>
      </c>
      <c r="AM192" s="11">
        <v>10.248000000000001</v>
      </c>
      <c r="AN192" s="11">
        <v>6.6340000000000003</v>
      </c>
      <c r="AO192" s="348">
        <v>60.993000000000002</v>
      </c>
      <c r="AP192" s="348">
        <v>121.5</v>
      </c>
      <c r="AQ192" s="348"/>
    </row>
    <row r="193" spans="1:42">
      <c r="A193" s="36"/>
      <c r="X193" s="345"/>
      <c r="Y193" s="345"/>
      <c r="Z193" s="345"/>
      <c r="AA193" s="345"/>
      <c r="AB193" s="345"/>
      <c r="AC193" s="345"/>
      <c r="AD193" s="345"/>
      <c r="AE193" s="345"/>
      <c r="AF193" s="345"/>
      <c r="AG193" s="345"/>
      <c r="AH193" s="345"/>
      <c r="AI193" s="345"/>
      <c r="AJ193" s="345"/>
      <c r="AK193" s="345"/>
      <c r="AL193" s="345"/>
      <c r="AM193" s="345"/>
      <c r="AN193" s="345"/>
      <c r="AO193" s="348"/>
      <c r="AP193" s="348"/>
    </row>
    <row r="194" spans="1:42">
      <c r="A194" s="36"/>
      <c r="C194" s="11" t="s">
        <v>6883</v>
      </c>
      <c r="X194" s="345"/>
      <c r="Y194" s="345"/>
      <c r="Z194" s="345"/>
      <c r="AA194" s="345"/>
      <c r="AB194" s="345"/>
      <c r="AC194" s="345"/>
      <c r="AD194" s="345"/>
      <c r="AE194" s="345"/>
      <c r="AF194" s="345"/>
      <c r="AG194" s="345"/>
      <c r="AH194" s="345"/>
      <c r="AI194" s="345"/>
      <c r="AJ194" s="345"/>
      <c r="AK194" s="345"/>
      <c r="AL194" s="345"/>
      <c r="AM194" s="345"/>
      <c r="AN194" s="345"/>
      <c r="AO194" s="345"/>
      <c r="AP194"/>
    </row>
    <row r="195" spans="1:42" ht="38.25">
      <c r="A195" s="232" t="s">
        <v>1079</v>
      </c>
      <c r="B195" s="405" t="s">
        <v>1020</v>
      </c>
      <c r="C195" s="22" t="s">
        <v>1021</v>
      </c>
      <c r="D195" s="22" t="s">
        <v>1022</v>
      </c>
      <c r="E195" s="22" t="s">
        <v>1023</v>
      </c>
      <c r="F195" s="22" t="s">
        <v>1024</v>
      </c>
      <c r="G195" s="22" t="s">
        <v>1025</v>
      </c>
      <c r="H195" s="22" t="s">
        <v>1026</v>
      </c>
      <c r="I195" s="22" t="s">
        <v>1027</v>
      </c>
      <c r="J195" s="22" t="s">
        <v>1028</v>
      </c>
      <c r="K195" s="22" t="s">
        <v>1029</v>
      </c>
      <c r="L195" s="22" t="s">
        <v>1030</v>
      </c>
      <c r="M195" s="22" t="s">
        <v>1031</v>
      </c>
      <c r="N195" s="22" t="s">
        <v>1032</v>
      </c>
      <c r="O195" s="22" t="s">
        <v>1033</v>
      </c>
      <c r="P195" s="22" t="s">
        <v>1034</v>
      </c>
      <c r="Q195" s="22" t="s">
        <v>1035</v>
      </c>
      <c r="R195" s="22" t="s">
        <v>1036</v>
      </c>
      <c r="S195" s="22" t="s">
        <v>1219</v>
      </c>
      <c r="AN195"/>
      <c r="AO195"/>
      <c r="AP195"/>
    </row>
    <row r="196" spans="1:42">
      <c r="A196" s="233">
        <v>43</v>
      </c>
      <c r="B196" s="11" t="str">
        <f>IF(VLOOKUP(A196,$A$203:$B$251,2,FALSE)=0,"No selection",VLOOKUP(A196,$A$203:$B$251,2,FALSE))</f>
        <v>Victoria University</v>
      </c>
      <c r="C196" s="11">
        <f t="shared" ref="C196:L200" si="24">IF(VLOOKUP($A196,$A$203:$S$251,2,FALSE)=0,NA(),ROUND((VLOOKUP($A196,$A$203:$S$251,C$7,FALSE)/Y$4),2))</f>
        <v>7314687</v>
      </c>
      <c r="D196" s="348">
        <f t="shared" si="24"/>
        <v>7814624</v>
      </c>
      <c r="E196" s="348">
        <f t="shared" si="24"/>
        <v>8308485</v>
      </c>
      <c r="F196" s="348">
        <f t="shared" si="24"/>
        <v>8786804</v>
      </c>
      <c r="G196" s="348">
        <f t="shared" si="24"/>
        <v>8936962</v>
      </c>
      <c r="H196" s="348">
        <f t="shared" si="24"/>
        <v>8999395</v>
      </c>
      <c r="I196" s="348">
        <f t="shared" si="24"/>
        <v>9093633</v>
      </c>
      <c r="J196" s="348">
        <f t="shared" si="24"/>
        <v>8728808</v>
      </c>
      <c r="K196" s="348">
        <f t="shared" si="24"/>
        <v>8325502</v>
      </c>
      <c r="L196" s="348">
        <f t="shared" si="24"/>
        <v>8914126</v>
      </c>
      <c r="M196" s="348">
        <f t="shared" ref="M196:S200" si="25">IF(VLOOKUP($A196,$A$203:$S$251,2,FALSE)=0,NA(),ROUND((VLOOKUP($A196,$A$203:$S$251,M$7,FALSE)/AI$4),2))</f>
        <v>9453935</v>
      </c>
      <c r="N196" s="348">
        <f t="shared" si="25"/>
        <v>10408394</v>
      </c>
      <c r="O196" s="348">
        <f t="shared" si="25"/>
        <v>10972367</v>
      </c>
      <c r="P196" s="348">
        <f t="shared" si="25"/>
        <v>11305933</v>
      </c>
      <c r="Q196" s="348">
        <f t="shared" si="25"/>
        <v>11297484</v>
      </c>
      <c r="R196" s="348">
        <f t="shared" si="25"/>
        <v>11414318</v>
      </c>
      <c r="S196" s="348">
        <f t="shared" si="25"/>
        <v>11700905</v>
      </c>
      <c r="AN196"/>
      <c r="AO196"/>
      <c r="AP196"/>
    </row>
    <row r="197" spans="1:42">
      <c r="A197" s="233">
        <v>42</v>
      </c>
      <c r="B197" s="11" t="str">
        <f>IF(VLOOKUP(A197,$A$203:$B$251,2,FALSE)=0,"No selection",VLOOKUP(A197,$A$203:$B$251,2,FALSE))</f>
        <v>University of Wollongong</v>
      </c>
      <c r="C197" s="348">
        <f t="shared" si="24"/>
        <v>20932557</v>
      </c>
      <c r="D197" s="348">
        <f t="shared" si="24"/>
        <v>22443070</v>
      </c>
      <c r="E197" s="348">
        <f t="shared" si="24"/>
        <v>23292487</v>
      </c>
      <c r="F197" s="348">
        <f t="shared" si="24"/>
        <v>23806232</v>
      </c>
      <c r="G197" s="348">
        <f t="shared" si="24"/>
        <v>24038823</v>
      </c>
      <c r="H197" s="348">
        <f t="shared" si="24"/>
        <v>24298310</v>
      </c>
      <c r="I197" s="348">
        <f t="shared" si="24"/>
        <v>24513746</v>
      </c>
      <c r="J197" s="348">
        <f t="shared" si="24"/>
        <v>24669872</v>
      </c>
      <c r="K197" s="348">
        <f t="shared" si="24"/>
        <v>23865394</v>
      </c>
      <c r="L197" s="348">
        <f t="shared" si="24"/>
        <v>25678732</v>
      </c>
      <c r="M197" s="348">
        <f t="shared" si="25"/>
        <v>27569007</v>
      </c>
      <c r="N197" s="348">
        <f t="shared" si="25"/>
        <v>29481440</v>
      </c>
      <c r="O197" s="348">
        <f t="shared" si="25"/>
        <v>31484841</v>
      </c>
      <c r="P197" s="348">
        <f t="shared" si="25"/>
        <v>33544076</v>
      </c>
      <c r="Q197" s="348">
        <f t="shared" si="25"/>
        <v>34874908</v>
      </c>
      <c r="R197" s="348">
        <f t="shared" si="25"/>
        <v>36133765</v>
      </c>
      <c r="S197" s="348">
        <f t="shared" si="25"/>
        <v>36788561</v>
      </c>
      <c r="AN197"/>
      <c r="AO197"/>
      <c r="AP197"/>
    </row>
    <row r="198" spans="1:42">
      <c r="A198" s="233">
        <v>41</v>
      </c>
      <c r="B198" s="11" t="str">
        <f>IF(VLOOKUP(A198,$A$203:$B$251,2,FALSE)=0,"No selection",VLOOKUP(A198,$A$203:$B$251,2,FALSE))</f>
        <v>University of Western Sydney</v>
      </c>
      <c r="C198" s="348">
        <f t="shared" si="24"/>
        <v>12998744</v>
      </c>
      <c r="D198" s="348">
        <f t="shared" si="24"/>
        <v>13976868</v>
      </c>
      <c r="E198" s="348">
        <f t="shared" si="24"/>
        <v>14311896</v>
      </c>
      <c r="F198" s="348">
        <f t="shared" si="24"/>
        <v>14654000</v>
      </c>
      <c r="G198" s="348">
        <f t="shared" si="24"/>
        <v>14681749</v>
      </c>
      <c r="H198" s="348">
        <f t="shared" si="24"/>
        <v>14250989</v>
      </c>
      <c r="I198" s="348">
        <f t="shared" si="24"/>
        <v>13989251</v>
      </c>
      <c r="J198" s="348">
        <f t="shared" si="24"/>
        <v>13736695</v>
      </c>
      <c r="K198" s="348">
        <f t="shared" si="24"/>
        <v>13916031</v>
      </c>
      <c r="L198" s="348">
        <f t="shared" si="24"/>
        <v>15352740</v>
      </c>
      <c r="M198" s="348">
        <f t="shared" si="25"/>
        <v>16021848</v>
      </c>
      <c r="N198" s="348">
        <f t="shared" si="25"/>
        <v>16769394</v>
      </c>
      <c r="O198" s="348">
        <f t="shared" si="25"/>
        <v>16723088</v>
      </c>
      <c r="P198" s="348">
        <f t="shared" si="25"/>
        <v>16888710</v>
      </c>
      <c r="Q198" s="348">
        <f t="shared" si="25"/>
        <v>17402935</v>
      </c>
      <c r="R198" s="348">
        <f t="shared" si="25"/>
        <v>18167886</v>
      </c>
      <c r="S198" s="348">
        <f t="shared" si="25"/>
        <v>18254758</v>
      </c>
      <c r="AN198"/>
      <c r="AO198"/>
      <c r="AP198"/>
    </row>
    <row r="199" spans="1:42">
      <c r="A199" s="233">
        <v>40</v>
      </c>
      <c r="B199" s="11" t="str">
        <f>IF(VLOOKUP(A199,$A$203:$B$251,2,FALSE)=0,"No selection",VLOOKUP(A199,$A$203:$B$251,2,FALSE))</f>
        <v>University of the Sunshine Coast</v>
      </c>
      <c r="C199" s="348">
        <f t="shared" si="24"/>
        <v>335796</v>
      </c>
      <c r="D199" s="348">
        <f t="shared" si="24"/>
        <v>482191</v>
      </c>
      <c r="E199" s="348">
        <f t="shared" si="24"/>
        <v>611057</v>
      </c>
      <c r="F199" s="348">
        <f t="shared" si="24"/>
        <v>795997</v>
      </c>
      <c r="G199" s="348">
        <f t="shared" si="24"/>
        <v>1028880</v>
      </c>
      <c r="H199" s="348">
        <f t="shared" si="24"/>
        <v>1033865</v>
      </c>
      <c r="I199" s="348">
        <f t="shared" si="24"/>
        <v>1070296</v>
      </c>
      <c r="J199" s="348">
        <f t="shared" si="24"/>
        <v>1099554</v>
      </c>
      <c r="K199" s="348">
        <f t="shared" si="24"/>
        <v>1203755</v>
      </c>
      <c r="L199" s="348">
        <f t="shared" si="24"/>
        <v>1718326</v>
      </c>
      <c r="M199" s="348">
        <f t="shared" si="25"/>
        <v>1816499</v>
      </c>
      <c r="N199" s="348">
        <f t="shared" si="25"/>
        <v>2338157</v>
      </c>
      <c r="O199" s="348">
        <f t="shared" si="25"/>
        <v>2583100</v>
      </c>
      <c r="P199" s="348">
        <f t="shared" si="25"/>
        <v>3235154</v>
      </c>
      <c r="Q199" s="348">
        <f t="shared" si="25"/>
        <v>4152320</v>
      </c>
      <c r="R199" s="348">
        <f t="shared" si="25"/>
        <v>4760982</v>
      </c>
      <c r="S199" s="348">
        <f t="shared" si="25"/>
        <v>5153795</v>
      </c>
    </row>
    <row r="200" spans="1:42">
      <c r="A200" s="233">
        <v>39</v>
      </c>
      <c r="B200" s="11" t="str">
        <f>IF(VLOOKUP(A200,$A$203:$B$251,2,FALSE)=0,"No selection",VLOOKUP(A200,$A$203:$B$251,2,FALSE))</f>
        <v>University of Technology, Sydney</v>
      </c>
      <c r="C200" s="348">
        <f t="shared" si="24"/>
        <v>16015182</v>
      </c>
      <c r="D200" s="348">
        <f t="shared" si="24"/>
        <v>16016373</v>
      </c>
      <c r="E200" s="348">
        <f t="shared" si="24"/>
        <v>16588049</v>
      </c>
      <c r="F200" s="348">
        <f t="shared" si="24"/>
        <v>16969846</v>
      </c>
      <c r="G200" s="348">
        <f t="shared" si="24"/>
        <v>17369458</v>
      </c>
      <c r="H200" s="348">
        <f t="shared" si="24"/>
        <v>17918780</v>
      </c>
      <c r="I200" s="348">
        <f t="shared" si="24"/>
        <v>18659736</v>
      </c>
      <c r="J200" s="348">
        <f t="shared" si="24"/>
        <v>18989168</v>
      </c>
      <c r="K200" s="348">
        <f t="shared" si="24"/>
        <v>19347640</v>
      </c>
      <c r="L200" s="348">
        <f t="shared" si="24"/>
        <v>20936542</v>
      </c>
      <c r="M200" s="348">
        <f t="shared" si="25"/>
        <v>22118548</v>
      </c>
      <c r="N200" s="348">
        <f t="shared" si="25"/>
        <v>23720205</v>
      </c>
      <c r="O200" s="348">
        <f t="shared" si="25"/>
        <v>24550104</v>
      </c>
      <c r="P200" s="348">
        <f t="shared" si="25"/>
        <v>25247196</v>
      </c>
      <c r="Q200" s="348">
        <f t="shared" si="25"/>
        <v>26070952</v>
      </c>
      <c r="R200" s="348">
        <f t="shared" si="25"/>
        <v>27039009</v>
      </c>
      <c r="S200" s="348">
        <f t="shared" si="25"/>
        <v>28335963</v>
      </c>
    </row>
    <row r="201" spans="1:42">
      <c r="A201" s="36"/>
    </row>
    <row r="202" spans="1:42" ht="38.25">
      <c r="A202" s="234" t="s">
        <v>1080</v>
      </c>
      <c r="B202" s="406" t="s">
        <v>1020</v>
      </c>
      <c r="C202" s="22" t="s">
        <v>1021</v>
      </c>
      <c r="D202" s="22" t="s">
        <v>1022</v>
      </c>
      <c r="E202" s="22" t="s">
        <v>1023</v>
      </c>
      <c r="F202" s="22" t="s">
        <v>1024</v>
      </c>
      <c r="G202" s="22" t="s">
        <v>1025</v>
      </c>
      <c r="H202" s="22" t="s">
        <v>1026</v>
      </c>
      <c r="I202" s="22" t="s">
        <v>1027</v>
      </c>
      <c r="J202" s="22" t="s">
        <v>1028</v>
      </c>
      <c r="K202" s="22" t="s">
        <v>1029</v>
      </c>
      <c r="L202" s="22" t="s">
        <v>1030</v>
      </c>
      <c r="M202" s="22" t="s">
        <v>1031</v>
      </c>
      <c r="N202" s="22" t="s">
        <v>1032</v>
      </c>
      <c r="O202" s="22" t="s">
        <v>1033</v>
      </c>
      <c r="P202" s="22" t="s">
        <v>1034</v>
      </c>
      <c r="Q202" s="22" t="s">
        <v>1035</v>
      </c>
      <c r="R202" s="22" t="s">
        <v>1036</v>
      </c>
      <c r="S202" s="22">
        <v>2017</v>
      </c>
    </row>
    <row r="203" spans="1:42">
      <c r="A203" s="40">
        <v>1</v>
      </c>
    </row>
    <row r="204" spans="1:42">
      <c r="A204" s="40">
        <v>2</v>
      </c>
      <c r="B204" s="11" t="s">
        <v>1037</v>
      </c>
      <c r="C204" s="106">
        <v>1587913</v>
      </c>
      <c r="D204" s="106">
        <v>1647679</v>
      </c>
      <c r="E204" s="106">
        <v>1851630</v>
      </c>
      <c r="F204" s="106">
        <v>2020726</v>
      </c>
      <c r="G204" s="106">
        <v>2238420</v>
      </c>
      <c r="H204" s="106">
        <v>2304011</v>
      </c>
      <c r="I204" s="106">
        <v>2466257</v>
      </c>
      <c r="J204" s="106">
        <v>2648158</v>
      </c>
      <c r="K204" s="106">
        <v>2923053</v>
      </c>
      <c r="L204" s="106">
        <v>3422185</v>
      </c>
      <c r="M204" s="106">
        <v>3469703</v>
      </c>
      <c r="N204" s="106">
        <v>3992013</v>
      </c>
      <c r="O204" s="106">
        <v>4776267</v>
      </c>
      <c r="P204" s="106">
        <v>5273083</v>
      </c>
      <c r="Q204" s="106">
        <v>5675477</v>
      </c>
      <c r="R204" s="106">
        <v>6934184</v>
      </c>
      <c r="S204" s="106">
        <v>7082104</v>
      </c>
    </row>
    <row r="205" spans="1:42">
      <c r="A205" s="40">
        <v>3</v>
      </c>
      <c r="B205" s="11" t="s">
        <v>1038</v>
      </c>
      <c r="C205" s="106" t="e">
        <v>#N/A</v>
      </c>
      <c r="D205" s="106">
        <v>9493</v>
      </c>
      <c r="E205" s="106">
        <v>10204</v>
      </c>
      <c r="F205" s="106">
        <v>10965</v>
      </c>
      <c r="G205" s="106">
        <v>161229</v>
      </c>
      <c r="H205" s="106">
        <v>259866</v>
      </c>
      <c r="I205" s="106">
        <v>328268</v>
      </c>
      <c r="J205" s="106">
        <v>353356</v>
      </c>
      <c r="K205" s="106">
        <v>406131</v>
      </c>
      <c r="L205" s="106">
        <v>557705</v>
      </c>
      <c r="M205" s="106">
        <v>352126</v>
      </c>
      <c r="N205" s="106">
        <v>343108</v>
      </c>
      <c r="O205" s="106">
        <v>358613</v>
      </c>
      <c r="P205" s="106">
        <v>378500</v>
      </c>
      <c r="Q205" s="106">
        <v>367098</v>
      </c>
      <c r="R205" s="106">
        <v>357579</v>
      </c>
      <c r="S205" s="106">
        <v>329423</v>
      </c>
    </row>
    <row r="206" spans="1:42">
      <c r="A206" s="40">
        <v>4</v>
      </c>
      <c r="B206" s="11" t="s">
        <v>1039</v>
      </c>
      <c r="C206" s="106">
        <v>164327</v>
      </c>
      <c r="D206" s="106">
        <v>177100</v>
      </c>
      <c r="E206" s="106">
        <v>227416</v>
      </c>
      <c r="F206" s="106">
        <v>237962</v>
      </c>
      <c r="G206" s="106">
        <v>358048</v>
      </c>
      <c r="H206" s="106">
        <v>480107</v>
      </c>
      <c r="I206" s="106">
        <v>711761</v>
      </c>
      <c r="J206" s="106">
        <v>815549</v>
      </c>
      <c r="K206" s="106">
        <v>1058284</v>
      </c>
      <c r="L206" s="106">
        <v>1691852</v>
      </c>
      <c r="M206" s="106">
        <v>1761800</v>
      </c>
      <c r="N206" s="106">
        <v>2124942</v>
      </c>
      <c r="O206" s="106">
        <v>2664169</v>
      </c>
      <c r="P206" s="106">
        <v>2974131</v>
      </c>
      <c r="Q206" s="106">
        <v>3313273</v>
      </c>
      <c r="R206" s="106">
        <v>3827587</v>
      </c>
      <c r="S206" s="106">
        <v>3800241</v>
      </c>
    </row>
    <row r="207" spans="1:42">
      <c r="A207" s="40">
        <v>5</v>
      </c>
      <c r="B207" s="11" t="s">
        <v>1040</v>
      </c>
      <c r="C207" s="165">
        <v>4134870</v>
      </c>
      <c r="D207" s="165">
        <v>4356894</v>
      </c>
      <c r="E207" s="165">
        <v>4461071</v>
      </c>
      <c r="F207" s="165">
        <v>4663818</v>
      </c>
      <c r="G207" s="165">
        <v>4772036</v>
      </c>
      <c r="H207" s="165">
        <v>4609398</v>
      </c>
      <c r="I207" s="165">
        <v>4690331</v>
      </c>
      <c r="J207" s="165">
        <v>4613045</v>
      </c>
      <c r="K207" s="165">
        <v>4414281</v>
      </c>
      <c r="L207" s="165">
        <v>4848913</v>
      </c>
      <c r="M207" s="165">
        <v>4722201</v>
      </c>
      <c r="N207" s="165">
        <v>4890972</v>
      </c>
      <c r="O207" s="165">
        <v>5086447</v>
      </c>
      <c r="P207" s="165">
        <v>5371519</v>
      </c>
      <c r="Q207" s="165">
        <v>5742510</v>
      </c>
      <c r="R207" s="165">
        <v>5954548</v>
      </c>
      <c r="S207" s="165">
        <v>5808052</v>
      </c>
    </row>
    <row r="208" spans="1:42">
      <c r="A208" s="40">
        <v>6</v>
      </c>
      <c r="B208" s="11" t="s">
        <v>1041</v>
      </c>
      <c r="C208" s="164">
        <v>3997660</v>
      </c>
      <c r="D208" s="164">
        <v>4390350</v>
      </c>
      <c r="E208" s="164">
        <v>4255798</v>
      </c>
      <c r="F208" s="164">
        <v>4388317</v>
      </c>
      <c r="G208" s="164">
        <v>4345767</v>
      </c>
      <c r="H208" s="164">
        <v>5306263</v>
      </c>
      <c r="I208" s="164">
        <v>6651167</v>
      </c>
      <c r="J208" s="164">
        <v>7017139</v>
      </c>
      <c r="K208" s="164">
        <v>7884775</v>
      </c>
      <c r="L208" s="164">
        <v>10035319</v>
      </c>
      <c r="M208" s="164">
        <v>10948822</v>
      </c>
      <c r="N208" s="164">
        <v>12314278</v>
      </c>
      <c r="O208" s="164">
        <v>13285018</v>
      </c>
      <c r="P208" s="164">
        <v>14135239</v>
      </c>
      <c r="Q208" s="164">
        <v>14371164</v>
      </c>
      <c r="R208" s="164">
        <v>14550324</v>
      </c>
      <c r="S208" s="164">
        <v>16187661</v>
      </c>
    </row>
    <row r="209" spans="1:19">
      <c r="A209" s="40">
        <v>7</v>
      </c>
      <c r="B209" s="11" t="s">
        <v>1042</v>
      </c>
      <c r="C209" s="106">
        <v>4895152</v>
      </c>
      <c r="D209" s="106">
        <v>5328209</v>
      </c>
      <c r="E209" s="106">
        <v>5539018</v>
      </c>
      <c r="F209" s="106">
        <v>5932316</v>
      </c>
      <c r="G209" s="106">
        <v>6307863</v>
      </c>
      <c r="H209" s="106">
        <v>6363501</v>
      </c>
      <c r="I209" s="106">
        <v>6532405</v>
      </c>
      <c r="J209" s="106">
        <v>6831375</v>
      </c>
      <c r="K209" s="106">
        <v>7384761</v>
      </c>
      <c r="L209" s="106">
        <v>8674348</v>
      </c>
      <c r="M209" s="106">
        <v>8971550</v>
      </c>
      <c r="N209" s="106">
        <v>9522401</v>
      </c>
      <c r="O209" s="106">
        <v>9278456</v>
      </c>
      <c r="P209" s="106">
        <v>9076102</v>
      </c>
      <c r="Q209" s="106">
        <v>9225522</v>
      </c>
      <c r="R209" s="106">
        <v>9698203</v>
      </c>
      <c r="S209" s="106">
        <v>9881006</v>
      </c>
    </row>
    <row r="210" spans="1:19">
      <c r="A210" s="40">
        <v>8</v>
      </c>
      <c r="B210" s="11" t="s">
        <v>1043</v>
      </c>
      <c r="C210" s="162">
        <v>16844326</v>
      </c>
      <c r="D210" s="162">
        <v>17988215</v>
      </c>
      <c r="E210" s="162">
        <v>19626995</v>
      </c>
      <c r="F210" s="162">
        <v>20698287</v>
      </c>
      <c r="G210" s="162">
        <v>21733140</v>
      </c>
      <c r="H210" s="162">
        <v>22901652</v>
      </c>
      <c r="I210" s="162">
        <v>24128735</v>
      </c>
      <c r="J210" s="162">
        <v>25081456</v>
      </c>
      <c r="K210" s="162">
        <v>27179812</v>
      </c>
      <c r="L210" s="162">
        <v>31598803</v>
      </c>
      <c r="M210" s="162">
        <v>34479470</v>
      </c>
      <c r="N210" s="162">
        <v>36717213</v>
      </c>
      <c r="O210" s="162">
        <v>37099930</v>
      </c>
      <c r="P210" s="162">
        <v>37990443</v>
      </c>
      <c r="Q210" s="162">
        <v>39220272</v>
      </c>
      <c r="R210" s="162">
        <v>41269460</v>
      </c>
      <c r="S210" s="162">
        <v>44076126</v>
      </c>
    </row>
    <row r="211" spans="1:19">
      <c r="A211" s="40">
        <v>9</v>
      </c>
      <c r="B211" s="11" t="s">
        <v>1044</v>
      </c>
      <c r="C211" s="106">
        <v>10982645</v>
      </c>
      <c r="D211" s="106">
        <v>12009439</v>
      </c>
      <c r="E211" s="106">
        <v>13242515</v>
      </c>
      <c r="F211" s="106">
        <v>14497202</v>
      </c>
      <c r="G211" s="106">
        <v>16123878</v>
      </c>
      <c r="H211" s="106">
        <v>17395800</v>
      </c>
      <c r="I211" s="106">
        <v>17965462</v>
      </c>
      <c r="J211" s="106">
        <v>17913399</v>
      </c>
      <c r="K211" s="106">
        <v>18265490</v>
      </c>
      <c r="L211" s="106">
        <v>20193168</v>
      </c>
      <c r="M211" s="106">
        <v>21862787</v>
      </c>
      <c r="N211" s="106">
        <v>23842849</v>
      </c>
      <c r="O211" s="106">
        <v>24441996</v>
      </c>
      <c r="P211" s="106">
        <v>25450939</v>
      </c>
      <c r="Q211" s="106">
        <v>26829862</v>
      </c>
      <c r="R211" s="106">
        <v>29095108</v>
      </c>
      <c r="S211" s="106">
        <v>30303687</v>
      </c>
    </row>
    <row r="212" spans="1:19">
      <c r="A212" s="40">
        <v>10</v>
      </c>
      <c r="B212" s="11" t="s">
        <v>1045</v>
      </c>
      <c r="C212" s="106">
        <v>5469266</v>
      </c>
      <c r="D212" s="106">
        <v>5888016</v>
      </c>
      <c r="E212" s="106">
        <v>6489178</v>
      </c>
      <c r="F212" s="106">
        <v>6961756</v>
      </c>
      <c r="G212" s="106">
        <v>7178049</v>
      </c>
      <c r="H212" s="106">
        <v>7491190</v>
      </c>
      <c r="I212" s="106">
        <v>7794861</v>
      </c>
      <c r="J212" s="106">
        <v>7821100</v>
      </c>
      <c r="K212" s="106">
        <v>7896417</v>
      </c>
      <c r="L212" s="106">
        <v>8873313</v>
      </c>
      <c r="M212" s="106">
        <v>9492334</v>
      </c>
      <c r="N212" s="106">
        <v>10140521</v>
      </c>
      <c r="O212" s="106">
        <v>10464804</v>
      </c>
      <c r="P212" s="106">
        <v>10741223</v>
      </c>
      <c r="Q212" s="106">
        <v>10940958</v>
      </c>
      <c r="R212" s="106">
        <v>11479029</v>
      </c>
      <c r="S212" s="106">
        <v>11634083</v>
      </c>
    </row>
    <row r="213" spans="1:19">
      <c r="A213" s="40">
        <v>11</v>
      </c>
      <c r="B213" s="11" t="s">
        <v>1046</v>
      </c>
      <c r="C213" s="165">
        <v>1654002</v>
      </c>
      <c r="D213" s="165">
        <v>1696190</v>
      </c>
      <c r="E213" s="165">
        <v>1852803</v>
      </c>
      <c r="F213" s="165">
        <v>2007732</v>
      </c>
      <c r="G213" s="165">
        <v>2398939</v>
      </c>
      <c r="H213" s="165">
        <v>2749659</v>
      </c>
      <c r="I213" s="165">
        <v>3176122</v>
      </c>
      <c r="J213" s="165">
        <v>3271713</v>
      </c>
      <c r="K213" s="165">
        <v>3437434</v>
      </c>
      <c r="L213" s="165">
        <v>4032310</v>
      </c>
      <c r="M213" s="165">
        <v>3847889</v>
      </c>
      <c r="N213" s="165">
        <v>3899487</v>
      </c>
      <c r="O213" s="165">
        <v>3891683</v>
      </c>
      <c r="P213" s="165">
        <v>3811554</v>
      </c>
      <c r="Q213" s="165">
        <v>3816615</v>
      </c>
      <c r="R213" s="165">
        <v>3973930</v>
      </c>
      <c r="S213" s="165">
        <v>3848412</v>
      </c>
    </row>
    <row r="214" spans="1:19">
      <c r="A214" s="40">
        <v>12</v>
      </c>
      <c r="B214" s="11" t="s">
        <v>1047</v>
      </c>
      <c r="C214" s="164">
        <v>20093875</v>
      </c>
      <c r="D214" s="164">
        <v>21532285</v>
      </c>
      <c r="E214" s="164">
        <v>22650886</v>
      </c>
      <c r="F214" s="164">
        <v>23569479</v>
      </c>
      <c r="G214" s="164">
        <v>24063266</v>
      </c>
      <c r="H214" s="164">
        <v>24536474</v>
      </c>
      <c r="I214" s="164">
        <v>24585481</v>
      </c>
      <c r="J214" s="164">
        <v>24393134</v>
      </c>
      <c r="K214" s="164">
        <v>24960917</v>
      </c>
      <c r="L214" s="164">
        <v>27704062</v>
      </c>
      <c r="M214" s="164">
        <v>30494077</v>
      </c>
      <c r="N214" s="164">
        <v>33576341</v>
      </c>
      <c r="O214" s="164">
        <v>35700668</v>
      </c>
      <c r="P214" s="164">
        <v>37328980</v>
      </c>
      <c r="Q214" s="164">
        <v>37732179</v>
      </c>
      <c r="R214" s="164">
        <v>38058592</v>
      </c>
      <c r="S214" s="164">
        <v>38800836</v>
      </c>
    </row>
    <row r="215" spans="1:19">
      <c r="A215" s="40">
        <v>13</v>
      </c>
      <c r="B215" s="11" t="s">
        <v>1048</v>
      </c>
      <c r="C215" s="164">
        <v>15050453</v>
      </c>
      <c r="D215" s="164">
        <v>15683715</v>
      </c>
      <c r="E215" s="164">
        <v>16114263</v>
      </c>
      <c r="F215" s="164">
        <v>16683854</v>
      </c>
      <c r="G215" s="164">
        <v>16289393</v>
      </c>
      <c r="H215" s="164">
        <v>16309378</v>
      </c>
      <c r="I215" s="164">
        <v>16176951</v>
      </c>
      <c r="J215" s="164">
        <v>16271433</v>
      </c>
      <c r="K215" s="164">
        <v>16394533</v>
      </c>
      <c r="L215" s="164">
        <v>17849781</v>
      </c>
      <c r="M215" s="164">
        <v>18186042</v>
      </c>
      <c r="N215" s="164">
        <v>19296007</v>
      </c>
      <c r="O215" s="164">
        <v>20170126</v>
      </c>
      <c r="P215" s="164">
        <v>21656774</v>
      </c>
      <c r="Q215" s="164">
        <v>22883941</v>
      </c>
      <c r="R215" s="164">
        <v>25079833</v>
      </c>
      <c r="S215" s="164">
        <v>27038693</v>
      </c>
    </row>
    <row r="216" spans="1:19">
      <c r="A216" s="40">
        <v>14</v>
      </c>
      <c r="B216" s="11" t="s">
        <v>1049</v>
      </c>
      <c r="C216" s="164">
        <v>24323854</v>
      </c>
      <c r="D216" s="164">
        <v>25304657</v>
      </c>
      <c r="E216" s="164">
        <v>26258015</v>
      </c>
      <c r="F216" s="164">
        <v>27224422</v>
      </c>
      <c r="G216" s="164">
        <v>25793994</v>
      </c>
      <c r="H216" s="164">
        <v>25101019</v>
      </c>
      <c r="I216" s="164">
        <v>24585181</v>
      </c>
      <c r="J216" s="164">
        <v>23767440</v>
      </c>
      <c r="K216" s="164">
        <v>22590894</v>
      </c>
      <c r="L216" s="164">
        <v>24499954</v>
      </c>
      <c r="M216" s="164">
        <v>25378511</v>
      </c>
      <c r="N216" s="164">
        <v>26330395</v>
      </c>
      <c r="O216" s="164">
        <v>26093597</v>
      </c>
      <c r="P216" s="164">
        <v>27024169</v>
      </c>
      <c r="Q216" s="164">
        <v>28415840</v>
      </c>
      <c r="R216" s="164">
        <v>29419587</v>
      </c>
      <c r="S216" s="164">
        <v>31709713</v>
      </c>
    </row>
    <row r="217" spans="1:19">
      <c r="A217" s="40">
        <v>15</v>
      </c>
      <c r="B217" s="11" t="s">
        <v>1050</v>
      </c>
      <c r="C217" s="106">
        <v>22681422</v>
      </c>
      <c r="D217" s="106">
        <v>23223322</v>
      </c>
      <c r="E217" s="106">
        <v>23266021</v>
      </c>
      <c r="F217" s="106">
        <v>22753445</v>
      </c>
      <c r="G217" s="106">
        <v>22349890</v>
      </c>
      <c r="H217" s="106">
        <v>22131735</v>
      </c>
      <c r="I217" s="106">
        <v>22343966</v>
      </c>
      <c r="J217" s="106">
        <v>22609891</v>
      </c>
      <c r="K217" s="106">
        <v>23026920</v>
      </c>
      <c r="L217" s="106">
        <v>25529488</v>
      </c>
      <c r="M217" s="106">
        <v>27050258</v>
      </c>
      <c r="N217" s="106">
        <v>28979513</v>
      </c>
      <c r="O217" s="106">
        <v>31333651</v>
      </c>
      <c r="P217" s="106">
        <v>34032547</v>
      </c>
      <c r="Q217" s="106">
        <v>35877343</v>
      </c>
      <c r="R217" s="106">
        <v>39541062</v>
      </c>
      <c r="S217" s="106">
        <v>41564781</v>
      </c>
    </row>
    <row r="218" spans="1:19">
      <c r="A218" s="40">
        <v>16</v>
      </c>
      <c r="B218" s="11" t="s">
        <v>1051</v>
      </c>
      <c r="C218" s="106" t="e">
        <v>#N/A</v>
      </c>
      <c r="D218" s="106">
        <v>271055</v>
      </c>
      <c r="E218" s="106">
        <v>317858</v>
      </c>
      <c r="F218" s="106">
        <v>409904</v>
      </c>
      <c r="G218" s="106">
        <v>669840</v>
      </c>
      <c r="H218" s="106">
        <v>775240</v>
      </c>
      <c r="I218" s="106">
        <v>1025078</v>
      </c>
      <c r="J218" s="106">
        <v>1018223</v>
      </c>
      <c r="K218" s="106">
        <v>1012056</v>
      </c>
      <c r="L218" s="106">
        <v>1316971</v>
      </c>
      <c r="M218" s="106">
        <v>1267872</v>
      </c>
      <c r="N218" s="106">
        <v>1520462</v>
      </c>
      <c r="O218" s="106">
        <v>1592984</v>
      </c>
      <c r="P218" s="106">
        <v>1617961</v>
      </c>
      <c r="Q218" s="106">
        <v>1595224</v>
      </c>
      <c r="R218" s="106">
        <v>1523820</v>
      </c>
      <c r="S218" s="106">
        <v>1513740</v>
      </c>
    </row>
    <row r="219" spans="1:19">
      <c r="A219" s="40">
        <v>17</v>
      </c>
      <c r="B219" s="11" t="s">
        <v>1052</v>
      </c>
      <c r="C219" s="163">
        <v>70385152</v>
      </c>
      <c r="D219" s="163">
        <v>70841476</v>
      </c>
      <c r="E219" s="163">
        <v>73048205</v>
      </c>
      <c r="F219" s="163">
        <v>76665726</v>
      </c>
      <c r="G219" s="163">
        <v>80657742</v>
      </c>
      <c r="H219" s="163">
        <v>83757433</v>
      </c>
      <c r="I219" s="163">
        <v>87979284</v>
      </c>
      <c r="J219" s="163">
        <v>93388067</v>
      </c>
      <c r="K219" s="163">
        <v>99972988</v>
      </c>
      <c r="L219" s="163">
        <v>111235395</v>
      </c>
      <c r="M219" s="163">
        <v>118434607</v>
      </c>
      <c r="N219" s="163">
        <v>128997286</v>
      </c>
      <c r="O219" s="163">
        <v>134181200</v>
      </c>
      <c r="P219" s="163">
        <v>141346978</v>
      </c>
      <c r="Q219" s="163">
        <v>146857143</v>
      </c>
      <c r="R219" s="163">
        <v>155108344</v>
      </c>
      <c r="S219" s="163">
        <v>165514665</v>
      </c>
    </row>
    <row r="220" spans="1:19">
      <c r="A220" s="40">
        <v>18</v>
      </c>
      <c r="B220" s="11" t="s">
        <v>1053</v>
      </c>
      <c r="C220" s="164">
        <v>14571197</v>
      </c>
      <c r="D220" s="164">
        <v>15549760</v>
      </c>
      <c r="E220" s="164">
        <v>16257843</v>
      </c>
      <c r="F220" s="164">
        <v>17298663</v>
      </c>
      <c r="G220" s="164">
        <v>18737706</v>
      </c>
      <c r="H220" s="164">
        <v>19670990</v>
      </c>
      <c r="I220" s="164">
        <v>19162836</v>
      </c>
      <c r="J220" s="164">
        <v>18761804</v>
      </c>
      <c r="K220" s="164">
        <v>18596803</v>
      </c>
      <c r="L220" s="164">
        <v>19107777</v>
      </c>
      <c r="M220" s="164">
        <v>19488219</v>
      </c>
      <c r="N220" s="164">
        <v>20493472</v>
      </c>
      <c r="O220" s="164">
        <v>19759316</v>
      </c>
      <c r="P220" s="164">
        <v>19391274</v>
      </c>
      <c r="Q220" s="164">
        <v>19276885</v>
      </c>
      <c r="R220" s="164">
        <v>18639914</v>
      </c>
      <c r="S220" s="164">
        <v>18286090</v>
      </c>
    </row>
    <row r="221" spans="1:19">
      <c r="A221" s="40">
        <v>19</v>
      </c>
      <c r="B221" s="11" t="s">
        <v>1054</v>
      </c>
      <c r="C221" s="162">
        <v>17547514</v>
      </c>
      <c r="D221" s="162">
        <v>17700729</v>
      </c>
      <c r="E221" s="162">
        <v>18044910</v>
      </c>
      <c r="F221" s="162">
        <v>18766266</v>
      </c>
      <c r="G221" s="162">
        <v>19918173</v>
      </c>
      <c r="H221" s="162">
        <v>21330369</v>
      </c>
      <c r="I221" s="162">
        <v>23562694</v>
      </c>
      <c r="J221" s="162">
        <v>25551483</v>
      </c>
      <c r="K221" s="162">
        <v>27816937</v>
      </c>
      <c r="L221" s="162">
        <v>32735049</v>
      </c>
      <c r="M221" s="162">
        <v>37042437</v>
      </c>
      <c r="N221" s="162">
        <v>40537837</v>
      </c>
      <c r="O221" s="162">
        <v>41751310</v>
      </c>
      <c r="P221" s="162">
        <v>44644294</v>
      </c>
      <c r="Q221" s="162">
        <v>47596829</v>
      </c>
      <c r="R221" s="162">
        <v>50149257</v>
      </c>
      <c r="S221" s="162">
        <v>52724460</v>
      </c>
    </row>
    <row r="222" spans="1:19">
      <c r="A222" s="40">
        <v>20</v>
      </c>
      <c r="B222" s="11" t="s">
        <v>1055</v>
      </c>
      <c r="C222" s="162">
        <v>19567992</v>
      </c>
      <c r="D222" s="162">
        <v>19623305</v>
      </c>
      <c r="E222" s="162">
        <v>20535041</v>
      </c>
      <c r="F222" s="162">
        <v>20853458</v>
      </c>
      <c r="G222" s="162">
        <v>22102891</v>
      </c>
      <c r="H222" s="162">
        <v>23268947</v>
      </c>
      <c r="I222" s="162">
        <v>23967820</v>
      </c>
      <c r="J222" s="162">
        <v>23994266</v>
      </c>
      <c r="K222" s="162">
        <v>24636475</v>
      </c>
      <c r="L222" s="162">
        <v>26765383</v>
      </c>
      <c r="M222" s="162">
        <v>27074053</v>
      </c>
      <c r="N222" s="162">
        <v>27493562</v>
      </c>
      <c r="O222" s="162">
        <v>28664524</v>
      </c>
      <c r="P222" s="162">
        <v>30192397</v>
      </c>
      <c r="Q222" s="162">
        <v>31746972</v>
      </c>
      <c r="R222" s="162">
        <v>34100074</v>
      </c>
      <c r="S222" s="162">
        <v>35528010</v>
      </c>
    </row>
    <row r="223" spans="1:19">
      <c r="A223" s="40">
        <v>21</v>
      </c>
      <c r="B223" s="11" t="s">
        <v>1056</v>
      </c>
      <c r="C223" s="165">
        <v>4470774</v>
      </c>
      <c r="D223" s="165">
        <v>4766746</v>
      </c>
      <c r="E223" s="165">
        <v>4960930</v>
      </c>
      <c r="F223" s="165">
        <v>5239055</v>
      </c>
      <c r="G223" s="165">
        <v>5687527</v>
      </c>
      <c r="H223" s="165">
        <v>6034476</v>
      </c>
      <c r="I223" s="165">
        <v>6261580</v>
      </c>
      <c r="J223" s="165">
        <v>6253039</v>
      </c>
      <c r="K223" s="165">
        <v>6399372</v>
      </c>
      <c r="L223" s="165">
        <v>7132724</v>
      </c>
      <c r="M223" s="165">
        <v>7318749</v>
      </c>
      <c r="N223" s="165">
        <v>7824076</v>
      </c>
      <c r="O223" s="165">
        <v>8044206</v>
      </c>
      <c r="P223" s="165">
        <v>8206957</v>
      </c>
      <c r="Q223" s="165">
        <v>8187047</v>
      </c>
      <c r="R223" s="165">
        <v>7880460</v>
      </c>
      <c r="S223" s="165">
        <v>7686112</v>
      </c>
    </row>
    <row r="224" spans="1:19">
      <c r="A224" s="40">
        <v>22</v>
      </c>
      <c r="B224" s="11" t="s">
        <v>1057</v>
      </c>
      <c r="C224" s="106">
        <v>7865756</v>
      </c>
      <c r="D224" s="106">
        <v>7842790</v>
      </c>
      <c r="E224" s="106">
        <v>8279135</v>
      </c>
      <c r="F224" s="106">
        <v>8678939</v>
      </c>
      <c r="G224" s="106">
        <v>9343066</v>
      </c>
      <c r="H224" s="106">
        <v>10072216</v>
      </c>
      <c r="I224" s="106">
        <v>10506948</v>
      </c>
      <c r="J224" s="106">
        <v>10825775</v>
      </c>
      <c r="K224" s="106">
        <v>11470284</v>
      </c>
      <c r="L224" s="106">
        <v>13058678</v>
      </c>
      <c r="M224" s="106">
        <v>13861817</v>
      </c>
      <c r="N224" s="106">
        <v>14942815</v>
      </c>
      <c r="O224" s="106">
        <v>15796377</v>
      </c>
      <c r="P224" s="106">
        <v>16702153</v>
      </c>
      <c r="Q224" s="106">
        <v>17765608</v>
      </c>
      <c r="R224" s="106">
        <v>18387938</v>
      </c>
      <c r="S224" s="106">
        <v>18441992</v>
      </c>
    </row>
    <row r="225" spans="1:19">
      <c r="A225" s="40">
        <v>23</v>
      </c>
      <c r="B225" s="11" t="s">
        <v>1058</v>
      </c>
      <c r="C225" s="163">
        <v>35885684</v>
      </c>
      <c r="D225" s="163">
        <v>50860423</v>
      </c>
      <c r="E225" s="163">
        <v>53862695</v>
      </c>
      <c r="F225" s="163">
        <v>56834673</v>
      </c>
      <c r="G225" s="163">
        <v>62485201</v>
      </c>
      <c r="H225" s="163">
        <v>68249519</v>
      </c>
      <c r="I225" s="163">
        <v>71721436</v>
      </c>
      <c r="J225" s="163">
        <v>72702215</v>
      </c>
      <c r="K225" s="163">
        <v>73193802</v>
      </c>
      <c r="L225" s="163">
        <v>79955528</v>
      </c>
      <c r="M225" s="163">
        <v>82641909</v>
      </c>
      <c r="N225" s="163">
        <v>90293544</v>
      </c>
      <c r="O225" s="163">
        <v>95701295</v>
      </c>
      <c r="P225" s="163">
        <v>98910581</v>
      </c>
      <c r="Q225" s="163">
        <v>102160186</v>
      </c>
      <c r="R225" s="163">
        <v>105168510</v>
      </c>
      <c r="S225" s="163">
        <v>115487288</v>
      </c>
    </row>
    <row r="226" spans="1:19">
      <c r="A226" s="40">
        <v>24</v>
      </c>
      <c r="B226" s="11" t="s">
        <v>1059</v>
      </c>
      <c r="C226" s="164">
        <v>21737094</v>
      </c>
      <c r="D226" s="164">
        <v>22590141</v>
      </c>
      <c r="E226" s="164">
        <v>23876437</v>
      </c>
      <c r="F226" s="164">
        <v>23697855</v>
      </c>
      <c r="G226" s="164">
        <v>22823994</v>
      </c>
      <c r="H226" s="164">
        <v>22176468</v>
      </c>
      <c r="I226" s="164">
        <v>21781493</v>
      </c>
      <c r="J226" s="164">
        <v>21538943</v>
      </c>
      <c r="K226" s="164">
        <v>21336074</v>
      </c>
      <c r="L226" s="164">
        <v>23896412</v>
      </c>
      <c r="M226" s="164">
        <v>25109119</v>
      </c>
      <c r="N226" s="164">
        <v>26350365</v>
      </c>
      <c r="O226" s="164">
        <v>26931764</v>
      </c>
      <c r="P226" s="164">
        <v>27445818</v>
      </c>
      <c r="Q226" s="164">
        <v>27727164</v>
      </c>
      <c r="R226" s="164">
        <v>27656472</v>
      </c>
      <c r="S226" s="164">
        <v>27992867</v>
      </c>
    </row>
    <row r="227" spans="1:19">
      <c r="A227" s="40">
        <v>25</v>
      </c>
      <c r="B227" s="11" t="s">
        <v>1060</v>
      </c>
      <c r="C227" s="163">
        <v>49129448</v>
      </c>
      <c r="D227" s="163">
        <v>53503510</v>
      </c>
      <c r="E227" s="163">
        <v>57652184</v>
      </c>
      <c r="F227" s="163">
        <v>62300633</v>
      </c>
      <c r="G227" s="163">
        <v>64841040</v>
      </c>
      <c r="H227" s="163">
        <v>65641207</v>
      </c>
      <c r="I227" s="163">
        <v>64635639</v>
      </c>
      <c r="J227" s="163">
        <v>63198000</v>
      </c>
      <c r="K227" s="163">
        <v>62668460</v>
      </c>
      <c r="L227" s="163">
        <v>68866781</v>
      </c>
      <c r="M227" s="163">
        <v>73929572</v>
      </c>
      <c r="N227" s="163">
        <v>80162823</v>
      </c>
      <c r="O227" s="163">
        <v>81704854</v>
      </c>
      <c r="P227" s="163">
        <v>84066173</v>
      </c>
      <c r="Q227" s="163">
        <v>85609783</v>
      </c>
      <c r="R227" s="163">
        <v>87297423</v>
      </c>
      <c r="S227" s="163">
        <v>89165049</v>
      </c>
    </row>
    <row r="228" spans="1:19">
      <c r="A228" s="40">
        <v>26</v>
      </c>
      <c r="B228" s="11" t="s">
        <v>1061</v>
      </c>
      <c r="C228" s="163">
        <v>104082408</v>
      </c>
      <c r="D228" s="163">
        <v>107399641</v>
      </c>
      <c r="E228" s="163">
        <v>110980980</v>
      </c>
      <c r="F228" s="163">
        <v>118874891</v>
      </c>
      <c r="G228" s="163">
        <v>126769481</v>
      </c>
      <c r="H228" s="163">
        <v>132779643</v>
      </c>
      <c r="I228" s="163">
        <v>138504670</v>
      </c>
      <c r="J228" s="163">
        <v>144250764</v>
      </c>
      <c r="K228" s="163">
        <v>149949301</v>
      </c>
      <c r="L228" s="163">
        <v>168915292</v>
      </c>
      <c r="M228" s="163">
        <v>181074420</v>
      </c>
      <c r="N228" s="163">
        <v>191905849</v>
      </c>
      <c r="O228" s="163">
        <v>189243075</v>
      </c>
      <c r="P228" s="163">
        <v>189233158</v>
      </c>
      <c r="Q228" s="163">
        <v>186728763</v>
      </c>
      <c r="R228" s="163">
        <v>184965179</v>
      </c>
      <c r="S228" s="163">
        <v>191156763</v>
      </c>
    </row>
    <row r="229" spans="1:19">
      <c r="A229" s="40">
        <v>27</v>
      </c>
      <c r="B229" s="11" t="s">
        <v>1062</v>
      </c>
      <c r="C229" s="106">
        <v>265304</v>
      </c>
      <c r="D229" s="106">
        <v>326844</v>
      </c>
      <c r="E229" s="106">
        <v>334215</v>
      </c>
      <c r="F229" s="106">
        <v>346595</v>
      </c>
      <c r="G229" s="106">
        <v>467905</v>
      </c>
      <c r="H229" s="106">
        <v>466381</v>
      </c>
      <c r="I229" s="106">
        <v>527922</v>
      </c>
      <c r="J229" s="106">
        <v>556266</v>
      </c>
      <c r="K229" s="106">
        <v>629237</v>
      </c>
      <c r="L229" s="106">
        <v>963209</v>
      </c>
      <c r="M229" s="106">
        <v>834635</v>
      </c>
      <c r="N229" s="106">
        <v>950219</v>
      </c>
      <c r="O229" s="106">
        <v>1052377</v>
      </c>
      <c r="P229" s="106">
        <v>1085356</v>
      </c>
      <c r="Q229" s="106">
        <v>1215069</v>
      </c>
      <c r="R229" s="106">
        <v>1516122</v>
      </c>
      <c r="S229" s="106">
        <v>1565737</v>
      </c>
    </row>
    <row r="230" spans="1:19">
      <c r="A230" s="40">
        <v>28</v>
      </c>
      <c r="B230" s="11" t="s">
        <v>1063</v>
      </c>
      <c r="C230" s="163">
        <v>90679368</v>
      </c>
      <c r="D230" s="163">
        <v>97789456</v>
      </c>
      <c r="E230" s="163">
        <v>103005255</v>
      </c>
      <c r="F230" s="163">
        <v>106441907</v>
      </c>
      <c r="G230" s="163">
        <v>109619429</v>
      </c>
      <c r="H230" s="163">
        <v>112794947</v>
      </c>
      <c r="I230" s="163">
        <v>114797207</v>
      </c>
      <c r="J230" s="163">
        <v>115319577</v>
      </c>
      <c r="K230" s="163">
        <v>118098567</v>
      </c>
      <c r="L230" s="163">
        <v>130579911</v>
      </c>
      <c r="M230" s="163">
        <v>138918181</v>
      </c>
      <c r="N230" s="163">
        <v>153634040</v>
      </c>
      <c r="O230" s="163">
        <v>157755275</v>
      </c>
      <c r="P230" s="163">
        <v>163227927</v>
      </c>
      <c r="Q230" s="163">
        <v>171053815</v>
      </c>
      <c r="R230" s="163">
        <v>176586842</v>
      </c>
      <c r="S230" s="163">
        <v>184524886</v>
      </c>
    </row>
    <row r="231" spans="1:19">
      <c r="A231" s="40">
        <v>29</v>
      </c>
      <c r="B231" s="11" t="s">
        <v>1064</v>
      </c>
      <c r="C231" s="163">
        <v>99025380</v>
      </c>
      <c r="D231" s="163">
        <v>103719967</v>
      </c>
      <c r="E231" s="163">
        <v>108148110</v>
      </c>
      <c r="F231" s="163">
        <v>113693151</v>
      </c>
      <c r="G231" s="163">
        <v>118397157</v>
      </c>
      <c r="H231" s="163">
        <v>122030205</v>
      </c>
      <c r="I231" s="163">
        <v>122951313</v>
      </c>
      <c r="J231" s="163">
        <v>128473882</v>
      </c>
      <c r="K231" s="163">
        <v>137451906</v>
      </c>
      <c r="L231" s="163">
        <v>155842977</v>
      </c>
      <c r="M231" s="163">
        <v>165580881</v>
      </c>
      <c r="N231" s="163">
        <v>175481362</v>
      </c>
      <c r="O231" s="163">
        <v>177295362</v>
      </c>
      <c r="P231" s="163">
        <v>179499238</v>
      </c>
      <c r="Q231" s="163">
        <v>180513826</v>
      </c>
      <c r="R231" s="163">
        <v>180848803</v>
      </c>
      <c r="S231" s="163">
        <v>184546518</v>
      </c>
    </row>
    <row r="232" spans="1:19">
      <c r="A232" s="40">
        <v>30</v>
      </c>
      <c r="B232" s="11" t="s">
        <v>1065</v>
      </c>
      <c r="C232" s="163">
        <v>53404740</v>
      </c>
      <c r="D232" s="163">
        <v>57056113</v>
      </c>
      <c r="E232" s="163">
        <v>59447777</v>
      </c>
      <c r="F232" s="163">
        <v>62347270</v>
      </c>
      <c r="G232" s="163">
        <v>64624922</v>
      </c>
      <c r="H232" s="163">
        <v>67036152</v>
      </c>
      <c r="I232" s="163">
        <v>68190042</v>
      </c>
      <c r="J232" s="163">
        <v>68891793</v>
      </c>
      <c r="K232" s="163">
        <v>70993130</v>
      </c>
      <c r="L232" s="163">
        <v>77863119</v>
      </c>
      <c r="M232" s="163">
        <v>80568794</v>
      </c>
      <c r="N232" s="163">
        <v>84759965</v>
      </c>
      <c r="O232" s="163">
        <v>87374057</v>
      </c>
      <c r="P232" s="163">
        <v>90454070</v>
      </c>
      <c r="Q232" s="163">
        <v>93251650</v>
      </c>
      <c r="R232" s="163">
        <v>91289190</v>
      </c>
      <c r="S232" s="163">
        <v>94890096</v>
      </c>
    </row>
    <row r="233" spans="1:19">
      <c r="A233" s="40">
        <v>31</v>
      </c>
      <c r="B233" s="11" t="s">
        <v>1066</v>
      </c>
      <c r="C233" s="106" t="e">
        <v>#N/A</v>
      </c>
      <c r="D233" s="106" t="e">
        <v>#N/A</v>
      </c>
      <c r="E233" s="106" t="e">
        <v>#N/A</v>
      </c>
      <c r="F233" s="106" t="e">
        <v>#N/A</v>
      </c>
      <c r="G233" s="106" t="e">
        <v>#N/A</v>
      </c>
      <c r="H233" s="106" t="e">
        <v>#N/A</v>
      </c>
      <c r="I233" s="106" t="e">
        <v>#N/A</v>
      </c>
      <c r="J233" s="106" t="e">
        <v>#N/A</v>
      </c>
      <c r="K233" s="106" t="e">
        <v>#N/A</v>
      </c>
      <c r="L233" s="106" t="e">
        <v>#N/A</v>
      </c>
      <c r="M233" s="106" t="e">
        <v>#N/A</v>
      </c>
      <c r="N233" s="106" t="e">
        <v>#N/A</v>
      </c>
      <c r="O233" s="106" t="e">
        <v>#N/A</v>
      </c>
      <c r="P233" s="106" t="e">
        <v>#N/A</v>
      </c>
      <c r="Q233" s="106" t="e">
        <v>#N/A</v>
      </c>
      <c r="R233" s="106">
        <v>49507</v>
      </c>
      <c r="S233" s="106">
        <v>50430</v>
      </c>
    </row>
    <row r="234" spans="1:19">
      <c r="A234" s="40">
        <v>32</v>
      </c>
      <c r="B234" s="11" t="s">
        <v>1067</v>
      </c>
      <c r="C234" s="106">
        <v>4876865</v>
      </c>
      <c r="D234" s="106">
        <v>5209470</v>
      </c>
      <c r="E234" s="106">
        <v>5572369</v>
      </c>
      <c r="F234" s="106">
        <v>5647917</v>
      </c>
      <c r="G234" s="106">
        <v>5647555</v>
      </c>
      <c r="H234" s="106">
        <v>5511875</v>
      </c>
      <c r="I234" s="106">
        <v>5464633</v>
      </c>
      <c r="J234" s="106">
        <v>5279764</v>
      </c>
      <c r="K234" s="106">
        <v>5339785</v>
      </c>
      <c r="L234" s="106">
        <v>6407751</v>
      </c>
      <c r="M234" s="106">
        <v>6761494</v>
      </c>
      <c r="N234" s="106">
        <v>7315008</v>
      </c>
      <c r="O234" s="106">
        <v>7815095</v>
      </c>
      <c r="P234" s="106">
        <v>8415103</v>
      </c>
      <c r="Q234" s="106">
        <v>8856561</v>
      </c>
      <c r="R234" s="106">
        <v>9285573</v>
      </c>
      <c r="S234" s="106">
        <v>9288913</v>
      </c>
    </row>
    <row r="235" spans="1:19">
      <c r="A235" s="40">
        <v>33</v>
      </c>
      <c r="B235" s="11" t="s">
        <v>1068</v>
      </c>
      <c r="C235" s="165">
        <v>14951704</v>
      </c>
      <c r="D235" s="165">
        <v>15557016</v>
      </c>
      <c r="E235" s="165">
        <v>15868188</v>
      </c>
      <c r="F235" s="165">
        <v>16502791</v>
      </c>
      <c r="G235" s="165">
        <v>16155653</v>
      </c>
      <c r="H235" s="165">
        <v>15800320</v>
      </c>
      <c r="I235" s="165">
        <v>15249847</v>
      </c>
      <c r="J235" s="165">
        <v>14778542</v>
      </c>
      <c r="K235" s="165">
        <v>14088816</v>
      </c>
      <c r="L235" s="165">
        <v>14766983</v>
      </c>
      <c r="M235" s="165">
        <v>14334572</v>
      </c>
      <c r="N235" s="165">
        <v>14538782</v>
      </c>
      <c r="O235" s="165">
        <v>14227999</v>
      </c>
      <c r="P235" s="165">
        <v>14587151</v>
      </c>
      <c r="Q235" s="165">
        <v>15251905</v>
      </c>
      <c r="R235" s="165">
        <v>15773674</v>
      </c>
      <c r="S235" s="165">
        <v>16332543</v>
      </c>
    </row>
    <row r="236" spans="1:19">
      <c r="A236" s="40">
        <v>34</v>
      </c>
      <c r="B236" s="11" t="s">
        <v>1069</v>
      </c>
      <c r="C236" s="163">
        <v>80182359</v>
      </c>
      <c r="D236" s="163">
        <v>86083956</v>
      </c>
      <c r="E236" s="163">
        <v>88920957</v>
      </c>
      <c r="F236" s="163">
        <v>89412318</v>
      </c>
      <c r="G236" s="163">
        <v>90619135</v>
      </c>
      <c r="H236" s="163">
        <v>91162023</v>
      </c>
      <c r="I236" s="163">
        <v>93229732</v>
      </c>
      <c r="J236" s="163">
        <v>96138413</v>
      </c>
      <c r="K236" s="163">
        <v>104662869</v>
      </c>
      <c r="L236" s="163">
        <v>122989645</v>
      </c>
      <c r="M236" s="163">
        <v>137808179</v>
      </c>
      <c r="N236" s="163">
        <v>152732165</v>
      </c>
      <c r="O236" s="163">
        <v>152272284</v>
      </c>
      <c r="P236" s="163">
        <v>156169031</v>
      </c>
      <c r="Q236" s="163">
        <v>162269636</v>
      </c>
      <c r="R236" s="163">
        <v>163990600</v>
      </c>
      <c r="S236" s="163">
        <v>168963822</v>
      </c>
    </row>
    <row r="237" spans="1:19">
      <c r="A237" s="40">
        <v>35</v>
      </c>
      <c r="B237" s="11" t="s">
        <v>1070</v>
      </c>
      <c r="C237" s="106">
        <v>24628188</v>
      </c>
      <c r="D237" s="106">
        <v>25938180</v>
      </c>
      <c r="E237" s="106">
        <v>26872946</v>
      </c>
      <c r="F237" s="106">
        <v>28108847</v>
      </c>
      <c r="G237" s="106">
        <v>27264320</v>
      </c>
      <c r="H237" s="106">
        <v>28222376</v>
      </c>
      <c r="I237" s="106">
        <v>29541320</v>
      </c>
      <c r="J237" s="106">
        <v>30017504</v>
      </c>
      <c r="K237" s="106">
        <v>30413696</v>
      </c>
      <c r="L237" s="106">
        <v>34376334</v>
      </c>
      <c r="M237" s="106">
        <v>36939385</v>
      </c>
      <c r="N237" s="106">
        <v>39452540</v>
      </c>
      <c r="O237" s="106">
        <v>39705565</v>
      </c>
      <c r="P237" s="106">
        <v>40513617</v>
      </c>
      <c r="Q237" s="106">
        <v>41081607</v>
      </c>
      <c r="R237" s="106">
        <v>41309489</v>
      </c>
      <c r="S237" s="106">
        <v>44418593</v>
      </c>
    </row>
    <row r="238" spans="1:19">
      <c r="A238" s="40">
        <v>36</v>
      </c>
      <c r="B238" s="11" t="s">
        <v>1071</v>
      </c>
      <c r="C238" s="162">
        <v>13714671</v>
      </c>
      <c r="D238" s="162">
        <v>14077802</v>
      </c>
      <c r="E238" s="162">
        <v>14570092</v>
      </c>
      <c r="F238" s="162">
        <v>14971635</v>
      </c>
      <c r="G238" s="162">
        <v>15867959</v>
      </c>
      <c r="H238" s="162">
        <v>16934843</v>
      </c>
      <c r="I238" s="162">
        <v>18339044</v>
      </c>
      <c r="J238" s="162">
        <v>19784043</v>
      </c>
      <c r="K238" s="162">
        <v>21565311</v>
      </c>
      <c r="L238" s="162">
        <v>25137681</v>
      </c>
      <c r="M238" s="162">
        <v>28012407</v>
      </c>
      <c r="N238" s="162">
        <v>30521299</v>
      </c>
      <c r="O238" s="162">
        <v>31423426</v>
      </c>
      <c r="P238" s="162">
        <v>32007836</v>
      </c>
      <c r="Q238" s="162">
        <v>32888654</v>
      </c>
      <c r="R238" s="162">
        <v>34705336</v>
      </c>
      <c r="S238" s="162">
        <v>35679013</v>
      </c>
    </row>
    <row r="239" spans="1:19">
      <c r="A239" s="40">
        <v>37</v>
      </c>
      <c r="B239" s="11" t="s">
        <v>1072</v>
      </c>
      <c r="C239" s="165">
        <v>3320669</v>
      </c>
      <c r="D239" s="165">
        <v>3449425</v>
      </c>
      <c r="E239" s="165">
        <v>3738414</v>
      </c>
      <c r="F239" s="165">
        <v>4056430</v>
      </c>
      <c r="G239" s="165">
        <v>4178521</v>
      </c>
      <c r="H239" s="165">
        <v>4032354</v>
      </c>
      <c r="I239" s="165">
        <v>4109431</v>
      </c>
      <c r="J239" s="165">
        <v>4016355</v>
      </c>
      <c r="K239" s="165">
        <v>3999218</v>
      </c>
      <c r="L239" s="165">
        <v>4725907</v>
      </c>
      <c r="M239" s="165">
        <v>5065955</v>
      </c>
      <c r="N239" s="165">
        <v>6095797</v>
      </c>
      <c r="O239" s="165">
        <v>6559655</v>
      </c>
      <c r="P239" s="165">
        <v>7186880</v>
      </c>
      <c r="Q239" s="165">
        <v>7781143</v>
      </c>
      <c r="R239" s="165">
        <v>8271886</v>
      </c>
      <c r="S239" s="165">
        <v>8310452</v>
      </c>
    </row>
    <row r="240" spans="1:19">
      <c r="A240" s="40">
        <v>38</v>
      </c>
      <c r="B240" s="11" t="s">
        <v>1073</v>
      </c>
      <c r="C240" s="106">
        <v>23803002</v>
      </c>
      <c r="D240" s="106">
        <v>25627378</v>
      </c>
      <c r="E240" s="106">
        <v>28142870</v>
      </c>
      <c r="F240" s="106">
        <v>30708455</v>
      </c>
      <c r="G240" s="106">
        <v>31000996</v>
      </c>
      <c r="H240" s="106">
        <v>31141623</v>
      </c>
      <c r="I240" s="106">
        <v>31487421</v>
      </c>
      <c r="J240" s="106">
        <v>31652997</v>
      </c>
      <c r="K240" s="106">
        <v>32155889</v>
      </c>
      <c r="L240" s="106">
        <v>35020185</v>
      </c>
      <c r="M240" s="106">
        <v>35557336</v>
      </c>
      <c r="N240" s="106">
        <v>37410270</v>
      </c>
      <c r="O240" s="106">
        <v>39162737</v>
      </c>
      <c r="P240" s="106">
        <v>41503059</v>
      </c>
      <c r="Q240" s="106">
        <v>42823016</v>
      </c>
      <c r="R240" s="106">
        <v>43169994</v>
      </c>
      <c r="S240" s="106">
        <v>46454121</v>
      </c>
    </row>
    <row r="241" spans="1:19">
      <c r="A241" s="40">
        <v>39</v>
      </c>
      <c r="B241" s="11" t="s">
        <v>1074</v>
      </c>
      <c r="C241" s="162">
        <v>16015182</v>
      </c>
      <c r="D241" s="162">
        <v>16016373</v>
      </c>
      <c r="E241" s="162">
        <v>16588049</v>
      </c>
      <c r="F241" s="162">
        <v>16969846</v>
      </c>
      <c r="G241" s="162">
        <v>17369458</v>
      </c>
      <c r="H241" s="162">
        <v>17918780</v>
      </c>
      <c r="I241" s="162">
        <v>18659736</v>
      </c>
      <c r="J241" s="162">
        <v>18989168</v>
      </c>
      <c r="K241" s="162">
        <v>19347640</v>
      </c>
      <c r="L241" s="162">
        <v>20936542</v>
      </c>
      <c r="M241" s="162">
        <v>22118548</v>
      </c>
      <c r="N241" s="162">
        <v>23720205</v>
      </c>
      <c r="O241" s="162">
        <v>24550104</v>
      </c>
      <c r="P241" s="162">
        <v>25247196</v>
      </c>
      <c r="Q241" s="162">
        <v>26070952</v>
      </c>
      <c r="R241" s="162">
        <v>27039009</v>
      </c>
      <c r="S241" s="162">
        <v>28335963</v>
      </c>
    </row>
    <row r="242" spans="1:19">
      <c r="A242" s="40">
        <v>40</v>
      </c>
      <c r="B242" s="11" t="s">
        <v>1075</v>
      </c>
      <c r="C242" s="165">
        <v>335796</v>
      </c>
      <c r="D242" s="165">
        <v>482191</v>
      </c>
      <c r="E242" s="165">
        <v>611057</v>
      </c>
      <c r="F242" s="165">
        <v>795997</v>
      </c>
      <c r="G242" s="165">
        <v>1028880</v>
      </c>
      <c r="H242" s="165">
        <v>1033865</v>
      </c>
      <c r="I242" s="165">
        <v>1070296</v>
      </c>
      <c r="J242" s="165">
        <v>1099554</v>
      </c>
      <c r="K242" s="165">
        <v>1203755</v>
      </c>
      <c r="L242" s="165">
        <v>1718326</v>
      </c>
      <c r="M242" s="165">
        <v>1816499</v>
      </c>
      <c r="N242" s="165">
        <v>2338157</v>
      </c>
      <c r="O242" s="165">
        <v>2583100</v>
      </c>
      <c r="P242" s="165">
        <v>3235154</v>
      </c>
      <c r="Q242" s="165">
        <v>4152320</v>
      </c>
      <c r="R242" s="165">
        <v>4760982</v>
      </c>
      <c r="S242" s="165">
        <v>5153795</v>
      </c>
    </row>
    <row r="243" spans="1:19">
      <c r="A243" s="40">
        <v>41</v>
      </c>
      <c r="B243" s="11" t="s">
        <v>1076</v>
      </c>
      <c r="C243" s="106">
        <v>12998744</v>
      </c>
      <c r="D243" s="106">
        <v>13976868</v>
      </c>
      <c r="E243" s="106">
        <v>14311896</v>
      </c>
      <c r="F243" s="106">
        <v>14654000</v>
      </c>
      <c r="G243" s="106">
        <v>14681749</v>
      </c>
      <c r="H243" s="106">
        <v>14250989</v>
      </c>
      <c r="I243" s="106">
        <v>13989251</v>
      </c>
      <c r="J243" s="106">
        <v>13736695</v>
      </c>
      <c r="K243" s="106">
        <v>13916031</v>
      </c>
      <c r="L243" s="106">
        <v>15352740</v>
      </c>
      <c r="M243" s="106">
        <v>16021848</v>
      </c>
      <c r="N243" s="106">
        <v>16769394</v>
      </c>
      <c r="O243" s="106">
        <v>16723088</v>
      </c>
      <c r="P243" s="106">
        <v>16888710</v>
      </c>
      <c r="Q243" s="106">
        <v>17402935</v>
      </c>
      <c r="R243" s="106">
        <v>18167886</v>
      </c>
      <c r="S243" s="106">
        <v>18254758</v>
      </c>
    </row>
    <row r="244" spans="1:19">
      <c r="A244" s="40">
        <v>42</v>
      </c>
      <c r="B244" s="11" t="s">
        <v>1077</v>
      </c>
      <c r="C244" s="106">
        <v>20932557</v>
      </c>
      <c r="D244" s="106">
        <v>22443070</v>
      </c>
      <c r="E244" s="106">
        <v>23292487</v>
      </c>
      <c r="F244" s="106">
        <v>23806232</v>
      </c>
      <c r="G244" s="106">
        <v>24038823</v>
      </c>
      <c r="H244" s="106">
        <v>24298310</v>
      </c>
      <c r="I244" s="106">
        <v>24513746</v>
      </c>
      <c r="J244" s="106">
        <v>24669872</v>
      </c>
      <c r="K244" s="106">
        <v>23865394</v>
      </c>
      <c r="L244" s="106">
        <v>25678732</v>
      </c>
      <c r="M244" s="106">
        <v>27569007</v>
      </c>
      <c r="N244" s="106">
        <v>29481440</v>
      </c>
      <c r="O244" s="106">
        <v>31484841</v>
      </c>
      <c r="P244" s="106">
        <v>33544076</v>
      </c>
      <c r="Q244" s="106">
        <v>34874908</v>
      </c>
      <c r="R244" s="106">
        <v>36133765</v>
      </c>
      <c r="S244" s="106">
        <v>36788561</v>
      </c>
    </row>
    <row r="245" spans="1:19">
      <c r="A245" s="40">
        <v>43</v>
      </c>
      <c r="B245" s="11" t="s">
        <v>1078</v>
      </c>
      <c r="C245" s="106">
        <v>7314687</v>
      </c>
      <c r="D245" s="106">
        <v>7814624</v>
      </c>
      <c r="E245" s="106">
        <v>8308485</v>
      </c>
      <c r="F245" s="106">
        <v>8786804</v>
      </c>
      <c r="G245" s="106">
        <v>8936962</v>
      </c>
      <c r="H245" s="106">
        <v>8999395</v>
      </c>
      <c r="I245" s="106">
        <v>9093633</v>
      </c>
      <c r="J245" s="106">
        <v>8728808</v>
      </c>
      <c r="K245" s="106">
        <v>8325502</v>
      </c>
      <c r="L245" s="106">
        <v>8914126</v>
      </c>
      <c r="M245" s="106">
        <v>9453935</v>
      </c>
      <c r="N245" s="106">
        <v>10408394</v>
      </c>
      <c r="O245" s="106">
        <v>10972367</v>
      </c>
      <c r="P245" s="106">
        <v>11305933</v>
      </c>
      <c r="Q245" s="106">
        <v>11297484</v>
      </c>
      <c r="R245" s="106">
        <v>11414318</v>
      </c>
      <c r="S245" s="106">
        <v>11700905</v>
      </c>
    </row>
    <row r="246" spans="1:19">
      <c r="A246" s="40">
        <v>44</v>
      </c>
      <c r="B246" s="167" t="s">
        <v>1220</v>
      </c>
      <c r="C246" s="162">
        <f>AVERAGE(C210,C238,C222,C241,C221)</f>
        <v>16737937</v>
      </c>
      <c r="D246" s="162">
        <f t="shared" ref="D246:S246" si="26">AVERAGE(D210,D238,D222,D241,D221)</f>
        <v>17081284.800000001</v>
      </c>
      <c r="E246" s="162">
        <f t="shared" si="26"/>
        <v>17873017.399999999</v>
      </c>
      <c r="F246" s="162">
        <f t="shared" si="26"/>
        <v>18451898.399999999</v>
      </c>
      <c r="G246" s="162">
        <f t="shared" si="26"/>
        <v>19398324.199999999</v>
      </c>
      <c r="H246" s="162">
        <f t="shared" si="26"/>
        <v>20470918.199999999</v>
      </c>
      <c r="I246" s="162">
        <f t="shared" si="26"/>
        <v>21731605.800000001</v>
      </c>
      <c r="J246" s="162">
        <f t="shared" si="26"/>
        <v>22680083.199999999</v>
      </c>
      <c r="K246" s="162">
        <f t="shared" si="26"/>
        <v>24109235</v>
      </c>
      <c r="L246" s="162">
        <f t="shared" si="26"/>
        <v>27434691.600000001</v>
      </c>
      <c r="M246" s="162">
        <f t="shared" si="26"/>
        <v>29745383</v>
      </c>
      <c r="N246" s="162">
        <f t="shared" si="26"/>
        <v>31798023.199999999</v>
      </c>
      <c r="O246" s="162">
        <f t="shared" si="26"/>
        <v>32697858.800000001</v>
      </c>
      <c r="P246" s="162">
        <f t="shared" si="26"/>
        <v>34016433.200000003</v>
      </c>
      <c r="Q246" s="162">
        <f t="shared" si="26"/>
        <v>35504735.799999997</v>
      </c>
      <c r="R246" s="162">
        <f t="shared" si="26"/>
        <v>37452627.200000003</v>
      </c>
      <c r="S246" s="162">
        <f t="shared" si="26"/>
        <v>39268714.399999999</v>
      </c>
    </row>
    <row r="247" spans="1:19">
      <c r="A247" s="40">
        <v>45</v>
      </c>
      <c r="B247" s="41" t="s">
        <v>1221</v>
      </c>
      <c r="C247" s="163">
        <f>AVERAGE(C227,C225,C228,C219,C236,C230,C231,C232)</f>
        <v>72846817.375</v>
      </c>
      <c r="D247" s="163">
        <f t="shared" ref="D247:S247" si="27">AVERAGE(D227,D225,D228,D219,D236,D230,D231,D232)</f>
        <v>78406817.75</v>
      </c>
      <c r="E247" s="163">
        <f t="shared" si="27"/>
        <v>81883270.375</v>
      </c>
      <c r="F247" s="163">
        <f t="shared" si="27"/>
        <v>85821321.125</v>
      </c>
      <c r="G247" s="163">
        <f t="shared" si="27"/>
        <v>89751763.375</v>
      </c>
      <c r="H247" s="163">
        <f t="shared" si="27"/>
        <v>92931391.125</v>
      </c>
      <c r="I247" s="163">
        <f t="shared" si="27"/>
        <v>95251165.375</v>
      </c>
      <c r="J247" s="163">
        <f t="shared" si="27"/>
        <v>97795338.875</v>
      </c>
      <c r="K247" s="163">
        <f t="shared" si="27"/>
        <v>102123877.875</v>
      </c>
      <c r="L247" s="163">
        <f t="shared" si="27"/>
        <v>114531081</v>
      </c>
      <c r="M247" s="163">
        <f t="shared" si="27"/>
        <v>122369567.875</v>
      </c>
      <c r="N247" s="163">
        <f t="shared" si="27"/>
        <v>132245879.25</v>
      </c>
      <c r="O247" s="163">
        <f t="shared" si="27"/>
        <v>134440925.25</v>
      </c>
      <c r="P247" s="163">
        <f t="shared" si="27"/>
        <v>137863394.5</v>
      </c>
      <c r="Q247" s="163">
        <f t="shared" si="27"/>
        <v>141055600.25</v>
      </c>
      <c r="R247" s="163">
        <f t="shared" si="27"/>
        <v>143156861.375</v>
      </c>
      <c r="S247" s="163">
        <f t="shared" si="27"/>
        <v>149281135.875</v>
      </c>
    </row>
    <row r="248" spans="1:19">
      <c r="A248" s="40">
        <v>46</v>
      </c>
      <c r="B248" s="134" t="s">
        <v>1222</v>
      </c>
      <c r="C248" s="164">
        <f>AVERAGE(C208,C215,C214,C216,C226,C220)</f>
        <v>16629022.166666666</v>
      </c>
      <c r="D248" s="164">
        <f t="shared" ref="D248:S248" si="28">AVERAGE(D208,D215,D214,D216,D226,D220)</f>
        <v>17508484.666666668</v>
      </c>
      <c r="E248" s="164">
        <f t="shared" si="28"/>
        <v>18235540.333333332</v>
      </c>
      <c r="F248" s="164">
        <f t="shared" si="28"/>
        <v>18810431.666666668</v>
      </c>
      <c r="G248" s="164">
        <f t="shared" si="28"/>
        <v>18675686.666666668</v>
      </c>
      <c r="H248" s="164">
        <f t="shared" si="28"/>
        <v>18850098.666666668</v>
      </c>
      <c r="I248" s="164">
        <f t="shared" si="28"/>
        <v>18823851.5</v>
      </c>
      <c r="J248" s="164">
        <f t="shared" si="28"/>
        <v>18624982.166666668</v>
      </c>
      <c r="K248" s="164">
        <f t="shared" si="28"/>
        <v>18627332.666666668</v>
      </c>
      <c r="L248" s="164">
        <f t="shared" si="28"/>
        <v>20515550.833333332</v>
      </c>
      <c r="M248" s="164">
        <f t="shared" si="28"/>
        <v>21600798.333333332</v>
      </c>
      <c r="N248" s="164">
        <f t="shared" si="28"/>
        <v>23060143</v>
      </c>
      <c r="O248" s="164">
        <f t="shared" si="28"/>
        <v>23656748.166666668</v>
      </c>
      <c r="P248" s="164">
        <f t="shared" si="28"/>
        <v>24497042.333333332</v>
      </c>
      <c r="Q248" s="164">
        <f t="shared" si="28"/>
        <v>25067862.166666668</v>
      </c>
      <c r="R248" s="164">
        <f t="shared" si="28"/>
        <v>25567453.666666668</v>
      </c>
      <c r="S248" s="164">
        <f t="shared" si="28"/>
        <v>26669310</v>
      </c>
    </row>
    <row r="249" spans="1:19">
      <c r="A249" s="40">
        <v>47</v>
      </c>
      <c r="B249" s="35" t="s">
        <v>1223</v>
      </c>
      <c r="C249" s="165">
        <f>AVERAGE(C207,C213,C223,C235,C239,C242)</f>
        <v>4811302.5</v>
      </c>
      <c r="D249" s="165">
        <f t="shared" ref="D249:S249" si="29">AVERAGE(D207,D213,D223,D235,D239,D242)</f>
        <v>5051410.333333333</v>
      </c>
      <c r="E249" s="165">
        <f t="shared" si="29"/>
        <v>5248743.833333333</v>
      </c>
      <c r="F249" s="165">
        <f t="shared" si="29"/>
        <v>5544303.833333333</v>
      </c>
      <c r="G249" s="165">
        <f t="shared" si="29"/>
        <v>5703592.666666667</v>
      </c>
      <c r="H249" s="165">
        <f t="shared" si="29"/>
        <v>5710012</v>
      </c>
      <c r="I249" s="165">
        <f t="shared" si="29"/>
        <v>5759601.166666667</v>
      </c>
      <c r="J249" s="165">
        <f t="shared" si="29"/>
        <v>5672041.333333333</v>
      </c>
      <c r="K249" s="165">
        <f t="shared" si="29"/>
        <v>5590479.333333333</v>
      </c>
      <c r="L249" s="165">
        <f t="shared" si="29"/>
        <v>6204193.833333333</v>
      </c>
      <c r="M249" s="165">
        <f t="shared" si="29"/>
        <v>6184310.833333333</v>
      </c>
      <c r="N249" s="165">
        <f t="shared" si="29"/>
        <v>6597878.5</v>
      </c>
      <c r="O249" s="165">
        <f t="shared" si="29"/>
        <v>6732181.666666667</v>
      </c>
      <c r="P249" s="165">
        <f t="shared" si="29"/>
        <v>7066535.833333333</v>
      </c>
      <c r="Q249" s="165">
        <f t="shared" si="29"/>
        <v>7488590</v>
      </c>
      <c r="R249" s="165">
        <f t="shared" si="29"/>
        <v>7769246.666666667</v>
      </c>
      <c r="S249" s="165">
        <f t="shared" si="29"/>
        <v>7856561</v>
      </c>
    </row>
    <row r="250" spans="1:19">
      <c r="A250" s="40">
        <v>48</v>
      </c>
      <c r="B250" s="11" t="s">
        <v>1224</v>
      </c>
      <c r="C250" s="106">
        <v>24194153.846153848</v>
      </c>
      <c r="D250" s="106">
        <v>24530582.268292684</v>
      </c>
      <c r="E250" s="106">
        <v>25643785.31707317</v>
      </c>
      <c r="F250" s="106">
        <v>26793183.878048781</v>
      </c>
      <c r="G250" s="106">
        <v>27757317</v>
      </c>
      <c r="H250" s="106">
        <v>28617829.243902437</v>
      </c>
      <c r="I250" s="106">
        <v>29328317.073170733</v>
      </c>
      <c r="J250" s="106">
        <v>29927414.63414634</v>
      </c>
      <c r="K250" s="106">
        <v>30998365.853658538</v>
      </c>
      <c r="L250" s="106">
        <v>34726130.707317077</v>
      </c>
      <c r="M250" s="106">
        <v>36966390.243902437</v>
      </c>
      <c r="N250" s="106">
        <v>39807345.560975611</v>
      </c>
      <c r="O250" s="106">
        <v>40706674.682926826</v>
      </c>
      <c r="P250" s="106">
        <v>41996909.36585366</v>
      </c>
      <c r="Q250" s="106">
        <v>43181686.317073174</v>
      </c>
      <c r="R250" s="106">
        <v>43200699.833333336</v>
      </c>
      <c r="S250" s="106">
        <v>45019546.666666664</v>
      </c>
    </row>
    <row r="251" spans="1:19">
      <c r="A251" s="40">
        <v>49</v>
      </c>
      <c r="B251" s="11" t="s">
        <v>1225</v>
      </c>
      <c r="C251" s="106">
        <v>15050453</v>
      </c>
      <c r="D251" s="106">
        <v>15557016</v>
      </c>
      <c r="E251" s="106">
        <v>16114263</v>
      </c>
      <c r="F251" s="106">
        <v>16683854</v>
      </c>
      <c r="G251" s="106">
        <v>16289393</v>
      </c>
      <c r="H251" s="106">
        <v>17395800</v>
      </c>
      <c r="I251" s="106">
        <v>18339044</v>
      </c>
      <c r="J251" s="106">
        <v>18761804</v>
      </c>
      <c r="K251" s="106">
        <v>18596803</v>
      </c>
      <c r="L251" s="106">
        <v>20193168</v>
      </c>
      <c r="M251" s="106">
        <v>21862787</v>
      </c>
      <c r="N251" s="106">
        <v>23720205</v>
      </c>
      <c r="O251" s="106">
        <v>24441996</v>
      </c>
      <c r="P251" s="106">
        <v>25247196</v>
      </c>
      <c r="Q251" s="106">
        <v>26070952</v>
      </c>
      <c r="R251" s="106">
        <v>26059421</v>
      </c>
      <c r="S251" s="106">
        <v>27515780</v>
      </c>
    </row>
    <row r="252" spans="1:19">
      <c r="A252" s="36"/>
    </row>
    <row r="253" spans="1:19">
      <c r="A253"/>
      <c r="B253"/>
      <c r="C253"/>
      <c r="D253"/>
      <c r="E253"/>
      <c r="F253"/>
      <c r="G253"/>
      <c r="H253"/>
      <c r="I253"/>
      <c r="J253"/>
      <c r="K253"/>
      <c r="L253"/>
      <c r="M253"/>
      <c r="N253"/>
      <c r="O253"/>
      <c r="P253"/>
      <c r="Q253"/>
    </row>
    <row r="254" spans="1:19">
      <c r="A254"/>
      <c r="B254"/>
      <c r="C254"/>
      <c r="D254"/>
      <c r="E254"/>
      <c r="F254"/>
      <c r="G254"/>
      <c r="H254"/>
      <c r="I254"/>
      <c r="J254"/>
      <c r="K254"/>
      <c r="L254"/>
      <c r="M254"/>
      <c r="N254"/>
      <c r="O254"/>
    </row>
    <row r="255" spans="1:19">
      <c r="A255"/>
      <c r="B255"/>
      <c r="C255"/>
      <c r="D255"/>
      <c r="E255"/>
      <c r="F255"/>
      <c r="G255"/>
      <c r="H255"/>
      <c r="I255"/>
      <c r="J255"/>
      <c r="K255"/>
      <c r="L255"/>
      <c r="M255"/>
      <c r="N255"/>
      <c r="O255"/>
    </row>
    <row r="256" spans="1:19">
      <c r="A256"/>
      <c r="B256"/>
      <c r="C256"/>
      <c r="D256"/>
      <c r="E256"/>
      <c r="F256"/>
      <c r="G256"/>
      <c r="H256"/>
      <c r="I256"/>
      <c r="J256"/>
      <c r="K256"/>
      <c r="L256"/>
      <c r="M256"/>
      <c r="N256"/>
      <c r="O256"/>
      <c r="P256" s="348"/>
      <c r="Q256" s="348"/>
    </row>
    <row r="257" spans="1:16">
      <c r="A257"/>
      <c r="B257"/>
      <c r="C257"/>
      <c r="D257"/>
      <c r="E257"/>
      <c r="F257"/>
      <c r="G257"/>
      <c r="H257"/>
      <c r="I257"/>
      <c r="J257"/>
      <c r="K257"/>
      <c r="L257"/>
      <c r="M257"/>
      <c r="N257"/>
      <c r="O257"/>
      <c r="P257" s="236"/>
    </row>
    <row r="258" spans="1:16">
      <c r="A258"/>
      <c r="B258"/>
      <c r="C258"/>
      <c r="D258"/>
      <c r="E258"/>
      <c r="F258"/>
      <c r="G258"/>
      <c r="H258"/>
      <c r="I258"/>
      <c r="J258"/>
      <c r="K258"/>
      <c r="L258"/>
      <c r="M258"/>
      <c r="N258"/>
      <c r="O258"/>
      <c r="P258" s="236"/>
    </row>
    <row r="259" spans="1:16">
      <c r="A259"/>
      <c r="B259"/>
      <c r="C259"/>
      <c r="D259"/>
      <c r="E259"/>
      <c r="F259"/>
      <c r="G259"/>
      <c r="H259"/>
      <c r="I259"/>
      <c r="J259"/>
      <c r="K259"/>
      <c r="L259"/>
      <c r="M259"/>
      <c r="N259"/>
      <c r="O259"/>
      <c r="P259" s="236"/>
    </row>
    <row r="260" spans="1:16">
      <c r="A260"/>
      <c r="B260"/>
      <c r="C260"/>
      <c r="D260"/>
      <c r="E260"/>
      <c r="F260"/>
      <c r="G260"/>
      <c r="H260"/>
      <c r="I260"/>
      <c r="J260"/>
      <c r="K260"/>
      <c r="L260"/>
      <c r="M260"/>
      <c r="N260"/>
      <c r="O260"/>
      <c r="P260" s="236"/>
    </row>
    <row r="261" spans="1:16">
      <c r="A261"/>
      <c r="B261"/>
      <c r="C261"/>
      <c r="D261"/>
      <c r="E261"/>
      <c r="F261"/>
      <c r="G261"/>
      <c r="H261"/>
      <c r="I261"/>
      <c r="J261"/>
      <c r="K261"/>
      <c r="L261"/>
      <c r="M261"/>
      <c r="N261"/>
      <c r="O261"/>
      <c r="P261" s="236"/>
    </row>
    <row r="262" spans="1:16">
      <c r="A262"/>
      <c r="B262"/>
      <c r="C262"/>
      <c r="D262"/>
      <c r="E262"/>
      <c r="F262"/>
      <c r="G262"/>
      <c r="H262"/>
      <c r="I262"/>
      <c r="J262"/>
      <c r="K262"/>
      <c r="L262"/>
      <c r="M262"/>
      <c r="N262"/>
      <c r="O262"/>
      <c r="P262" s="236"/>
    </row>
    <row r="263" spans="1:16">
      <c r="A263"/>
      <c r="B263"/>
      <c r="C263"/>
      <c r="D263"/>
      <c r="E263"/>
      <c r="F263"/>
      <c r="G263"/>
      <c r="H263"/>
      <c r="I263"/>
      <c r="J263"/>
      <c r="K263"/>
      <c r="L263"/>
      <c r="M263"/>
      <c r="N263"/>
      <c r="O263"/>
      <c r="P263" s="236"/>
    </row>
    <row r="264" spans="1:16">
      <c r="A264"/>
      <c r="B264"/>
      <c r="C264"/>
      <c r="D264"/>
      <c r="E264"/>
      <c r="F264"/>
      <c r="G264"/>
      <c r="H264"/>
      <c r="I264"/>
      <c r="J264"/>
      <c r="K264"/>
      <c r="L264"/>
      <c r="M264"/>
      <c r="N264"/>
      <c r="O264"/>
      <c r="P264" s="236"/>
    </row>
    <row r="265" spans="1:16">
      <c r="A265"/>
      <c r="B265"/>
      <c r="C265"/>
      <c r="D265"/>
      <c r="E265"/>
      <c r="F265"/>
      <c r="G265"/>
      <c r="H265"/>
      <c r="I265"/>
      <c r="J265"/>
      <c r="K265"/>
      <c r="L265"/>
      <c r="M265"/>
      <c r="N265"/>
      <c r="O265"/>
      <c r="P265" s="236"/>
    </row>
    <row r="266" spans="1:16">
      <c r="A266"/>
      <c r="B266"/>
      <c r="C266"/>
      <c r="D266"/>
      <c r="E266"/>
      <c r="F266"/>
      <c r="G266"/>
      <c r="H266"/>
      <c r="I266"/>
      <c r="J266"/>
      <c r="K266"/>
      <c r="L266"/>
      <c r="M266"/>
      <c r="N266"/>
      <c r="O266"/>
      <c r="P266" s="236"/>
    </row>
    <row r="267" spans="1:16">
      <c r="A267"/>
      <c r="B267"/>
      <c r="C267"/>
      <c r="D267"/>
      <c r="E267"/>
      <c r="F267"/>
      <c r="G267"/>
      <c r="H267"/>
      <c r="I267"/>
      <c r="J267"/>
      <c r="K267"/>
      <c r="L267"/>
      <c r="M267"/>
      <c r="N267"/>
      <c r="O267"/>
      <c r="P267" s="236"/>
    </row>
    <row r="268" spans="1:16">
      <c r="A268"/>
      <c r="B268"/>
      <c r="C268"/>
      <c r="D268"/>
      <c r="E268"/>
      <c r="F268"/>
      <c r="G268"/>
      <c r="H268"/>
      <c r="I268"/>
      <c r="J268"/>
      <c r="K268"/>
      <c r="L268"/>
      <c r="M268"/>
      <c r="N268"/>
      <c r="O268"/>
      <c r="P268" s="236"/>
    </row>
    <row r="269" spans="1:16">
      <c r="A269"/>
      <c r="B269"/>
      <c r="C269"/>
      <c r="D269"/>
      <c r="E269"/>
      <c r="F269"/>
      <c r="G269"/>
      <c r="H269"/>
      <c r="I269"/>
      <c r="J269"/>
      <c r="K269"/>
      <c r="L269"/>
      <c r="M269"/>
      <c r="N269"/>
      <c r="O269"/>
      <c r="P269" s="236"/>
    </row>
    <row r="270" spans="1:16">
      <c r="A270"/>
      <c r="B270"/>
      <c r="C270"/>
      <c r="D270"/>
      <c r="E270"/>
      <c r="F270"/>
      <c r="G270"/>
      <c r="H270"/>
      <c r="I270"/>
      <c r="J270"/>
      <c r="K270"/>
      <c r="L270"/>
      <c r="M270"/>
      <c r="N270"/>
      <c r="O270"/>
      <c r="P270" s="236"/>
    </row>
    <row r="271" spans="1:16">
      <c r="A271"/>
      <c r="B271"/>
      <c r="C271"/>
      <c r="D271"/>
      <c r="E271"/>
      <c r="F271"/>
      <c r="G271"/>
      <c r="H271"/>
      <c r="I271"/>
      <c r="J271"/>
      <c r="K271"/>
      <c r="L271"/>
      <c r="M271"/>
      <c r="N271"/>
      <c r="O271"/>
      <c r="P271" s="236"/>
    </row>
    <row r="272" spans="1:16">
      <c r="A272"/>
      <c r="B272"/>
      <c r="C272"/>
      <c r="D272"/>
      <c r="E272"/>
      <c r="F272"/>
      <c r="G272"/>
      <c r="H272"/>
      <c r="I272"/>
      <c r="J272"/>
      <c r="K272"/>
      <c r="L272"/>
      <c r="M272"/>
      <c r="N272"/>
      <c r="O272"/>
      <c r="P272" s="236"/>
    </row>
    <row r="273" spans="1:16">
      <c r="A273"/>
      <c r="B273"/>
      <c r="C273"/>
      <c r="D273"/>
      <c r="E273"/>
      <c r="F273"/>
      <c r="G273"/>
      <c r="H273"/>
      <c r="I273"/>
      <c r="J273"/>
      <c r="K273"/>
      <c r="L273"/>
      <c r="M273"/>
      <c r="N273"/>
      <c r="O273"/>
      <c r="P273" s="236"/>
    </row>
    <row r="274" spans="1:16">
      <c r="A274"/>
      <c r="B274"/>
      <c r="C274"/>
      <c r="D274"/>
      <c r="E274"/>
      <c r="F274"/>
      <c r="G274"/>
      <c r="H274"/>
      <c r="I274"/>
      <c r="J274"/>
      <c r="K274"/>
      <c r="L274"/>
      <c r="M274"/>
      <c r="N274"/>
      <c r="O274"/>
      <c r="P274" s="236"/>
    </row>
    <row r="275" spans="1:16">
      <c r="A275"/>
      <c r="B275"/>
      <c r="C275"/>
      <c r="D275"/>
      <c r="E275"/>
      <c r="F275"/>
      <c r="G275"/>
      <c r="H275"/>
      <c r="I275"/>
      <c r="J275"/>
      <c r="K275"/>
      <c r="L275"/>
      <c r="M275"/>
      <c r="N275"/>
      <c r="O275"/>
      <c r="P275" s="236"/>
    </row>
    <row r="276" spans="1:16">
      <c r="A276"/>
      <c r="B276"/>
      <c r="C276"/>
      <c r="D276"/>
      <c r="E276"/>
      <c r="F276"/>
      <c r="G276"/>
      <c r="H276"/>
      <c r="I276"/>
      <c r="J276"/>
      <c r="K276"/>
      <c r="L276"/>
      <c r="M276"/>
      <c r="N276"/>
      <c r="O276"/>
    </row>
    <row r="277" spans="1:16">
      <c r="A277"/>
      <c r="B277"/>
      <c r="C277"/>
      <c r="D277"/>
      <c r="E277"/>
      <c r="F277"/>
      <c r="G277"/>
      <c r="H277"/>
      <c r="I277"/>
      <c r="J277"/>
      <c r="K277"/>
      <c r="L277"/>
      <c r="M277"/>
      <c r="N277"/>
      <c r="O277"/>
    </row>
    <row r="278" spans="1:16">
      <c r="A278"/>
      <c r="B278"/>
      <c r="C278"/>
      <c r="D278"/>
      <c r="E278"/>
      <c r="F278"/>
      <c r="G278"/>
      <c r="H278"/>
      <c r="I278"/>
      <c r="J278"/>
      <c r="K278"/>
      <c r="L278"/>
      <c r="M278"/>
      <c r="N278"/>
      <c r="O278"/>
    </row>
    <row r="279" spans="1:16">
      <c r="A279"/>
      <c r="B279"/>
      <c r="C279"/>
      <c r="D279"/>
      <c r="E279"/>
      <c r="F279"/>
      <c r="G279"/>
      <c r="H279"/>
      <c r="I279"/>
      <c r="J279"/>
      <c r="K279"/>
      <c r="L279"/>
      <c r="M279"/>
      <c r="N279"/>
      <c r="O279"/>
    </row>
    <row r="280" spans="1:16">
      <c r="A280"/>
      <c r="B280"/>
      <c r="C280"/>
      <c r="D280"/>
      <c r="E280"/>
      <c r="F280"/>
      <c r="G280"/>
      <c r="H280"/>
      <c r="I280"/>
      <c r="J280"/>
      <c r="K280"/>
      <c r="L280"/>
      <c r="M280"/>
      <c r="N280"/>
      <c r="O280"/>
    </row>
    <row r="281" spans="1:16">
      <c r="A281"/>
      <c r="B281"/>
      <c r="C281"/>
      <c r="D281"/>
      <c r="E281"/>
      <c r="F281"/>
      <c r="G281"/>
      <c r="H281"/>
      <c r="I281"/>
      <c r="J281"/>
      <c r="K281"/>
      <c r="L281"/>
      <c r="M281"/>
      <c r="N281"/>
      <c r="O281"/>
    </row>
    <row r="282" spans="1:16">
      <c r="A282"/>
      <c r="B282"/>
      <c r="C282"/>
      <c r="D282"/>
      <c r="E282"/>
      <c r="F282"/>
      <c r="G282"/>
      <c r="H282"/>
      <c r="I282"/>
      <c r="J282"/>
      <c r="K282"/>
      <c r="L282"/>
      <c r="M282"/>
      <c r="N282"/>
      <c r="O282"/>
    </row>
    <row r="283" spans="1:16">
      <c r="A283"/>
      <c r="B283"/>
      <c r="C283"/>
      <c r="D283"/>
      <c r="E283"/>
      <c r="F283"/>
      <c r="G283"/>
      <c r="H283"/>
      <c r="I283"/>
      <c r="J283"/>
      <c r="K283"/>
      <c r="L283"/>
      <c r="M283"/>
      <c r="N283"/>
      <c r="O283"/>
    </row>
    <row r="284" spans="1:16">
      <c r="A284"/>
      <c r="B284"/>
      <c r="C284"/>
      <c r="D284"/>
      <c r="E284"/>
      <c r="F284"/>
      <c r="G284"/>
      <c r="H284"/>
      <c r="I284"/>
      <c r="J284"/>
      <c r="K284"/>
      <c r="L284"/>
      <c r="M284"/>
      <c r="N284"/>
      <c r="O284"/>
    </row>
    <row r="285" spans="1:16">
      <c r="A285"/>
      <c r="B285"/>
      <c r="C285"/>
      <c r="D285"/>
      <c r="E285"/>
      <c r="F285"/>
      <c r="G285"/>
      <c r="H285"/>
      <c r="I285"/>
      <c r="J285"/>
      <c r="K285"/>
      <c r="L285"/>
      <c r="M285"/>
      <c r="N285"/>
      <c r="O285"/>
    </row>
    <row r="286" spans="1:16">
      <c r="A286"/>
      <c r="B286"/>
      <c r="C286"/>
      <c r="D286"/>
      <c r="E286"/>
      <c r="F286"/>
      <c r="G286"/>
      <c r="H286"/>
      <c r="I286"/>
      <c r="J286"/>
      <c r="K286"/>
      <c r="L286"/>
      <c r="M286"/>
      <c r="N286"/>
      <c r="O286"/>
    </row>
    <row r="287" spans="1:16">
      <c r="A287"/>
      <c r="B287"/>
      <c r="C287"/>
      <c r="D287"/>
      <c r="E287"/>
      <c r="F287"/>
      <c r="G287"/>
      <c r="H287"/>
      <c r="I287"/>
      <c r="J287"/>
      <c r="K287"/>
      <c r="L287"/>
      <c r="M287"/>
      <c r="N287"/>
      <c r="O287"/>
    </row>
    <row r="288" spans="1:16">
      <c r="A288"/>
      <c r="B288"/>
      <c r="C288"/>
      <c r="D288"/>
      <c r="E288"/>
      <c r="F288"/>
      <c r="G288"/>
      <c r="H288"/>
      <c r="I288"/>
      <c r="J288"/>
      <c r="K288"/>
      <c r="L288"/>
      <c r="M288"/>
      <c r="N288"/>
      <c r="O288"/>
    </row>
    <row r="289" spans="1:15">
      <c r="A289"/>
      <c r="B289"/>
      <c r="C289"/>
      <c r="D289"/>
      <c r="E289"/>
      <c r="F289"/>
      <c r="G289"/>
      <c r="H289"/>
      <c r="I289"/>
      <c r="J289"/>
      <c r="K289"/>
      <c r="L289"/>
      <c r="M289"/>
      <c r="N289"/>
      <c r="O289"/>
    </row>
    <row r="290" spans="1:15">
      <c r="A290"/>
      <c r="B290"/>
      <c r="C290"/>
      <c r="D290"/>
      <c r="E290"/>
      <c r="F290"/>
      <c r="G290"/>
      <c r="H290"/>
      <c r="I290"/>
      <c r="J290"/>
      <c r="K290"/>
      <c r="L290"/>
      <c r="M290"/>
      <c r="N290"/>
      <c r="O290"/>
    </row>
    <row r="291" spans="1:15">
      <c r="A291"/>
      <c r="B291"/>
      <c r="C291"/>
      <c r="D291"/>
      <c r="E291"/>
      <c r="F291"/>
      <c r="G291"/>
      <c r="H291"/>
      <c r="I291"/>
      <c r="J291"/>
      <c r="K291"/>
      <c r="L291"/>
      <c r="M291"/>
      <c r="N291"/>
      <c r="O291"/>
    </row>
    <row r="292" spans="1:15">
      <c r="A292"/>
      <c r="B292"/>
      <c r="C292"/>
      <c r="D292"/>
      <c r="E292"/>
      <c r="F292"/>
      <c r="G292"/>
      <c r="H292"/>
      <c r="I292"/>
      <c r="J292"/>
      <c r="K292"/>
      <c r="L292"/>
      <c r="M292"/>
      <c r="N292"/>
      <c r="O292"/>
    </row>
    <row r="293" spans="1:15">
      <c r="A293"/>
      <c r="B293"/>
      <c r="C293"/>
      <c r="D293"/>
      <c r="E293"/>
      <c r="F293"/>
      <c r="G293"/>
      <c r="H293"/>
      <c r="I293"/>
      <c r="J293"/>
      <c r="K293"/>
      <c r="L293"/>
      <c r="M293"/>
      <c r="N293"/>
      <c r="O293"/>
    </row>
    <row r="294" spans="1:15">
      <c r="A294"/>
      <c r="B294"/>
      <c r="C294"/>
      <c r="D294"/>
      <c r="E294"/>
      <c r="F294"/>
      <c r="G294"/>
      <c r="H294"/>
      <c r="I294"/>
      <c r="J294"/>
      <c r="K294"/>
      <c r="L294"/>
      <c r="M294"/>
      <c r="N294"/>
      <c r="O294"/>
    </row>
    <row r="295" spans="1:15">
      <c r="A295"/>
      <c r="B295"/>
      <c r="C295"/>
      <c r="D295"/>
      <c r="E295"/>
      <c r="F295"/>
      <c r="G295"/>
      <c r="H295"/>
      <c r="I295"/>
      <c r="J295"/>
      <c r="K295"/>
      <c r="L295"/>
      <c r="M295"/>
      <c r="N295"/>
      <c r="O295"/>
    </row>
    <row r="296" spans="1:15">
      <c r="A296"/>
      <c r="B296"/>
      <c r="C296"/>
      <c r="D296"/>
      <c r="E296"/>
      <c r="F296"/>
      <c r="G296"/>
      <c r="H296"/>
      <c r="I296"/>
      <c r="J296"/>
      <c r="K296"/>
      <c r="L296"/>
      <c r="M296"/>
      <c r="N296"/>
      <c r="O296"/>
    </row>
    <row r="297" spans="1:15">
      <c r="A297"/>
      <c r="B297"/>
      <c r="C297"/>
      <c r="D297"/>
      <c r="E297"/>
      <c r="F297"/>
      <c r="G297"/>
      <c r="H297"/>
      <c r="I297"/>
      <c r="J297"/>
      <c r="K297"/>
      <c r="L297"/>
      <c r="M297"/>
      <c r="N297"/>
      <c r="O297"/>
    </row>
    <row r="298" spans="1:15">
      <c r="A298"/>
      <c r="B298"/>
      <c r="C298"/>
      <c r="D298"/>
      <c r="E298"/>
      <c r="F298"/>
      <c r="G298"/>
      <c r="H298"/>
      <c r="I298"/>
      <c r="J298"/>
      <c r="K298"/>
      <c r="L298"/>
      <c r="M298"/>
      <c r="N298"/>
      <c r="O298"/>
    </row>
    <row r="299" spans="1:15">
      <c r="A299"/>
      <c r="B299"/>
      <c r="C299"/>
      <c r="D299"/>
      <c r="E299"/>
      <c r="F299"/>
      <c r="G299"/>
      <c r="H299"/>
      <c r="I299"/>
      <c r="J299"/>
      <c r="K299"/>
      <c r="L299"/>
      <c r="M299"/>
      <c r="N299"/>
      <c r="O299"/>
    </row>
    <row r="300" spans="1:15">
      <c r="A300"/>
      <c r="B300"/>
      <c r="C300"/>
      <c r="D300"/>
      <c r="E300"/>
      <c r="F300"/>
      <c r="G300"/>
      <c r="H300"/>
      <c r="I300"/>
      <c r="J300"/>
      <c r="K300"/>
      <c r="L300"/>
      <c r="M300"/>
      <c r="N300"/>
      <c r="O300"/>
    </row>
    <row r="301" spans="1:15">
      <c r="A301"/>
      <c r="B301"/>
      <c r="C301"/>
      <c r="D301"/>
      <c r="E301"/>
      <c r="F301"/>
      <c r="G301"/>
      <c r="H301"/>
      <c r="I301"/>
      <c r="J301"/>
      <c r="K301"/>
      <c r="L301"/>
      <c r="M301"/>
      <c r="N301"/>
      <c r="O301"/>
    </row>
    <row r="302" spans="1:15">
      <c r="A302"/>
      <c r="B302"/>
      <c r="C302"/>
      <c r="D302"/>
      <c r="E302"/>
      <c r="F302"/>
      <c r="G302"/>
      <c r="H302"/>
      <c r="I302"/>
      <c r="J302"/>
      <c r="K302"/>
      <c r="L302"/>
      <c r="M302"/>
      <c r="N302"/>
      <c r="O302"/>
    </row>
    <row r="303" spans="1:15">
      <c r="A303"/>
      <c r="B303"/>
      <c r="C303"/>
      <c r="D303"/>
      <c r="E303"/>
      <c r="F303"/>
      <c r="G303"/>
      <c r="H303"/>
      <c r="I303"/>
      <c r="J303"/>
      <c r="K303"/>
      <c r="L303"/>
      <c r="M303"/>
      <c r="N303"/>
      <c r="O303"/>
    </row>
    <row r="304" spans="1:15">
      <c r="A304"/>
      <c r="B304"/>
      <c r="C304"/>
      <c r="D304"/>
      <c r="E304"/>
      <c r="F304"/>
      <c r="G304"/>
      <c r="H304"/>
      <c r="I304"/>
      <c r="J304"/>
      <c r="K304"/>
      <c r="L304"/>
      <c r="M304"/>
      <c r="N304"/>
      <c r="O304"/>
    </row>
    <row r="305" spans="1:15">
      <c r="A305"/>
      <c r="B305"/>
      <c r="C305"/>
      <c r="D305"/>
      <c r="E305"/>
      <c r="F305"/>
      <c r="G305"/>
      <c r="H305"/>
      <c r="I305"/>
      <c r="J305"/>
      <c r="K305"/>
      <c r="L305"/>
      <c r="M305"/>
      <c r="N305"/>
      <c r="O305"/>
    </row>
    <row r="306" spans="1:15">
      <c r="A306"/>
      <c r="B306"/>
      <c r="C306"/>
      <c r="D306"/>
      <c r="E306"/>
      <c r="F306"/>
      <c r="G306"/>
      <c r="H306"/>
      <c r="I306"/>
      <c r="J306"/>
      <c r="K306"/>
      <c r="L306"/>
      <c r="M306"/>
      <c r="N306"/>
      <c r="O306"/>
    </row>
    <row r="307" spans="1:15">
      <c r="A307"/>
      <c r="B307"/>
      <c r="C307"/>
      <c r="D307"/>
      <c r="E307"/>
      <c r="F307"/>
      <c r="G307"/>
      <c r="H307"/>
      <c r="I307"/>
      <c r="J307"/>
      <c r="K307"/>
      <c r="L307"/>
      <c r="M307"/>
      <c r="N307"/>
      <c r="O307"/>
    </row>
    <row r="308" spans="1:15">
      <c r="A308"/>
      <c r="B308"/>
      <c r="C308"/>
      <c r="D308"/>
      <c r="E308"/>
      <c r="F308"/>
      <c r="G308"/>
      <c r="H308"/>
      <c r="I308"/>
      <c r="J308"/>
      <c r="K308"/>
      <c r="L308"/>
      <c r="M308"/>
      <c r="N308"/>
      <c r="O308"/>
    </row>
    <row r="309" spans="1:15">
      <c r="A309"/>
      <c r="B309"/>
      <c r="C309"/>
      <c r="D309"/>
      <c r="E309"/>
      <c r="F309"/>
      <c r="G309"/>
      <c r="H309"/>
      <c r="I309"/>
      <c r="J309"/>
      <c r="K309"/>
      <c r="L309"/>
      <c r="M309"/>
      <c r="N309"/>
      <c r="O309"/>
    </row>
    <row r="310" spans="1:15">
      <c r="A310"/>
      <c r="B310"/>
      <c r="C310"/>
      <c r="D310"/>
      <c r="E310"/>
      <c r="F310"/>
      <c r="G310"/>
      <c r="H310"/>
      <c r="I310"/>
      <c r="J310"/>
      <c r="K310"/>
      <c r="L310"/>
      <c r="M310"/>
      <c r="N310"/>
      <c r="O310"/>
    </row>
    <row r="311" spans="1:15">
      <c r="A311"/>
      <c r="B311"/>
      <c r="C311"/>
      <c r="D311"/>
      <c r="E311"/>
      <c r="F311"/>
      <c r="G311"/>
      <c r="H311"/>
      <c r="I311"/>
      <c r="J311"/>
      <c r="K311"/>
      <c r="L311"/>
      <c r="M311"/>
      <c r="N311"/>
      <c r="O311"/>
    </row>
    <row r="312" spans="1:15">
      <c r="A312"/>
      <c r="B312"/>
      <c r="C312"/>
      <c r="D312"/>
      <c r="E312"/>
      <c r="F312"/>
      <c r="G312"/>
      <c r="H312"/>
      <c r="I312"/>
      <c r="J312"/>
      <c r="K312"/>
      <c r="L312"/>
      <c r="M312"/>
      <c r="N312"/>
      <c r="O312"/>
    </row>
    <row r="313" spans="1:15">
      <c r="A313"/>
      <c r="B313"/>
      <c r="C313"/>
      <c r="D313"/>
      <c r="E313"/>
      <c r="F313"/>
      <c r="G313"/>
      <c r="H313"/>
      <c r="I313"/>
      <c r="J313"/>
      <c r="K313"/>
      <c r="L313"/>
      <c r="M313"/>
      <c r="N313"/>
      <c r="O313"/>
    </row>
    <row r="314" spans="1:15">
      <c r="A314"/>
      <c r="B314"/>
      <c r="C314"/>
      <c r="D314"/>
      <c r="E314"/>
      <c r="F314"/>
      <c r="G314"/>
      <c r="H314"/>
      <c r="I314"/>
      <c r="J314"/>
      <c r="K314"/>
      <c r="L314"/>
      <c r="M314"/>
      <c r="N314"/>
      <c r="O314"/>
    </row>
    <row r="315" spans="1:15">
      <c r="A315"/>
      <c r="B315"/>
      <c r="C315"/>
      <c r="D315"/>
      <c r="E315"/>
      <c r="F315"/>
      <c r="G315"/>
      <c r="H315"/>
      <c r="I315"/>
      <c r="J315"/>
      <c r="K315"/>
      <c r="L315"/>
      <c r="M315"/>
      <c r="N315"/>
      <c r="O315"/>
    </row>
    <row r="316" spans="1:15">
      <c r="A316"/>
      <c r="B316"/>
      <c r="C316"/>
      <c r="D316"/>
      <c r="E316"/>
      <c r="F316"/>
      <c r="G316"/>
      <c r="H316"/>
      <c r="I316"/>
      <c r="J316"/>
      <c r="K316"/>
      <c r="L316"/>
      <c r="M316"/>
      <c r="N316"/>
      <c r="O316"/>
    </row>
    <row r="317" spans="1:15">
      <c r="A317"/>
      <c r="B317"/>
      <c r="C317"/>
      <c r="D317"/>
      <c r="E317"/>
      <c r="F317"/>
      <c r="G317"/>
      <c r="H317"/>
      <c r="I317"/>
      <c r="J317"/>
      <c r="K317"/>
      <c r="L317"/>
      <c r="M317"/>
      <c r="N317"/>
      <c r="O317"/>
    </row>
    <row r="318" spans="1:15">
      <c r="A318"/>
      <c r="B318"/>
      <c r="C318"/>
      <c r="D318"/>
      <c r="E318"/>
      <c r="F318"/>
      <c r="G318"/>
      <c r="H318"/>
      <c r="I318"/>
      <c r="J318"/>
      <c r="K318"/>
      <c r="L318"/>
      <c r="M318"/>
      <c r="N318"/>
      <c r="O318"/>
    </row>
    <row r="319" spans="1:15">
      <c r="A319"/>
      <c r="B319"/>
      <c r="C319"/>
      <c r="D319"/>
      <c r="E319"/>
      <c r="F319"/>
      <c r="G319"/>
      <c r="H319"/>
      <c r="I319"/>
      <c r="J319"/>
      <c r="K319"/>
      <c r="L319"/>
      <c r="M319"/>
      <c r="N319"/>
      <c r="O319"/>
    </row>
    <row r="320" spans="1:15">
      <c r="A320"/>
      <c r="B320"/>
      <c r="C320"/>
      <c r="D320"/>
      <c r="E320"/>
      <c r="F320"/>
      <c r="G320"/>
      <c r="H320"/>
      <c r="I320"/>
      <c r="J320"/>
      <c r="K320"/>
      <c r="L320"/>
      <c r="M320"/>
      <c r="N320"/>
      <c r="O320"/>
    </row>
    <row r="321" spans="1:15">
      <c r="A321"/>
      <c r="B321"/>
      <c r="C321"/>
      <c r="D321"/>
      <c r="E321"/>
      <c r="F321"/>
      <c r="G321"/>
      <c r="H321"/>
      <c r="I321"/>
      <c r="J321"/>
      <c r="K321"/>
      <c r="L321"/>
      <c r="M321"/>
      <c r="N321"/>
      <c r="O321"/>
    </row>
    <row r="322" spans="1:15">
      <c r="A322"/>
      <c r="B322"/>
      <c r="C322"/>
      <c r="D322"/>
      <c r="E322"/>
      <c r="F322"/>
      <c r="G322"/>
      <c r="H322"/>
      <c r="I322"/>
      <c r="J322"/>
      <c r="K322"/>
      <c r="L322"/>
      <c r="M322"/>
      <c r="N322"/>
      <c r="O322"/>
    </row>
    <row r="323" spans="1:15">
      <c r="A323"/>
      <c r="B323"/>
      <c r="C323"/>
      <c r="D323"/>
      <c r="E323"/>
      <c r="F323"/>
      <c r="G323"/>
      <c r="H323"/>
      <c r="I323"/>
      <c r="J323"/>
      <c r="K323"/>
      <c r="L323"/>
      <c r="M323"/>
      <c r="N323"/>
      <c r="O323"/>
    </row>
    <row r="324" spans="1:15">
      <c r="A324"/>
      <c r="B324"/>
      <c r="C324"/>
      <c r="D324"/>
      <c r="E324"/>
      <c r="F324"/>
      <c r="G324"/>
      <c r="H324"/>
      <c r="I324"/>
      <c r="J324"/>
      <c r="K324"/>
      <c r="L324"/>
      <c r="M324"/>
      <c r="N324"/>
      <c r="O324"/>
    </row>
    <row r="325" spans="1:15">
      <c r="A325"/>
      <c r="B325"/>
      <c r="C325"/>
      <c r="D325"/>
      <c r="E325"/>
      <c r="F325"/>
      <c r="G325"/>
      <c r="H325"/>
      <c r="I325"/>
      <c r="J325"/>
      <c r="K325"/>
      <c r="L325"/>
      <c r="M325"/>
      <c r="N325"/>
      <c r="O325"/>
    </row>
    <row r="326" spans="1:15">
      <c r="A326"/>
      <c r="B326"/>
      <c r="C326"/>
      <c r="D326"/>
      <c r="E326"/>
      <c r="F326"/>
      <c r="G326"/>
      <c r="H326"/>
      <c r="I326"/>
      <c r="J326"/>
      <c r="K326"/>
      <c r="L326"/>
      <c r="M326"/>
      <c r="N326"/>
      <c r="O326"/>
    </row>
    <row r="327" spans="1:15">
      <c r="A327"/>
      <c r="B327"/>
      <c r="C327"/>
      <c r="D327"/>
      <c r="E327"/>
      <c r="F327"/>
      <c r="G327"/>
      <c r="H327"/>
      <c r="I327"/>
      <c r="J327"/>
      <c r="K327"/>
      <c r="L327"/>
      <c r="M327"/>
      <c r="N327"/>
      <c r="O327"/>
    </row>
    <row r="328" spans="1:15">
      <c r="A328"/>
      <c r="B328"/>
      <c r="C328"/>
      <c r="D328"/>
      <c r="E328"/>
      <c r="F328"/>
      <c r="G328"/>
      <c r="H328"/>
      <c r="I328"/>
      <c r="J328"/>
      <c r="K328"/>
      <c r="L328"/>
      <c r="M328"/>
      <c r="N328"/>
      <c r="O328"/>
    </row>
    <row r="329" spans="1:15">
      <c r="A329"/>
      <c r="B329"/>
      <c r="C329"/>
      <c r="D329"/>
      <c r="E329"/>
      <c r="F329"/>
      <c r="G329"/>
      <c r="H329"/>
      <c r="I329"/>
      <c r="J329"/>
      <c r="K329"/>
      <c r="L329"/>
      <c r="M329"/>
      <c r="N329"/>
      <c r="O329"/>
    </row>
    <row r="330" spans="1:15">
      <c r="A330"/>
      <c r="B330"/>
      <c r="C330"/>
      <c r="D330"/>
      <c r="E330"/>
      <c r="F330"/>
      <c r="G330"/>
      <c r="H330"/>
      <c r="I330"/>
      <c r="J330"/>
      <c r="K330"/>
      <c r="L330"/>
      <c r="M330"/>
      <c r="N330"/>
      <c r="O330"/>
    </row>
    <row r="331" spans="1:15">
      <c r="A331"/>
      <c r="B331"/>
      <c r="C331"/>
      <c r="D331"/>
      <c r="E331"/>
      <c r="F331"/>
      <c r="G331"/>
      <c r="H331"/>
      <c r="I331"/>
      <c r="J331"/>
      <c r="K331"/>
      <c r="L331"/>
      <c r="M331"/>
      <c r="N331"/>
      <c r="O331"/>
    </row>
    <row r="332" spans="1:15">
      <c r="A332"/>
      <c r="B332"/>
      <c r="C332"/>
      <c r="D332"/>
      <c r="E332"/>
      <c r="F332"/>
      <c r="G332"/>
      <c r="H332"/>
      <c r="I332"/>
      <c r="J332"/>
      <c r="K332"/>
      <c r="L332"/>
      <c r="M332"/>
      <c r="N332"/>
      <c r="O332"/>
    </row>
    <row r="333" spans="1:15">
      <c r="A333"/>
      <c r="B333"/>
      <c r="C333"/>
      <c r="D333"/>
      <c r="E333"/>
      <c r="F333"/>
      <c r="G333"/>
      <c r="H333"/>
      <c r="I333"/>
      <c r="J333"/>
      <c r="K333"/>
      <c r="L333"/>
      <c r="M333"/>
      <c r="N333"/>
      <c r="O333"/>
    </row>
    <row r="334" spans="1:15">
      <c r="A334"/>
      <c r="B334"/>
      <c r="C334"/>
      <c r="D334"/>
      <c r="E334"/>
      <c r="F334"/>
      <c r="G334"/>
      <c r="H334"/>
      <c r="I334"/>
      <c r="J334"/>
      <c r="K334"/>
      <c r="L334"/>
      <c r="M334"/>
      <c r="N334"/>
      <c r="O334"/>
    </row>
    <row r="335" spans="1:15">
      <c r="A335"/>
      <c r="B335"/>
      <c r="C335"/>
      <c r="D335"/>
      <c r="E335"/>
      <c r="F335"/>
      <c r="G335"/>
      <c r="H335"/>
      <c r="I335"/>
      <c r="J335"/>
      <c r="K335"/>
      <c r="L335"/>
      <c r="M335"/>
      <c r="N335"/>
      <c r="O335"/>
    </row>
    <row r="336" spans="1:15">
      <c r="A336"/>
      <c r="B336"/>
      <c r="C336"/>
      <c r="D336"/>
      <c r="E336"/>
      <c r="F336"/>
      <c r="G336"/>
      <c r="H336"/>
      <c r="I336"/>
      <c r="J336"/>
      <c r="K336"/>
      <c r="L336"/>
      <c r="M336"/>
      <c r="N336"/>
      <c r="O336"/>
    </row>
    <row r="337" spans="1:15">
      <c r="A337"/>
      <c r="B337"/>
      <c r="C337"/>
      <c r="D337"/>
      <c r="E337"/>
      <c r="F337"/>
      <c r="G337"/>
      <c r="H337"/>
      <c r="I337"/>
      <c r="J337"/>
      <c r="K337"/>
      <c r="L337"/>
      <c r="M337"/>
      <c r="N337"/>
      <c r="O337"/>
    </row>
    <row r="338" spans="1:15">
      <c r="A338"/>
      <c r="B338"/>
      <c r="C338"/>
      <c r="D338"/>
      <c r="E338"/>
      <c r="F338"/>
      <c r="G338"/>
      <c r="H338"/>
      <c r="I338"/>
      <c r="J338"/>
      <c r="K338"/>
      <c r="L338"/>
      <c r="M338"/>
      <c r="N338"/>
      <c r="O338"/>
    </row>
    <row r="339" spans="1:15">
      <c r="A339"/>
      <c r="B339"/>
      <c r="C339"/>
      <c r="D339"/>
      <c r="E339"/>
      <c r="F339"/>
      <c r="G339"/>
      <c r="H339"/>
      <c r="I339"/>
      <c r="J339"/>
      <c r="K339"/>
      <c r="L339"/>
      <c r="M339"/>
      <c r="N339"/>
      <c r="O339"/>
    </row>
    <row r="340" spans="1:15">
      <c r="A340"/>
      <c r="B340"/>
      <c r="C340"/>
      <c r="D340"/>
      <c r="E340"/>
      <c r="F340"/>
      <c r="G340"/>
      <c r="H340"/>
      <c r="I340"/>
      <c r="J340"/>
      <c r="K340"/>
      <c r="L340"/>
      <c r="M340"/>
      <c r="N340"/>
      <c r="O340"/>
    </row>
    <row r="341" spans="1:15">
      <c r="A341"/>
      <c r="B341"/>
      <c r="C341"/>
      <c r="D341"/>
      <c r="E341"/>
      <c r="F341"/>
      <c r="G341"/>
      <c r="H341"/>
      <c r="I341"/>
      <c r="J341"/>
      <c r="K341"/>
      <c r="L341"/>
      <c r="M341"/>
      <c r="N341"/>
      <c r="O341"/>
    </row>
    <row r="342" spans="1:15">
      <c r="A342"/>
      <c r="B342"/>
      <c r="C342"/>
      <c r="D342"/>
      <c r="E342"/>
      <c r="F342"/>
      <c r="G342"/>
      <c r="H342"/>
      <c r="I342"/>
      <c r="J342"/>
      <c r="K342"/>
      <c r="L342"/>
      <c r="M342"/>
      <c r="N342"/>
      <c r="O342"/>
    </row>
    <row r="343" spans="1:15">
      <c r="A343"/>
      <c r="B343"/>
      <c r="C343"/>
      <c r="D343"/>
      <c r="E343"/>
      <c r="F343"/>
      <c r="G343"/>
      <c r="H343"/>
      <c r="I343"/>
      <c r="J343"/>
      <c r="K343"/>
      <c r="L343"/>
      <c r="M343"/>
      <c r="N343"/>
      <c r="O343"/>
    </row>
    <row r="344" spans="1:15">
      <c r="A344"/>
      <c r="B344"/>
      <c r="C344"/>
      <c r="D344"/>
      <c r="E344"/>
      <c r="F344"/>
      <c r="G344"/>
      <c r="H344"/>
      <c r="I344"/>
      <c r="J344"/>
      <c r="K344"/>
      <c r="L344"/>
      <c r="M344"/>
      <c r="N344"/>
      <c r="O344"/>
    </row>
    <row r="345" spans="1:15">
      <c r="A345"/>
      <c r="B345"/>
      <c r="C345"/>
      <c r="D345"/>
      <c r="E345"/>
      <c r="F345"/>
      <c r="G345"/>
      <c r="H345"/>
      <c r="I345"/>
      <c r="J345"/>
      <c r="K345"/>
      <c r="L345"/>
      <c r="M345"/>
      <c r="N345"/>
      <c r="O345"/>
    </row>
    <row r="346" spans="1:15">
      <c r="A346"/>
      <c r="B346"/>
      <c r="C346"/>
      <c r="D346"/>
      <c r="E346"/>
      <c r="F346"/>
      <c r="G346"/>
      <c r="H346"/>
      <c r="I346"/>
      <c r="J346"/>
      <c r="K346"/>
      <c r="L346"/>
      <c r="M346"/>
      <c r="N346"/>
      <c r="O346"/>
    </row>
    <row r="347" spans="1:15">
      <c r="A347"/>
      <c r="B347"/>
      <c r="C347"/>
      <c r="D347"/>
      <c r="E347"/>
      <c r="F347"/>
      <c r="G347"/>
      <c r="H347"/>
      <c r="I347"/>
      <c r="J347"/>
      <c r="K347"/>
      <c r="L347"/>
      <c r="M347"/>
      <c r="N347"/>
      <c r="O347"/>
    </row>
    <row r="348" spans="1:15">
      <c r="A348"/>
      <c r="B348"/>
      <c r="C348"/>
      <c r="D348"/>
      <c r="E348"/>
      <c r="F348"/>
      <c r="G348"/>
      <c r="H348"/>
      <c r="I348"/>
      <c r="J348"/>
      <c r="K348"/>
      <c r="L348"/>
      <c r="M348"/>
      <c r="N348"/>
      <c r="O348"/>
    </row>
    <row r="349" spans="1:15">
      <c r="A349"/>
      <c r="B349"/>
      <c r="C349"/>
      <c r="D349"/>
      <c r="E349"/>
      <c r="F349"/>
      <c r="G349"/>
      <c r="H349"/>
      <c r="I349"/>
      <c r="J349"/>
      <c r="K349"/>
      <c r="L349"/>
      <c r="M349"/>
      <c r="N349"/>
      <c r="O349"/>
    </row>
    <row r="350" spans="1:15">
      <c r="A350"/>
      <c r="B350"/>
      <c r="C350"/>
      <c r="D350"/>
      <c r="E350"/>
      <c r="F350"/>
      <c r="G350"/>
      <c r="H350"/>
      <c r="I350"/>
      <c r="J350"/>
      <c r="K350"/>
      <c r="L350"/>
      <c r="M350"/>
      <c r="N350"/>
      <c r="O350"/>
    </row>
    <row r="351" spans="1:15">
      <c r="A351"/>
      <c r="B351"/>
      <c r="C351"/>
      <c r="D351"/>
      <c r="E351"/>
      <c r="F351"/>
      <c r="G351"/>
      <c r="H351"/>
      <c r="I351"/>
      <c r="J351"/>
      <c r="K351"/>
      <c r="L351"/>
      <c r="M351"/>
      <c r="N351"/>
      <c r="O351"/>
    </row>
    <row r="352" spans="1:15">
      <c r="A352"/>
      <c r="B352"/>
      <c r="C352"/>
      <c r="D352"/>
      <c r="E352"/>
      <c r="F352"/>
      <c r="G352"/>
      <c r="H352"/>
      <c r="I352"/>
      <c r="J352"/>
      <c r="K352"/>
      <c r="L352"/>
      <c r="M352"/>
      <c r="N352"/>
      <c r="O352"/>
    </row>
    <row r="353" spans="1:15">
      <c r="A353"/>
      <c r="B353"/>
      <c r="C353"/>
      <c r="D353"/>
      <c r="E353"/>
      <c r="F353"/>
      <c r="G353"/>
      <c r="H353"/>
      <c r="I353"/>
      <c r="J353"/>
      <c r="K353"/>
      <c r="L353"/>
      <c r="M353"/>
      <c r="N353"/>
      <c r="O353"/>
    </row>
    <row r="354" spans="1:15">
      <c r="A354"/>
      <c r="B354"/>
      <c r="C354"/>
      <c r="D354"/>
      <c r="E354"/>
      <c r="F354"/>
      <c r="G354"/>
      <c r="H354"/>
      <c r="I354"/>
      <c r="J354"/>
      <c r="K354"/>
      <c r="L354"/>
      <c r="M354"/>
      <c r="N354"/>
      <c r="O354"/>
    </row>
    <row r="355" spans="1:15">
      <c r="A355"/>
      <c r="B355"/>
      <c r="C355"/>
      <c r="D355"/>
      <c r="E355"/>
      <c r="F355"/>
      <c r="G355"/>
      <c r="H355"/>
      <c r="I355"/>
      <c r="J355"/>
      <c r="K355"/>
      <c r="L355"/>
      <c r="M355"/>
      <c r="N355"/>
      <c r="O355"/>
    </row>
    <row r="356" spans="1:15">
      <c r="A356"/>
      <c r="B356"/>
      <c r="C356"/>
      <c r="D356"/>
      <c r="E356"/>
      <c r="F356"/>
      <c r="G356"/>
      <c r="H356"/>
      <c r="I356"/>
      <c r="J356"/>
      <c r="K356"/>
      <c r="L356"/>
      <c r="M356"/>
      <c r="N356"/>
      <c r="O356"/>
    </row>
    <row r="357" spans="1:15">
      <c r="A357"/>
      <c r="B357"/>
      <c r="C357"/>
      <c r="D357"/>
      <c r="E357"/>
      <c r="F357"/>
      <c r="G357"/>
      <c r="H357"/>
      <c r="I357"/>
      <c r="J357"/>
      <c r="K357"/>
      <c r="L357"/>
      <c r="M357"/>
      <c r="N357"/>
      <c r="O357"/>
    </row>
    <row r="358" spans="1:15">
      <c r="A358"/>
      <c r="B358"/>
      <c r="C358"/>
      <c r="D358"/>
      <c r="E358"/>
      <c r="F358"/>
      <c r="G358"/>
      <c r="H358"/>
      <c r="I358"/>
      <c r="J358"/>
      <c r="K358"/>
      <c r="L358"/>
      <c r="M358"/>
      <c r="N358"/>
      <c r="O358"/>
    </row>
    <row r="359" spans="1:15">
      <c r="A359"/>
      <c r="B359"/>
      <c r="C359"/>
      <c r="D359"/>
      <c r="E359"/>
      <c r="F359"/>
      <c r="G359"/>
      <c r="H359"/>
      <c r="I359"/>
      <c r="J359"/>
      <c r="K359"/>
      <c r="L359"/>
      <c r="M359"/>
      <c r="N359"/>
      <c r="O359"/>
    </row>
    <row r="360" spans="1:15">
      <c r="A360"/>
      <c r="B360"/>
      <c r="C360"/>
      <c r="D360"/>
      <c r="E360"/>
      <c r="F360"/>
      <c r="G360"/>
      <c r="H360"/>
      <c r="I360"/>
      <c r="J360"/>
      <c r="K360"/>
      <c r="L360"/>
      <c r="M360"/>
      <c r="N360"/>
      <c r="O360"/>
    </row>
    <row r="361" spans="1:15">
      <c r="A361"/>
      <c r="B361"/>
      <c r="C361"/>
      <c r="D361"/>
      <c r="E361"/>
      <c r="F361"/>
      <c r="G361"/>
      <c r="H361"/>
      <c r="I361"/>
      <c r="J361"/>
      <c r="K361"/>
      <c r="L361"/>
      <c r="M361"/>
      <c r="N361"/>
      <c r="O361"/>
    </row>
    <row r="362" spans="1:15">
      <c r="A362"/>
      <c r="B362"/>
      <c r="C362"/>
      <c r="D362"/>
      <c r="E362"/>
      <c r="F362"/>
      <c r="G362"/>
      <c r="H362"/>
      <c r="I362"/>
      <c r="J362"/>
      <c r="K362"/>
      <c r="L362"/>
      <c r="M362"/>
      <c r="N362"/>
      <c r="O362"/>
    </row>
    <row r="363" spans="1:15">
      <c r="A363"/>
      <c r="B363"/>
      <c r="C363"/>
      <c r="D363"/>
      <c r="E363"/>
      <c r="F363"/>
      <c r="G363"/>
      <c r="H363"/>
      <c r="I363"/>
      <c r="J363"/>
      <c r="K363"/>
      <c r="L363"/>
      <c r="M363"/>
      <c r="N363"/>
      <c r="O363"/>
    </row>
    <row r="364" spans="1:15">
      <c r="A364"/>
      <c r="B364"/>
      <c r="C364"/>
      <c r="D364"/>
      <c r="E364"/>
      <c r="F364"/>
      <c r="G364"/>
      <c r="H364"/>
      <c r="I364"/>
      <c r="J364"/>
      <c r="K364"/>
      <c r="L364"/>
      <c r="M364"/>
      <c r="N364"/>
      <c r="O364"/>
    </row>
    <row r="365" spans="1:15">
      <c r="A365"/>
      <c r="B365"/>
      <c r="C365"/>
      <c r="D365"/>
      <c r="E365"/>
      <c r="F365"/>
      <c r="G365"/>
      <c r="H365"/>
      <c r="I365"/>
      <c r="J365"/>
      <c r="K365"/>
      <c r="L365"/>
      <c r="M365"/>
      <c r="N365"/>
      <c r="O365"/>
    </row>
    <row r="366" spans="1:15">
      <c r="A366"/>
      <c r="B366"/>
      <c r="C366"/>
      <c r="D366"/>
      <c r="E366"/>
      <c r="F366"/>
      <c r="G366"/>
      <c r="H366"/>
      <c r="I366"/>
      <c r="J366"/>
      <c r="K366"/>
      <c r="L366"/>
      <c r="M366"/>
      <c r="N366"/>
      <c r="O366"/>
    </row>
    <row r="367" spans="1:15">
      <c r="A367"/>
      <c r="B367"/>
      <c r="C367"/>
      <c r="D367"/>
      <c r="E367"/>
      <c r="F367"/>
      <c r="G367"/>
      <c r="H367"/>
      <c r="I367"/>
      <c r="J367"/>
      <c r="K367"/>
      <c r="L367"/>
      <c r="M367"/>
      <c r="N367"/>
      <c r="O367"/>
    </row>
    <row r="368" spans="1:15">
      <c r="A368"/>
      <c r="B368"/>
      <c r="C368"/>
      <c r="D368"/>
      <c r="E368"/>
      <c r="F368"/>
      <c r="G368"/>
      <c r="H368"/>
      <c r="I368"/>
      <c r="J368"/>
      <c r="K368"/>
      <c r="L368"/>
      <c r="M368"/>
      <c r="N368"/>
      <c r="O368"/>
    </row>
    <row r="369" spans="1:15">
      <c r="A369"/>
      <c r="B369"/>
      <c r="C369"/>
      <c r="D369"/>
      <c r="E369"/>
      <c r="F369"/>
      <c r="G369"/>
      <c r="H369"/>
      <c r="I369"/>
      <c r="J369"/>
      <c r="K369"/>
      <c r="L369"/>
      <c r="M369"/>
      <c r="N369"/>
      <c r="O369"/>
    </row>
    <row r="370" spans="1:15">
      <c r="A370"/>
      <c r="B370"/>
      <c r="C370"/>
      <c r="D370"/>
      <c r="E370"/>
      <c r="F370"/>
      <c r="G370"/>
      <c r="H370"/>
      <c r="I370"/>
      <c r="J370"/>
      <c r="K370"/>
      <c r="L370"/>
      <c r="M370"/>
      <c r="N370"/>
      <c r="O370"/>
    </row>
    <row r="371" spans="1:15">
      <c r="A371"/>
      <c r="B371"/>
      <c r="C371"/>
      <c r="D371"/>
      <c r="E371"/>
      <c r="F371"/>
      <c r="G371"/>
      <c r="H371"/>
      <c r="I371"/>
      <c r="J371"/>
      <c r="K371"/>
      <c r="L371"/>
      <c r="M371"/>
      <c r="N371"/>
      <c r="O371"/>
    </row>
    <row r="372" spans="1:15">
      <c r="A372"/>
      <c r="B372"/>
      <c r="C372"/>
      <c r="D372"/>
      <c r="E372"/>
      <c r="F372"/>
      <c r="G372"/>
      <c r="H372"/>
      <c r="I372"/>
      <c r="J372"/>
      <c r="K372"/>
      <c r="L372"/>
      <c r="M372"/>
      <c r="N372"/>
      <c r="O372"/>
    </row>
    <row r="373" spans="1:15">
      <c r="A373"/>
      <c r="B373"/>
      <c r="C373"/>
      <c r="D373"/>
      <c r="E373"/>
      <c r="F373"/>
      <c r="G373"/>
      <c r="H373"/>
      <c r="I373"/>
      <c r="J373"/>
      <c r="K373"/>
      <c r="L373"/>
      <c r="M373"/>
      <c r="N373"/>
      <c r="O373"/>
    </row>
    <row r="374" spans="1:15">
      <c r="A374"/>
      <c r="B374"/>
      <c r="C374"/>
      <c r="D374"/>
      <c r="E374"/>
      <c r="F374"/>
      <c r="G374"/>
      <c r="H374"/>
      <c r="I374"/>
      <c r="J374"/>
      <c r="K374"/>
      <c r="L374"/>
      <c r="M374"/>
      <c r="N374"/>
      <c r="O374"/>
    </row>
    <row r="375" spans="1:15">
      <c r="A375"/>
      <c r="B375"/>
      <c r="C375"/>
      <c r="D375"/>
      <c r="E375"/>
      <c r="F375"/>
      <c r="G375"/>
      <c r="H375"/>
      <c r="I375"/>
      <c r="J375"/>
      <c r="K375"/>
      <c r="L375"/>
      <c r="M375"/>
      <c r="N375"/>
      <c r="O375"/>
    </row>
    <row r="376" spans="1:15">
      <c r="A376"/>
      <c r="B376"/>
      <c r="C376"/>
      <c r="D376"/>
      <c r="E376"/>
      <c r="F376"/>
      <c r="G376"/>
      <c r="H376"/>
      <c r="I376"/>
      <c r="J376"/>
      <c r="K376"/>
      <c r="L376"/>
      <c r="M376"/>
      <c r="N376"/>
      <c r="O376"/>
    </row>
    <row r="377" spans="1:15">
      <c r="A377"/>
      <c r="B377"/>
      <c r="C377"/>
      <c r="D377"/>
      <c r="E377"/>
      <c r="F377"/>
      <c r="G377"/>
      <c r="H377"/>
      <c r="I377"/>
      <c r="J377"/>
      <c r="K377"/>
      <c r="L377"/>
      <c r="M377"/>
      <c r="N377"/>
      <c r="O377"/>
    </row>
    <row r="378" spans="1:15">
      <c r="A378"/>
      <c r="B378"/>
      <c r="C378"/>
      <c r="D378"/>
      <c r="E378"/>
      <c r="F378"/>
      <c r="G378"/>
      <c r="H378"/>
      <c r="I378"/>
      <c r="J378"/>
      <c r="K378"/>
      <c r="L378"/>
      <c r="M378"/>
      <c r="N378"/>
      <c r="O378"/>
    </row>
    <row r="379" spans="1:15">
      <c r="A379"/>
      <c r="B379"/>
      <c r="C379"/>
      <c r="D379"/>
      <c r="E379"/>
      <c r="F379"/>
      <c r="G379"/>
      <c r="H379"/>
      <c r="I379"/>
      <c r="J379"/>
      <c r="K379"/>
      <c r="L379"/>
      <c r="M379"/>
      <c r="N379"/>
      <c r="O379"/>
    </row>
    <row r="380" spans="1:15">
      <c r="A380"/>
      <c r="B380"/>
      <c r="C380"/>
      <c r="D380"/>
      <c r="E380"/>
      <c r="F380"/>
      <c r="G380"/>
      <c r="H380"/>
      <c r="I380"/>
      <c r="J380"/>
      <c r="K380"/>
      <c r="L380"/>
      <c r="M380"/>
      <c r="N380"/>
      <c r="O380"/>
    </row>
    <row r="381" spans="1:15">
      <c r="A381"/>
      <c r="B381"/>
      <c r="C381"/>
      <c r="D381"/>
      <c r="E381"/>
      <c r="F381"/>
      <c r="G381"/>
      <c r="H381"/>
      <c r="I381"/>
      <c r="J381"/>
      <c r="K381"/>
      <c r="L381"/>
      <c r="M381"/>
      <c r="N381"/>
      <c r="O381"/>
    </row>
    <row r="382" spans="1:15">
      <c r="A382"/>
      <c r="B382"/>
      <c r="C382"/>
      <c r="D382"/>
      <c r="E382"/>
      <c r="F382"/>
      <c r="G382"/>
      <c r="H382"/>
      <c r="I382"/>
      <c r="J382"/>
      <c r="K382"/>
      <c r="L382"/>
      <c r="M382"/>
      <c r="N382"/>
      <c r="O382"/>
    </row>
    <row r="383" spans="1:15">
      <c r="A383"/>
      <c r="B383"/>
      <c r="C383"/>
      <c r="D383"/>
      <c r="E383"/>
      <c r="F383"/>
      <c r="G383"/>
      <c r="H383"/>
      <c r="I383"/>
      <c r="J383"/>
      <c r="K383"/>
      <c r="L383"/>
      <c r="M383"/>
      <c r="N383"/>
      <c r="O383"/>
    </row>
    <row r="384" spans="1:15">
      <c r="A384"/>
      <c r="B384"/>
      <c r="C384"/>
      <c r="D384"/>
      <c r="E384"/>
      <c r="F384"/>
      <c r="G384"/>
      <c r="H384"/>
      <c r="I384"/>
      <c r="J384"/>
      <c r="K384"/>
      <c r="L384"/>
      <c r="M384"/>
      <c r="N384"/>
      <c r="O384"/>
    </row>
    <row r="385" spans="1:15">
      <c r="A385"/>
      <c r="B385"/>
      <c r="C385"/>
      <c r="D385"/>
      <c r="E385"/>
      <c r="F385"/>
      <c r="G385"/>
      <c r="H385"/>
      <c r="I385"/>
      <c r="J385"/>
      <c r="K385"/>
      <c r="L385"/>
      <c r="M385"/>
      <c r="N385"/>
      <c r="O385"/>
    </row>
    <row r="386" spans="1:15">
      <c r="A386"/>
      <c r="B386"/>
      <c r="C386"/>
      <c r="D386"/>
      <c r="E386"/>
      <c r="F386"/>
      <c r="G386"/>
      <c r="H386"/>
      <c r="I386"/>
      <c r="J386"/>
      <c r="K386"/>
      <c r="L386"/>
      <c r="M386"/>
      <c r="N386"/>
      <c r="O386"/>
    </row>
    <row r="387" spans="1:15">
      <c r="A387"/>
      <c r="B387"/>
      <c r="C387"/>
      <c r="D387"/>
      <c r="E387"/>
      <c r="F387"/>
      <c r="G387"/>
      <c r="H387"/>
      <c r="I387"/>
      <c r="J387"/>
      <c r="K387"/>
      <c r="L387"/>
      <c r="M387"/>
      <c r="N387"/>
      <c r="O387"/>
    </row>
    <row r="388" spans="1:15">
      <c r="A388"/>
      <c r="B388"/>
      <c r="C388"/>
      <c r="D388"/>
      <c r="E388"/>
      <c r="F388"/>
      <c r="G388"/>
      <c r="H388"/>
      <c r="I388"/>
      <c r="J388"/>
      <c r="K388"/>
      <c r="L388"/>
      <c r="M388"/>
      <c r="N388"/>
      <c r="O388"/>
    </row>
    <row r="389" spans="1:15">
      <c r="A389"/>
      <c r="B389"/>
      <c r="C389"/>
      <c r="D389"/>
      <c r="E389"/>
      <c r="F389"/>
      <c r="G389"/>
      <c r="H389"/>
      <c r="I389"/>
      <c r="J389"/>
      <c r="K389"/>
      <c r="L389"/>
      <c r="M389"/>
      <c r="N389"/>
      <c r="O389"/>
    </row>
    <row r="390" spans="1:15">
      <c r="A390"/>
      <c r="B390"/>
      <c r="C390"/>
      <c r="D390"/>
      <c r="E390"/>
      <c r="F390"/>
      <c r="G390"/>
      <c r="H390"/>
      <c r="I390"/>
      <c r="J390"/>
      <c r="K390"/>
      <c r="L390"/>
      <c r="M390"/>
      <c r="N390"/>
      <c r="O390"/>
    </row>
    <row r="391" spans="1:15">
      <c r="A391"/>
      <c r="B391"/>
      <c r="C391"/>
      <c r="D391"/>
      <c r="E391"/>
      <c r="F391"/>
      <c r="G391"/>
      <c r="H391"/>
      <c r="I391"/>
      <c r="J391"/>
      <c r="K391"/>
      <c r="L391"/>
      <c r="M391"/>
      <c r="N391"/>
      <c r="O391"/>
    </row>
    <row r="392" spans="1:15">
      <c r="A392"/>
      <c r="B392"/>
      <c r="C392"/>
      <c r="D392"/>
      <c r="E392"/>
      <c r="F392"/>
      <c r="G392"/>
      <c r="H392"/>
      <c r="I392"/>
      <c r="J392"/>
      <c r="K392"/>
      <c r="L392"/>
      <c r="M392"/>
      <c r="N392"/>
      <c r="O392"/>
    </row>
    <row r="393" spans="1:15">
      <c r="A393"/>
      <c r="B393"/>
      <c r="C393"/>
      <c r="D393"/>
      <c r="E393"/>
      <c r="F393"/>
      <c r="G393"/>
      <c r="H393"/>
      <c r="I393"/>
      <c r="J393"/>
      <c r="K393"/>
      <c r="L393"/>
      <c r="M393"/>
      <c r="N393"/>
      <c r="O393"/>
    </row>
    <row r="394" spans="1:15">
      <c r="A394"/>
      <c r="B394"/>
      <c r="C394"/>
      <c r="D394"/>
      <c r="E394"/>
      <c r="F394"/>
      <c r="G394"/>
      <c r="H394"/>
      <c r="I394"/>
      <c r="J394"/>
      <c r="K394"/>
      <c r="L394"/>
      <c r="M394"/>
      <c r="N394"/>
      <c r="O394"/>
    </row>
    <row r="395" spans="1:15">
      <c r="A395"/>
      <c r="B395"/>
      <c r="C395"/>
      <c r="D395"/>
      <c r="E395"/>
      <c r="F395"/>
      <c r="G395"/>
      <c r="H395"/>
      <c r="I395"/>
      <c r="J395"/>
      <c r="K395"/>
      <c r="L395"/>
      <c r="M395"/>
      <c r="N395"/>
      <c r="O395"/>
    </row>
    <row r="396" spans="1:15">
      <c r="A396"/>
      <c r="B396"/>
      <c r="C396"/>
      <c r="D396"/>
      <c r="E396"/>
      <c r="F396"/>
      <c r="G396"/>
      <c r="H396"/>
      <c r="I396"/>
      <c r="J396"/>
      <c r="K396"/>
      <c r="L396"/>
      <c r="M396"/>
      <c r="N396"/>
      <c r="O396"/>
    </row>
    <row r="397" spans="1:15">
      <c r="A397"/>
      <c r="B397"/>
      <c r="C397"/>
      <c r="D397"/>
      <c r="E397"/>
      <c r="F397"/>
      <c r="G397"/>
      <c r="H397"/>
      <c r="I397"/>
      <c r="J397"/>
      <c r="K397"/>
      <c r="L397"/>
      <c r="M397"/>
      <c r="N397"/>
      <c r="O397"/>
    </row>
    <row r="398" spans="1:15">
      <c r="A398"/>
      <c r="B398"/>
      <c r="C398"/>
      <c r="D398"/>
      <c r="E398"/>
      <c r="F398"/>
      <c r="G398"/>
      <c r="H398"/>
      <c r="I398"/>
      <c r="J398"/>
      <c r="K398"/>
      <c r="L398"/>
      <c r="M398"/>
      <c r="N398"/>
      <c r="O398"/>
    </row>
    <row r="399" spans="1:15">
      <c r="A399"/>
      <c r="B399"/>
      <c r="C399"/>
      <c r="D399"/>
      <c r="E399"/>
      <c r="F399"/>
      <c r="G399"/>
      <c r="H399"/>
      <c r="I399"/>
      <c r="J399"/>
      <c r="K399"/>
      <c r="L399"/>
      <c r="M399"/>
      <c r="N399"/>
      <c r="O399"/>
    </row>
    <row r="400" spans="1:15">
      <c r="A400"/>
      <c r="B400"/>
      <c r="C400"/>
      <c r="D400"/>
      <c r="E400"/>
      <c r="F400"/>
      <c r="G400"/>
      <c r="H400"/>
      <c r="I400"/>
      <c r="J400"/>
      <c r="K400"/>
      <c r="L400"/>
      <c r="M400"/>
      <c r="N400"/>
      <c r="O400"/>
    </row>
    <row r="401" spans="1:15">
      <c r="A401"/>
      <c r="B401"/>
      <c r="C401"/>
      <c r="D401"/>
      <c r="E401"/>
      <c r="F401"/>
      <c r="G401"/>
      <c r="H401"/>
      <c r="I401"/>
      <c r="J401"/>
      <c r="K401"/>
      <c r="L401"/>
      <c r="M401"/>
      <c r="N401"/>
      <c r="O401"/>
    </row>
    <row r="402" spans="1:15">
      <c r="A402"/>
      <c r="B402"/>
      <c r="C402"/>
      <c r="D402"/>
      <c r="E402"/>
      <c r="F402"/>
      <c r="G402"/>
      <c r="H402"/>
      <c r="I402"/>
      <c r="J402"/>
      <c r="K402"/>
      <c r="L402"/>
      <c r="M402"/>
      <c r="N402"/>
      <c r="O402"/>
    </row>
    <row r="403" spans="1:15">
      <c r="A403"/>
      <c r="B403"/>
      <c r="C403"/>
      <c r="D403"/>
      <c r="E403"/>
      <c r="F403"/>
      <c r="G403"/>
      <c r="H403"/>
      <c r="I403"/>
      <c r="J403"/>
      <c r="K403"/>
      <c r="L403"/>
      <c r="M403"/>
      <c r="N403"/>
      <c r="O403"/>
    </row>
    <row r="404" spans="1:15">
      <c r="A404"/>
      <c r="B404"/>
      <c r="C404"/>
      <c r="D404"/>
      <c r="E404"/>
      <c r="F404"/>
      <c r="G404"/>
      <c r="H404"/>
      <c r="I404"/>
      <c r="J404"/>
      <c r="K404"/>
      <c r="L404"/>
      <c r="M404"/>
      <c r="N404"/>
      <c r="O404"/>
    </row>
    <row r="405" spans="1:15">
      <c r="A405"/>
      <c r="B405"/>
      <c r="C405"/>
      <c r="D405"/>
      <c r="E405"/>
      <c r="F405"/>
      <c r="G405"/>
      <c r="H405"/>
      <c r="I405"/>
      <c r="J405"/>
      <c r="K405"/>
      <c r="L405"/>
      <c r="M405"/>
      <c r="N405"/>
      <c r="O405"/>
    </row>
    <row r="406" spans="1:15">
      <c r="A406"/>
      <c r="B406"/>
      <c r="C406"/>
      <c r="D406"/>
      <c r="E406"/>
      <c r="F406"/>
      <c r="G406"/>
      <c r="H406"/>
      <c r="I406"/>
      <c r="J406"/>
      <c r="K406"/>
      <c r="L406"/>
      <c r="M406"/>
      <c r="N406"/>
      <c r="O406"/>
    </row>
    <row r="407" spans="1:15">
      <c r="A407"/>
      <c r="B407"/>
      <c r="C407"/>
      <c r="D407"/>
      <c r="E407"/>
      <c r="F407"/>
      <c r="G407"/>
      <c r="H407"/>
      <c r="I407"/>
      <c r="J407"/>
      <c r="K407"/>
      <c r="L407"/>
      <c r="M407"/>
      <c r="N407"/>
      <c r="O407"/>
    </row>
    <row r="408" spans="1:15">
      <c r="A408"/>
      <c r="B408"/>
      <c r="C408"/>
      <c r="D408"/>
      <c r="E408"/>
      <c r="F408"/>
      <c r="G408"/>
      <c r="H408"/>
      <c r="I408"/>
      <c r="J408"/>
      <c r="K408"/>
      <c r="L408"/>
      <c r="M408"/>
      <c r="N408"/>
      <c r="O408"/>
    </row>
    <row r="409" spans="1:15">
      <c r="A409"/>
      <c r="B409"/>
      <c r="C409"/>
      <c r="D409"/>
      <c r="E409"/>
      <c r="F409"/>
      <c r="G409"/>
      <c r="H409"/>
      <c r="I409"/>
      <c r="J409"/>
      <c r="K409"/>
      <c r="L409"/>
      <c r="M409"/>
      <c r="N409"/>
      <c r="O409"/>
    </row>
    <row r="410" spans="1:15">
      <c r="A410"/>
      <c r="B410"/>
      <c r="C410"/>
      <c r="D410"/>
      <c r="E410"/>
      <c r="F410"/>
      <c r="G410"/>
      <c r="H410"/>
      <c r="I410"/>
      <c r="J410"/>
      <c r="K410"/>
      <c r="L410"/>
      <c r="M410"/>
      <c r="N410"/>
      <c r="O410"/>
    </row>
    <row r="411" spans="1:15">
      <c r="A411"/>
      <c r="B411"/>
      <c r="C411"/>
      <c r="D411"/>
      <c r="E411"/>
      <c r="F411"/>
      <c r="G411"/>
      <c r="H411"/>
      <c r="I411"/>
      <c r="J411"/>
      <c r="K411"/>
      <c r="L411"/>
      <c r="M411"/>
      <c r="N411"/>
      <c r="O411"/>
    </row>
    <row r="412" spans="1:15">
      <c r="A412"/>
      <c r="B412"/>
      <c r="C412"/>
      <c r="D412"/>
      <c r="E412"/>
      <c r="F412"/>
      <c r="G412"/>
      <c r="H412"/>
      <c r="I412"/>
      <c r="J412"/>
      <c r="K412"/>
      <c r="L412"/>
      <c r="M412"/>
      <c r="N412"/>
      <c r="O412"/>
    </row>
    <row r="413" spans="1:15">
      <c r="A413"/>
      <c r="B413"/>
      <c r="C413"/>
      <c r="D413"/>
      <c r="E413"/>
      <c r="F413"/>
      <c r="G413"/>
      <c r="H413"/>
      <c r="I413"/>
      <c r="J413"/>
      <c r="K413"/>
      <c r="L413"/>
      <c r="M413"/>
      <c r="N413"/>
      <c r="O413"/>
    </row>
    <row r="414" spans="1:15">
      <c r="A414"/>
      <c r="B414"/>
      <c r="C414"/>
      <c r="D414"/>
      <c r="E414"/>
      <c r="F414"/>
      <c r="G414"/>
      <c r="H414"/>
      <c r="I414"/>
      <c r="J414"/>
      <c r="K414"/>
      <c r="L414"/>
      <c r="M414"/>
      <c r="N414"/>
      <c r="O414"/>
    </row>
    <row r="415" spans="1:15">
      <c r="A415"/>
      <c r="B415"/>
      <c r="C415"/>
      <c r="D415"/>
      <c r="E415"/>
      <c r="F415"/>
      <c r="G415"/>
      <c r="H415"/>
      <c r="I415"/>
      <c r="J415"/>
      <c r="K415"/>
      <c r="L415"/>
      <c r="M415"/>
      <c r="N415"/>
      <c r="O415"/>
    </row>
    <row r="416" spans="1:15">
      <c r="A416"/>
      <c r="B416"/>
      <c r="C416"/>
      <c r="D416"/>
      <c r="E416"/>
      <c r="F416"/>
      <c r="G416"/>
      <c r="H416"/>
      <c r="I416"/>
      <c r="J416"/>
      <c r="K416"/>
      <c r="L416"/>
      <c r="M416"/>
      <c r="N416"/>
      <c r="O416"/>
    </row>
    <row r="417" spans="1:15">
      <c r="A417"/>
      <c r="B417"/>
      <c r="C417"/>
      <c r="D417"/>
      <c r="E417"/>
      <c r="F417"/>
      <c r="G417"/>
      <c r="H417"/>
      <c r="I417"/>
      <c r="J417"/>
      <c r="K417"/>
      <c r="L417"/>
      <c r="M417"/>
      <c r="N417"/>
      <c r="O417"/>
    </row>
    <row r="418" spans="1:15">
      <c r="A418"/>
      <c r="B418"/>
      <c r="C418"/>
      <c r="D418"/>
      <c r="E418"/>
      <c r="F418"/>
      <c r="G418"/>
      <c r="H418"/>
      <c r="I418"/>
      <c r="J418"/>
      <c r="K418"/>
      <c r="L418"/>
      <c r="M418"/>
      <c r="N418"/>
      <c r="O418"/>
    </row>
    <row r="419" spans="1:15">
      <c r="A419"/>
      <c r="B419"/>
      <c r="C419"/>
      <c r="D419"/>
      <c r="E419"/>
      <c r="F419"/>
      <c r="G419"/>
      <c r="H419"/>
      <c r="I419"/>
      <c r="J419"/>
      <c r="K419"/>
      <c r="L419"/>
      <c r="M419"/>
      <c r="N419"/>
      <c r="O419"/>
    </row>
    <row r="420" spans="1:15">
      <c r="A420"/>
      <c r="B420"/>
      <c r="C420"/>
      <c r="D420"/>
      <c r="E420"/>
      <c r="F420"/>
      <c r="G420"/>
      <c r="H420"/>
      <c r="I420"/>
      <c r="J420"/>
      <c r="K420"/>
      <c r="L420"/>
      <c r="M420"/>
      <c r="N420"/>
      <c r="O420"/>
    </row>
    <row r="421" spans="1:15">
      <c r="A421"/>
      <c r="B421"/>
      <c r="C421"/>
      <c r="D421"/>
      <c r="E421"/>
      <c r="F421"/>
      <c r="G421"/>
      <c r="H421"/>
      <c r="I421"/>
      <c r="J421"/>
      <c r="K421"/>
      <c r="L421"/>
      <c r="M421"/>
      <c r="N421"/>
      <c r="O421"/>
    </row>
    <row r="422" spans="1:15">
      <c r="A422"/>
      <c r="B422"/>
      <c r="C422"/>
      <c r="D422"/>
      <c r="E422"/>
      <c r="F422"/>
      <c r="G422"/>
      <c r="H422"/>
      <c r="I422"/>
      <c r="J422"/>
      <c r="K422"/>
      <c r="L422"/>
      <c r="M422"/>
      <c r="N422"/>
      <c r="O422"/>
    </row>
    <row r="423" spans="1:15">
      <c r="A423"/>
      <c r="B423"/>
      <c r="C423"/>
      <c r="D423"/>
      <c r="E423"/>
      <c r="F423"/>
      <c r="G423"/>
      <c r="H423"/>
      <c r="I423"/>
      <c r="J423"/>
      <c r="K423"/>
      <c r="L423"/>
      <c r="M423"/>
      <c r="N423"/>
      <c r="O423"/>
    </row>
    <row r="424" spans="1:15">
      <c r="A424"/>
      <c r="B424"/>
      <c r="C424"/>
      <c r="D424"/>
      <c r="E424"/>
      <c r="F424"/>
      <c r="G424"/>
      <c r="H424"/>
      <c r="I424"/>
      <c r="J424"/>
      <c r="K424"/>
      <c r="L424"/>
      <c r="M424"/>
      <c r="N424"/>
      <c r="O424"/>
    </row>
    <row r="425" spans="1:15">
      <c r="A425"/>
      <c r="B425"/>
      <c r="C425"/>
      <c r="D425"/>
      <c r="E425"/>
      <c r="F425"/>
      <c r="G425"/>
      <c r="H425"/>
      <c r="I425"/>
      <c r="J425"/>
      <c r="K425"/>
      <c r="L425"/>
      <c r="M425"/>
      <c r="N425"/>
      <c r="O425"/>
    </row>
    <row r="426" spans="1:15">
      <c r="A426"/>
      <c r="B426"/>
      <c r="C426"/>
      <c r="D426"/>
      <c r="E426"/>
      <c r="F426"/>
      <c r="G426"/>
      <c r="H426"/>
      <c r="I426"/>
      <c r="J426"/>
      <c r="K426"/>
      <c r="L426"/>
      <c r="M426"/>
      <c r="N426"/>
      <c r="O426"/>
    </row>
    <row r="427" spans="1:15">
      <c r="A427"/>
      <c r="B427"/>
      <c r="C427"/>
      <c r="D427"/>
      <c r="E427"/>
      <c r="F427"/>
      <c r="G427"/>
      <c r="H427"/>
      <c r="I427"/>
      <c r="J427"/>
      <c r="K427"/>
      <c r="L427"/>
      <c r="M427"/>
      <c r="N427"/>
      <c r="O427"/>
    </row>
    <row r="428" spans="1:15">
      <c r="A428"/>
      <c r="B428"/>
      <c r="C428"/>
      <c r="D428"/>
      <c r="E428"/>
      <c r="F428"/>
      <c r="G428"/>
      <c r="H428"/>
      <c r="I428"/>
      <c r="J428"/>
      <c r="K428"/>
      <c r="L428"/>
      <c r="M428"/>
      <c r="N428"/>
      <c r="O428"/>
    </row>
    <row r="429" spans="1:15">
      <c r="A429"/>
      <c r="B429"/>
      <c r="C429"/>
      <c r="D429"/>
      <c r="E429"/>
      <c r="F429"/>
      <c r="G429"/>
      <c r="H429"/>
      <c r="I429"/>
      <c r="J429"/>
      <c r="K429"/>
      <c r="L429"/>
      <c r="M429"/>
      <c r="N429"/>
      <c r="O429"/>
    </row>
    <row r="430" spans="1:15">
      <c r="A430"/>
      <c r="B430"/>
      <c r="C430"/>
      <c r="D430"/>
      <c r="E430"/>
      <c r="F430"/>
      <c r="G430"/>
      <c r="H430"/>
      <c r="I430"/>
      <c r="J430"/>
      <c r="K430"/>
      <c r="L430"/>
      <c r="M430"/>
      <c r="N430"/>
      <c r="O430"/>
    </row>
    <row r="431" spans="1:15">
      <c r="A431"/>
      <c r="B431"/>
      <c r="C431"/>
      <c r="D431"/>
      <c r="E431"/>
      <c r="F431"/>
      <c r="G431"/>
      <c r="H431"/>
      <c r="I431"/>
      <c r="J431"/>
      <c r="K431"/>
      <c r="L431"/>
      <c r="M431"/>
      <c r="N431"/>
      <c r="O431"/>
    </row>
    <row r="432" spans="1:15">
      <c r="A432"/>
      <c r="B432"/>
      <c r="C432"/>
      <c r="D432"/>
      <c r="E432"/>
      <c r="F432"/>
      <c r="G432"/>
      <c r="H432"/>
      <c r="I432"/>
      <c r="J432"/>
      <c r="K432"/>
      <c r="L432"/>
      <c r="M432"/>
      <c r="N432"/>
      <c r="O432"/>
    </row>
    <row r="433" spans="1:15">
      <c r="A433"/>
      <c r="B433"/>
      <c r="C433"/>
      <c r="D433"/>
      <c r="E433"/>
      <c r="F433"/>
      <c r="G433"/>
      <c r="H433"/>
      <c r="I433"/>
      <c r="J433"/>
      <c r="K433"/>
      <c r="L433"/>
      <c r="M433"/>
      <c r="N433"/>
      <c r="O433"/>
    </row>
    <row r="434" spans="1:15">
      <c r="A434"/>
      <c r="B434"/>
      <c r="C434"/>
      <c r="D434"/>
      <c r="E434"/>
      <c r="F434"/>
      <c r="G434"/>
      <c r="H434"/>
      <c r="I434"/>
      <c r="J434"/>
      <c r="K434"/>
      <c r="L434"/>
      <c r="M434"/>
      <c r="N434"/>
      <c r="O434"/>
    </row>
    <row r="435" spans="1:15">
      <c r="A435"/>
      <c r="B435"/>
      <c r="C435"/>
      <c r="D435"/>
      <c r="E435"/>
      <c r="F435"/>
      <c r="G435"/>
      <c r="H435"/>
      <c r="I435"/>
      <c r="J435"/>
      <c r="K435"/>
      <c r="L435"/>
      <c r="M435"/>
      <c r="N435"/>
      <c r="O435"/>
    </row>
    <row r="436" spans="1:15">
      <c r="A436"/>
      <c r="B436"/>
      <c r="C436"/>
      <c r="D436"/>
      <c r="E436"/>
      <c r="F436"/>
      <c r="G436"/>
      <c r="H436"/>
      <c r="I436"/>
      <c r="J436"/>
      <c r="K436"/>
      <c r="L436"/>
      <c r="M436"/>
      <c r="N436"/>
      <c r="O436"/>
    </row>
    <row r="437" spans="1:15">
      <c r="A437"/>
      <c r="B437"/>
      <c r="C437"/>
      <c r="D437"/>
      <c r="E437"/>
      <c r="F437"/>
      <c r="G437"/>
      <c r="H437"/>
      <c r="I437"/>
      <c r="J437"/>
      <c r="K437"/>
      <c r="L437"/>
      <c r="M437"/>
      <c r="N437"/>
      <c r="O437"/>
    </row>
    <row r="438" spans="1:15">
      <c r="A438"/>
      <c r="B438"/>
      <c r="C438"/>
      <c r="D438"/>
      <c r="E438"/>
      <c r="F438"/>
      <c r="G438"/>
      <c r="H438"/>
      <c r="I438"/>
      <c r="J438"/>
      <c r="K438"/>
      <c r="L438"/>
      <c r="M438"/>
      <c r="N438"/>
      <c r="O438"/>
    </row>
    <row r="439" spans="1:15">
      <c r="A439"/>
      <c r="B439"/>
      <c r="C439"/>
      <c r="D439"/>
      <c r="E439"/>
      <c r="F439"/>
      <c r="G439"/>
      <c r="H439"/>
      <c r="I439"/>
      <c r="J439"/>
      <c r="K439"/>
      <c r="L439"/>
      <c r="M439"/>
      <c r="N439"/>
      <c r="O439"/>
    </row>
    <row r="440" spans="1:15">
      <c r="A440"/>
      <c r="B440"/>
      <c r="C440"/>
      <c r="D440"/>
      <c r="E440"/>
      <c r="F440"/>
      <c r="G440"/>
      <c r="H440"/>
      <c r="I440"/>
      <c r="J440"/>
      <c r="K440"/>
      <c r="L440"/>
      <c r="M440"/>
      <c r="N440"/>
      <c r="O440"/>
    </row>
    <row r="441" spans="1:15">
      <c r="A441"/>
      <c r="B441"/>
      <c r="C441"/>
      <c r="D441"/>
      <c r="E441"/>
      <c r="F441"/>
      <c r="G441"/>
      <c r="H441"/>
      <c r="I441"/>
      <c r="J441"/>
      <c r="K441"/>
      <c r="L441"/>
      <c r="M441"/>
      <c r="N441"/>
      <c r="O441"/>
    </row>
    <row r="442" spans="1:15">
      <c r="A442"/>
      <c r="B442"/>
      <c r="C442"/>
      <c r="D442"/>
      <c r="E442"/>
      <c r="F442"/>
      <c r="G442"/>
      <c r="H442"/>
      <c r="I442"/>
      <c r="J442"/>
      <c r="K442"/>
      <c r="L442"/>
      <c r="M442"/>
      <c r="N442"/>
      <c r="O442"/>
    </row>
    <row r="443" spans="1:15">
      <c r="A443"/>
      <c r="B443"/>
      <c r="C443"/>
      <c r="D443"/>
      <c r="E443"/>
      <c r="F443"/>
      <c r="G443"/>
      <c r="H443"/>
      <c r="I443"/>
      <c r="J443"/>
      <c r="K443"/>
      <c r="L443"/>
      <c r="M443"/>
      <c r="N443"/>
      <c r="O443"/>
    </row>
    <row r="444" spans="1:15">
      <c r="A444"/>
      <c r="B444"/>
      <c r="C444"/>
      <c r="D444"/>
      <c r="E444"/>
      <c r="F444"/>
      <c r="G444"/>
      <c r="H444"/>
      <c r="I444"/>
      <c r="J444"/>
      <c r="K444"/>
      <c r="L444"/>
      <c r="M444"/>
      <c r="N444"/>
      <c r="O444"/>
    </row>
    <row r="445" spans="1:15">
      <c r="A445"/>
      <c r="B445"/>
      <c r="C445"/>
      <c r="D445"/>
      <c r="E445"/>
      <c r="F445"/>
      <c r="G445"/>
      <c r="H445"/>
      <c r="I445"/>
      <c r="J445"/>
      <c r="K445"/>
      <c r="L445"/>
      <c r="M445"/>
      <c r="N445"/>
      <c r="O445"/>
    </row>
    <row r="446" spans="1:15">
      <c r="A446"/>
      <c r="B446"/>
      <c r="C446"/>
      <c r="D446"/>
      <c r="E446"/>
      <c r="F446"/>
      <c r="G446"/>
      <c r="H446"/>
      <c r="I446"/>
      <c r="J446"/>
      <c r="K446"/>
      <c r="L446"/>
      <c r="M446"/>
      <c r="N446"/>
      <c r="O446"/>
    </row>
    <row r="447" spans="1:15">
      <c r="A447"/>
      <c r="B447"/>
      <c r="C447"/>
      <c r="D447"/>
      <c r="E447"/>
      <c r="F447"/>
      <c r="G447"/>
      <c r="H447"/>
      <c r="I447"/>
      <c r="J447"/>
      <c r="K447"/>
      <c r="L447"/>
      <c r="M447"/>
      <c r="N447"/>
      <c r="O447"/>
    </row>
    <row r="448" spans="1:15">
      <c r="A448"/>
      <c r="B448"/>
      <c r="C448"/>
      <c r="D448"/>
      <c r="E448"/>
      <c r="F448"/>
      <c r="G448"/>
      <c r="H448"/>
      <c r="I448"/>
      <c r="J448"/>
      <c r="K448"/>
      <c r="L448"/>
      <c r="M448"/>
      <c r="N448"/>
      <c r="O448"/>
    </row>
    <row r="449" spans="1:15">
      <c r="A449"/>
      <c r="B449"/>
      <c r="C449"/>
      <c r="D449"/>
      <c r="E449"/>
      <c r="F449"/>
      <c r="G449"/>
      <c r="H449"/>
      <c r="I449"/>
      <c r="J449"/>
      <c r="K449"/>
      <c r="L449"/>
      <c r="M449"/>
      <c r="N449"/>
      <c r="O449"/>
    </row>
    <row r="450" spans="1:15">
      <c r="A450"/>
      <c r="B450"/>
      <c r="C450"/>
      <c r="D450"/>
      <c r="E450"/>
      <c r="F450"/>
      <c r="G450"/>
      <c r="H450"/>
      <c r="I450"/>
      <c r="J450"/>
      <c r="K450"/>
      <c r="L450"/>
      <c r="M450"/>
      <c r="N450"/>
      <c r="O450"/>
    </row>
    <row r="451" spans="1:15">
      <c r="A451"/>
      <c r="B451"/>
      <c r="C451"/>
      <c r="D451"/>
      <c r="E451"/>
      <c r="F451"/>
      <c r="G451"/>
      <c r="H451"/>
      <c r="I451"/>
      <c r="J451"/>
      <c r="K451"/>
      <c r="L451"/>
      <c r="M451"/>
      <c r="N451"/>
      <c r="O451"/>
    </row>
    <row r="452" spans="1:15">
      <c r="A452"/>
      <c r="B452"/>
      <c r="C452"/>
      <c r="D452"/>
      <c r="E452"/>
      <c r="F452"/>
      <c r="G452"/>
      <c r="H452"/>
      <c r="I452"/>
      <c r="J452"/>
      <c r="K452"/>
      <c r="L452"/>
      <c r="M452"/>
      <c r="N452"/>
      <c r="O452"/>
    </row>
    <row r="453" spans="1:15">
      <c r="A453"/>
      <c r="B453"/>
      <c r="C453"/>
      <c r="D453"/>
      <c r="E453"/>
      <c r="F453"/>
      <c r="G453"/>
      <c r="H453"/>
      <c r="I453"/>
      <c r="J453"/>
      <c r="K453"/>
      <c r="L453"/>
      <c r="M453"/>
      <c r="N453"/>
      <c r="O453"/>
    </row>
    <row r="454" spans="1:15">
      <c r="A454"/>
      <c r="B454"/>
      <c r="C454"/>
      <c r="D454"/>
      <c r="E454"/>
      <c r="F454"/>
      <c r="G454"/>
      <c r="H454"/>
      <c r="I454"/>
      <c r="J454"/>
      <c r="K454"/>
      <c r="L454"/>
      <c r="M454"/>
      <c r="N454"/>
      <c r="O454"/>
    </row>
    <row r="455" spans="1:15">
      <c r="A455"/>
      <c r="B455"/>
      <c r="C455"/>
      <c r="D455"/>
      <c r="E455"/>
      <c r="F455"/>
      <c r="G455"/>
      <c r="H455"/>
      <c r="I455"/>
      <c r="J455"/>
      <c r="K455"/>
      <c r="L455"/>
      <c r="M455"/>
      <c r="N455"/>
      <c r="O455"/>
    </row>
    <row r="456" spans="1:15">
      <c r="A456"/>
      <c r="B456"/>
      <c r="C456"/>
      <c r="D456"/>
      <c r="E456"/>
      <c r="F456"/>
      <c r="G456"/>
      <c r="H456"/>
      <c r="I456"/>
      <c r="J456"/>
      <c r="K456"/>
      <c r="L456"/>
      <c r="M456"/>
      <c r="N456"/>
      <c r="O456"/>
    </row>
    <row r="457" spans="1:15">
      <c r="A457"/>
      <c r="B457"/>
      <c r="C457"/>
      <c r="D457"/>
      <c r="E457"/>
      <c r="F457"/>
      <c r="G457"/>
      <c r="H457"/>
      <c r="I457"/>
      <c r="J457"/>
      <c r="K457"/>
      <c r="L457"/>
      <c r="M457"/>
      <c r="N457"/>
      <c r="O457"/>
    </row>
    <row r="458" spans="1:15">
      <c r="A458"/>
      <c r="B458"/>
      <c r="C458"/>
      <c r="D458"/>
      <c r="E458"/>
      <c r="F458"/>
      <c r="G458"/>
      <c r="H458"/>
      <c r="I458"/>
      <c r="J458"/>
      <c r="K458"/>
      <c r="L458"/>
      <c r="M458"/>
      <c r="N458"/>
      <c r="O458"/>
    </row>
    <row r="459" spans="1:15">
      <c r="A459"/>
      <c r="B459"/>
      <c r="C459"/>
      <c r="D459"/>
      <c r="E459"/>
      <c r="F459"/>
      <c r="G459"/>
      <c r="H459"/>
      <c r="I459"/>
      <c r="J459"/>
      <c r="K459"/>
      <c r="L459"/>
      <c r="M459"/>
      <c r="N459"/>
      <c r="O459"/>
    </row>
    <row r="460" spans="1:15">
      <c r="A460"/>
      <c r="B460"/>
      <c r="C460"/>
      <c r="D460"/>
      <c r="E460"/>
      <c r="F460"/>
      <c r="G460"/>
      <c r="H460"/>
      <c r="I460"/>
      <c r="J460"/>
      <c r="K460"/>
      <c r="L460"/>
      <c r="M460"/>
      <c r="N460"/>
      <c r="O460"/>
    </row>
    <row r="461" spans="1:15">
      <c r="A461"/>
      <c r="B461"/>
      <c r="C461"/>
      <c r="D461"/>
      <c r="E461"/>
      <c r="F461"/>
      <c r="G461"/>
      <c r="H461"/>
      <c r="I461"/>
      <c r="J461"/>
      <c r="K461"/>
      <c r="L461"/>
      <c r="M461"/>
      <c r="N461"/>
      <c r="O461"/>
    </row>
    <row r="462" spans="1:15">
      <c r="A462"/>
      <c r="B462"/>
      <c r="C462"/>
      <c r="D462"/>
      <c r="E462"/>
      <c r="F462"/>
      <c r="G462"/>
      <c r="H462"/>
      <c r="I462"/>
      <c r="J462"/>
      <c r="K462"/>
      <c r="L462"/>
      <c r="M462"/>
      <c r="N462"/>
      <c r="O462"/>
    </row>
    <row r="463" spans="1:15">
      <c r="A463"/>
      <c r="B463"/>
      <c r="C463"/>
      <c r="D463"/>
      <c r="E463"/>
      <c r="F463"/>
      <c r="G463"/>
      <c r="H463"/>
      <c r="I463"/>
      <c r="J463"/>
      <c r="K463"/>
      <c r="L463"/>
      <c r="M463"/>
      <c r="N463"/>
      <c r="O463"/>
    </row>
    <row r="464" spans="1:15">
      <c r="A464"/>
      <c r="B464"/>
      <c r="C464"/>
      <c r="D464"/>
      <c r="E464"/>
      <c r="F464"/>
      <c r="G464"/>
      <c r="H464"/>
      <c r="I464"/>
      <c r="J464"/>
      <c r="K464"/>
      <c r="L464"/>
      <c r="M464"/>
      <c r="N464"/>
      <c r="O464"/>
    </row>
    <row r="465" spans="1:15">
      <c r="A465"/>
      <c r="B465"/>
      <c r="C465"/>
      <c r="D465"/>
      <c r="E465"/>
      <c r="F465"/>
      <c r="G465"/>
      <c r="H465"/>
      <c r="I465"/>
      <c r="J465"/>
      <c r="K465"/>
      <c r="L465"/>
      <c r="M465"/>
      <c r="N465"/>
      <c r="O465"/>
    </row>
    <row r="466" spans="1:15">
      <c r="A466"/>
      <c r="B466"/>
      <c r="C466"/>
      <c r="D466"/>
      <c r="E466"/>
      <c r="F466"/>
      <c r="G466"/>
      <c r="H466"/>
      <c r="I466"/>
      <c r="J466"/>
      <c r="K466"/>
      <c r="L466"/>
      <c r="M466"/>
      <c r="N466"/>
      <c r="O466"/>
    </row>
    <row r="467" spans="1:15">
      <c r="A467"/>
      <c r="B467"/>
      <c r="C467"/>
      <c r="D467"/>
      <c r="E467"/>
      <c r="F467"/>
      <c r="G467"/>
      <c r="H467"/>
      <c r="I467"/>
      <c r="J467"/>
      <c r="K467"/>
      <c r="L467"/>
      <c r="M467"/>
      <c r="N467"/>
      <c r="O467"/>
    </row>
    <row r="468" spans="1:15">
      <c r="A468"/>
      <c r="B468"/>
      <c r="C468"/>
      <c r="D468"/>
      <c r="E468"/>
      <c r="F468"/>
      <c r="G468"/>
      <c r="H468"/>
      <c r="I468"/>
      <c r="J468"/>
      <c r="K468"/>
      <c r="L468"/>
      <c r="M468"/>
      <c r="N468"/>
      <c r="O468"/>
    </row>
    <row r="469" spans="1:15">
      <c r="A469"/>
      <c r="B469"/>
      <c r="C469"/>
      <c r="D469"/>
      <c r="E469"/>
      <c r="F469"/>
      <c r="G469"/>
      <c r="H469"/>
      <c r="I469"/>
      <c r="J469"/>
      <c r="K469"/>
      <c r="L469"/>
      <c r="M469"/>
      <c r="N469"/>
      <c r="O469"/>
    </row>
    <row r="470" spans="1:15">
      <c r="A470"/>
      <c r="B470"/>
      <c r="C470"/>
      <c r="D470"/>
      <c r="E470"/>
      <c r="F470"/>
      <c r="G470"/>
      <c r="H470"/>
      <c r="I470"/>
      <c r="J470"/>
      <c r="K470"/>
      <c r="L470"/>
      <c r="M470"/>
      <c r="N470"/>
      <c r="O470"/>
    </row>
    <row r="471" spans="1:15">
      <c r="A471"/>
      <c r="B471"/>
      <c r="C471"/>
      <c r="D471"/>
      <c r="E471"/>
      <c r="F471"/>
      <c r="G471"/>
      <c r="H471"/>
      <c r="I471"/>
      <c r="J471"/>
      <c r="K471"/>
      <c r="L471"/>
      <c r="M471"/>
      <c r="N471"/>
      <c r="O471"/>
    </row>
    <row r="472" spans="1:15">
      <c r="A472"/>
      <c r="B472"/>
      <c r="C472"/>
      <c r="D472"/>
      <c r="E472"/>
      <c r="F472"/>
      <c r="G472"/>
      <c r="H472"/>
      <c r="I472"/>
      <c r="J472"/>
      <c r="K472"/>
      <c r="L472"/>
      <c r="M472"/>
      <c r="N472"/>
      <c r="O472"/>
    </row>
    <row r="473" spans="1:15">
      <c r="A473"/>
      <c r="B473"/>
      <c r="C473"/>
      <c r="D473"/>
      <c r="E473"/>
      <c r="F473"/>
      <c r="G473"/>
      <c r="H473"/>
      <c r="I473"/>
      <c r="J473"/>
      <c r="K473"/>
      <c r="L473"/>
      <c r="M473"/>
      <c r="N473"/>
      <c r="O473"/>
    </row>
    <row r="474" spans="1:15">
      <c r="A474"/>
      <c r="B474"/>
      <c r="C474"/>
      <c r="D474"/>
      <c r="E474"/>
      <c r="F474"/>
      <c r="G474"/>
      <c r="H474"/>
      <c r="I474"/>
      <c r="J474"/>
      <c r="K474"/>
      <c r="L474"/>
      <c r="M474"/>
      <c r="N474"/>
      <c r="O474"/>
    </row>
    <row r="475" spans="1:15">
      <c r="A475"/>
      <c r="B475"/>
      <c r="C475"/>
      <c r="D475"/>
      <c r="E475"/>
      <c r="F475"/>
      <c r="G475"/>
      <c r="H475"/>
      <c r="I475"/>
      <c r="J475"/>
      <c r="K475"/>
      <c r="L475"/>
      <c r="M475"/>
      <c r="N475"/>
      <c r="O475"/>
    </row>
    <row r="476" spans="1:15">
      <c r="A476"/>
      <c r="B476"/>
      <c r="C476"/>
      <c r="D476"/>
      <c r="E476"/>
      <c r="F476"/>
      <c r="G476"/>
      <c r="H476"/>
      <c r="I476"/>
      <c r="J476"/>
      <c r="K476"/>
      <c r="L476"/>
      <c r="M476"/>
      <c r="N476"/>
      <c r="O476"/>
    </row>
    <row r="477" spans="1:15">
      <c r="A477"/>
      <c r="B477"/>
      <c r="C477"/>
      <c r="D477"/>
      <c r="E477"/>
      <c r="F477"/>
      <c r="G477"/>
      <c r="H477"/>
      <c r="I477"/>
      <c r="J477"/>
      <c r="K477"/>
      <c r="L477"/>
      <c r="M477"/>
      <c r="N477"/>
      <c r="O477"/>
    </row>
    <row r="478" spans="1:15">
      <c r="A478"/>
      <c r="B478"/>
      <c r="C478"/>
      <c r="D478"/>
      <c r="E478"/>
      <c r="F478"/>
      <c r="G478"/>
      <c r="H478"/>
      <c r="I478"/>
      <c r="J478"/>
      <c r="K478"/>
      <c r="L478"/>
      <c r="M478"/>
      <c r="N478"/>
      <c r="O478"/>
    </row>
    <row r="479" spans="1:15">
      <c r="A479"/>
      <c r="B479"/>
      <c r="C479"/>
      <c r="D479"/>
      <c r="E479"/>
      <c r="F479"/>
      <c r="G479"/>
      <c r="H479"/>
      <c r="I479"/>
      <c r="J479"/>
      <c r="K479"/>
      <c r="L479"/>
      <c r="M479"/>
      <c r="N479"/>
      <c r="O479"/>
    </row>
    <row r="480" spans="1:15">
      <c r="A480"/>
      <c r="B480"/>
      <c r="C480"/>
      <c r="D480"/>
      <c r="E480"/>
      <c r="F480"/>
      <c r="G480"/>
      <c r="H480"/>
      <c r="I480"/>
      <c r="J480"/>
      <c r="K480"/>
      <c r="L480"/>
      <c r="M480"/>
      <c r="N480"/>
      <c r="O480"/>
    </row>
    <row r="481" spans="1:15">
      <c r="A481"/>
      <c r="B481"/>
      <c r="C481"/>
      <c r="D481"/>
      <c r="E481"/>
      <c r="F481"/>
      <c r="G481"/>
      <c r="H481"/>
      <c r="I481"/>
      <c r="J481"/>
      <c r="K481"/>
      <c r="L481"/>
      <c r="M481"/>
      <c r="N481"/>
      <c r="O481"/>
    </row>
    <row r="482" spans="1:15">
      <c r="A482"/>
      <c r="B482"/>
      <c r="C482"/>
      <c r="D482"/>
      <c r="E482"/>
      <c r="F482"/>
      <c r="G482"/>
      <c r="H482"/>
      <c r="I482"/>
      <c r="J482"/>
      <c r="K482"/>
      <c r="L482"/>
      <c r="M482"/>
      <c r="N482"/>
      <c r="O482"/>
    </row>
    <row r="483" spans="1:15">
      <c r="A483"/>
      <c r="B483"/>
      <c r="C483"/>
      <c r="D483"/>
      <c r="E483"/>
      <c r="F483"/>
      <c r="G483"/>
      <c r="H483"/>
      <c r="I483"/>
      <c r="J483"/>
      <c r="K483"/>
      <c r="L483"/>
      <c r="M483"/>
      <c r="N483"/>
      <c r="O483"/>
    </row>
    <row r="484" spans="1:15">
      <c r="A484"/>
      <c r="B484"/>
      <c r="C484"/>
      <c r="D484"/>
      <c r="E484"/>
      <c r="F484"/>
      <c r="G484"/>
      <c r="H484"/>
      <c r="I484"/>
      <c r="J484"/>
      <c r="K484"/>
      <c r="L484"/>
      <c r="M484"/>
      <c r="N484"/>
      <c r="O484"/>
    </row>
    <row r="485" spans="1:15">
      <c r="A485"/>
      <c r="B485"/>
      <c r="C485"/>
      <c r="D485"/>
      <c r="E485"/>
      <c r="F485"/>
      <c r="G485"/>
      <c r="H485"/>
      <c r="I485"/>
      <c r="J485"/>
      <c r="K485"/>
      <c r="L485"/>
      <c r="M485"/>
      <c r="N485"/>
      <c r="O485"/>
    </row>
    <row r="486" spans="1:15">
      <c r="A486"/>
      <c r="B486"/>
      <c r="C486"/>
      <c r="D486"/>
      <c r="E486"/>
      <c r="F486"/>
      <c r="G486"/>
      <c r="H486"/>
      <c r="I486"/>
      <c r="J486"/>
      <c r="K486"/>
      <c r="L486"/>
      <c r="M486"/>
      <c r="N486"/>
      <c r="O486"/>
    </row>
    <row r="487" spans="1:15">
      <c r="A487"/>
      <c r="B487"/>
      <c r="C487"/>
      <c r="D487"/>
      <c r="E487"/>
      <c r="F487"/>
      <c r="G487"/>
      <c r="H487"/>
      <c r="I487"/>
      <c r="J487"/>
      <c r="K487"/>
      <c r="L487"/>
      <c r="M487"/>
      <c r="N487"/>
      <c r="O487"/>
    </row>
    <row r="488" spans="1:15">
      <c r="A488"/>
      <c r="B488"/>
      <c r="C488"/>
      <c r="D488"/>
      <c r="E488"/>
      <c r="F488"/>
      <c r="G488"/>
      <c r="H488"/>
      <c r="I488"/>
      <c r="J488"/>
      <c r="K488"/>
      <c r="L488"/>
      <c r="M488"/>
      <c r="N488"/>
      <c r="O488"/>
    </row>
    <row r="489" spans="1:15">
      <c r="A489"/>
      <c r="B489"/>
      <c r="C489"/>
      <c r="D489"/>
      <c r="E489"/>
      <c r="F489"/>
      <c r="G489"/>
      <c r="H489"/>
      <c r="I489"/>
      <c r="J489"/>
      <c r="K489"/>
      <c r="L489"/>
      <c r="M489"/>
      <c r="N489"/>
      <c r="O489"/>
    </row>
    <row r="490" spans="1:15">
      <c r="A490"/>
      <c r="B490"/>
      <c r="C490"/>
      <c r="D490"/>
      <c r="E490"/>
      <c r="F490"/>
      <c r="G490"/>
      <c r="H490"/>
      <c r="I490"/>
      <c r="J490"/>
      <c r="K490"/>
      <c r="L490"/>
      <c r="M490"/>
      <c r="N490"/>
      <c r="O490"/>
    </row>
    <row r="491" spans="1:15">
      <c r="A491"/>
      <c r="B491"/>
      <c r="C491"/>
      <c r="D491"/>
      <c r="E491"/>
      <c r="F491"/>
      <c r="G491"/>
      <c r="H491"/>
      <c r="I491"/>
      <c r="J491"/>
      <c r="K491"/>
      <c r="L491"/>
      <c r="M491"/>
      <c r="N491"/>
      <c r="O491"/>
    </row>
    <row r="492" spans="1:15">
      <c r="A492"/>
      <c r="B492"/>
      <c r="C492"/>
      <c r="D492"/>
      <c r="E492"/>
      <c r="F492"/>
      <c r="G492"/>
      <c r="H492"/>
      <c r="I492"/>
      <c r="J492"/>
      <c r="K492"/>
      <c r="L492"/>
      <c r="M492"/>
      <c r="N492"/>
      <c r="O492"/>
    </row>
    <row r="493" spans="1:15">
      <c r="A493"/>
      <c r="B493"/>
      <c r="C493"/>
      <c r="D493"/>
      <c r="E493"/>
      <c r="F493"/>
      <c r="G493"/>
      <c r="H493"/>
      <c r="I493"/>
      <c r="J493"/>
      <c r="K493"/>
      <c r="L493"/>
      <c r="M493"/>
      <c r="N493"/>
      <c r="O493"/>
    </row>
    <row r="494" spans="1:15">
      <c r="A494"/>
      <c r="B494"/>
      <c r="C494"/>
      <c r="D494"/>
      <c r="E494"/>
      <c r="F494"/>
      <c r="G494"/>
      <c r="H494"/>
      <c r="I494"/>
      <c r="J494"/>
      <c r="K494"/>
      <c r="L494"/>
      <c r="M494"/>
      <c r="N494"/>
      <c r="O494"/>
    </row>
    <row r="495" spans="1:15">
      <c r="A495"/>
      <c r="B495"/>
      <c r="C495"/>
      <c r="D495"/>
      <c r="E495"/>
      <c r="F495"/>
      <c r="G495"/>
      <c r="H495"/>
      <c r="I495"/>
      <c r="J495"/>
      <c r="K495"/>
      <c r="L495"/>
      <c r="M495"/>
      <c r="N495"/>
      <c r="O495"/>
    </row>
    <row r="496" spans="1:15">
      <c r="A496"/>
      <c r="B496"/>
      <c r="C496"/>
      <c r="D496"/>
      <c r="E496"/>
      <c r="F496"/>
      <c r="G496"/>
      <c r="H496"/>
      <c r="I496"/>
      <c r="J496"/>
      <c r="K496"/>
      <c r="L496"/>
      <c r="M496"/>
      <c r="N496"/>
      <c r="O496"/>
    </row>
    <row r="497" spans="1:15">
      <c r="A497"/>
      <c r="B497"/>
      <c r="C497"/>
      <c r="D497"/>
      <c r="E497"/>
      <c r="F497"/>
      <c r="G497"/>
      <c r="H497"/>
      <c r="I497"/>
      <c r="J497"/>
      <c r="K497"/>
      <c r="L497"/>
      <c r="M497"/>
      <c r="N497"/>
      <c r="O497"/>
    </row>
    <row r="498" spans="1:15">
      <c r="A498"/>
      <c r="B498"/>
      <c r="C498"/>
      <c r="D498"/>
      <c r="E498"/>
      <c r="F498"/>
      <c r="G498"/>
      <c r="H498"/>
      <c r="I498"/>
      <c r="J498"/>
      <c r="K498"/>
      <c r="L498"/>
      <c r="M498"/>
      <c r="N498"/>
      <c r="O498"/>
    </row>
    <row r="499" spans="1:15">
      <c r="A499"/>
      <c r="B499"/>
      <c r="C499"/>
      <c r="D499"/>
      <c r="E499"/>
      <c r="F499"/>
      <c r="G499"/>
      <c r="H499"/>
      <c r="I499"/>
      <c r="J499"/>
      <c r="K499"/>
      <c r="L499"/>
      <c r="M499"/>
      <c r="N499"/>
      <c r="O499"/>
    </row>
    <row r="500" spans="1:15">
      <c r="A500"/>
      <c r="B500"/>
      <c r="C500"/>
      <c r="D500"/>
      <c r="E500"/>
      <c r="F500"/>
      <c r="G500"/>
      <c r="H500"/>
      <c r="I500"/>
      <c r="J500"/>
      <c r="K500"/>
      <c r="L500"/>
      <c r="M500"/>
      <c r="N500"/>
      <c r="O500"/>
    </row>
    <row r="501" spans="1:15">
      <c r="A501"/>
      <c r="B501"/>
      <c r="C501"/>
      <c r="D501"/>
      <c r="E501"/>
      <c r="F501"/>
      <c r="G501"/>
      <c r="H501"/>
      <c r="I501"/>
      <c r="J501"/>
      <c r="K501"/>
      <c r="L501"/>
      <c r="M501"/>
      <c r="N501"/>
      <c r="O501"/>
    </row>
    <row r="502" spans="1:15">
      <c r="A502"/>
      <c r="B502"/>
      <c r="C502"/>
      <c r="D502"/>
      <c r="E502"/>
      <c r="F502"/>
      <c r="G502"/>
      <c r="H502"/>
      <c r="I502"/>
      <c r="J502"/>
      <c r="K502"/>
      <c r="L502"/>
      <c r="M502"/>
      <c r="N502"/>
      <c r="O502"/>
    </row>
    <row r="503" spans="1:15">
      <c r="A503"/>
      <c r="B503"/>
      <c r="C503"/>
      <c r="D503"/>
      <c r="E503"/>
      <c r="F503"/>
      <c r="G503"/>
      <c r="H503"/>
      <c r="I503"/>
      <c r="J503"/>
      <c r="K503"/>
      <c r="L503"/>
      <c r="M503"/>
      <c r="N503"/>
      <c r="O503"/>
    </row>
    <row r="504" spans="1:15">
      <c r="A504"/>
      <c r="B504"/>
      <c r="C504"/>
      <c r="D504"/>
      <c r="E504"/>
      <c r="F504"/>
      <c r="G504"/>
      <c r="H504"/>
      <c r="I504"/>
      <c r="J504"/>
      <c r="K504"/>
      <c r="L504"/>
      <c r="M504"/>
      <c r="N504"/>
      <c r="O504"/>
    </row>
    <row r="505" spans="1:15">
      <c r="A505"/>
      <c r="B505"/>
      <c r="C505"/>
      <c r="D505"/>
      <c r="E505"/>
      <c r="F505"/>
      <c r="G505"/>
      <c r="H505"/>
      <c r="I505"/>
      <c r="J505"/>
      <c r="K505"/>
      <c r="L505"/>
      <c r="M505"/>
      <c r="N505"/>
      <c r="O505"/>
    </row>
    <row r="506" spans="1:15">
      <c r="A506"/>
      <c r="B506"/>
      <c r="C506"/>
      <c r="D506"/>
      <c r="E506"/>
      <c r="F506"/>
      <c r="G506"/>
      <c r="H506"/>
      <c r="I506"/>
      <c r="J506"/>
      <c r="K506"/>
      <c r="L506"/>
      <c r="M506"/>
      <c r="N506"/>
      <c r="O506"/>
    </row>
    <row r="507" spans="1:15">
      <c r="A507"/>
      <c r="B507"/>
      <c r="C507"/>
      <c r="D507"/>
      <c r="E507"/>
      <c r="F507"/>
      <c r="G507"/>
      <c r="H507"/>
      <c r="I507"/>
      <c r="J507"/>
      <c r="K507"/>
      <c r="L507"/>
      <c r="M507"/>
      <c r="N507"/>
      <c r="O507"/>
    </row>
    <row r="508" spans="1:15">
      <c r="A508"/>
      <c r="B508"/>
      <c r="C508"/>
      <c r="D508"/>
      <c r="E508"/>
      <c r="F508"/>
      <c r="G508"/>
      <c r="H508"/>
      <c r="I508"/>
      <c r="J508"/>
      <c r="K508"/>
      <c r="L508"/>
      <c r="M508"/>
      <c r="N508"/>
      <c r="O508"/>
    </row>
    <row r="509" spans="1:15">
      <c r="A509"/>
      <c r="B509"/>
      <c r="C509"/>
      <c r="D509"/>
      <c r="E509"/>
      <c r="F509"/>
      <c r="G509"/>
      <c r="H509"/>
      <c r="I509"/>
      <c r="J509"/>
      <c r="K509"/>
      <c r="L509"/>
      <c r="M509"/>
      <c r="N509"/>
      <c r="O509"/>
    </row>
    <row r="510" spans="1:15">
      <c r="A510"/>
      <c r="B510"/>
      <c r="C510"/>
      <c r="D510"/>
      <c r="E510"/>
      <c r="F510"/>
      <c r="G510"/>
      <c r="H510"/>
      <c r="I510"/>
      <c r="J510"/>
      <c r="K510"/>
      <c r="L510"/>
      <c r="M510"/>
      <c r="N510"/>
      <c r="O510"/>
    </row>
    <row r="511" spans="1:15">
      <c r="A511"/>
      <c r="B511"/>
      <c r="C511"/>
      <c r="D511"/>
      <c r="E511"/>
      <c r="F511"/>
      <c r="G511"/>
      <c r="H511"/>
      <c r="I511"/>
      <c r="J511"/>
      <c r="K511"/>
      <c r="L511"/>
      <c r="M511"/>
      <c r="N511"/>
      <c r="O511"/>
    </row>
    <row r="512" spans="1:15">
      <c r="A512"/>
      <c r="B512"/>
      <c r="C512"/>
      <c r="D512"/>
      <c r="E512"/>
      <c r="F512"/>
      <c r="G512"/>
      <c r="H512"/>
      <c r="I512"/>
      <c r="J512"/>
      <c r="K512"/>
      <c r="L512"/>
      <c r="M512"/>
      <c r="N512"/>
      <c r="O512"/>
    </row>
    <row r="513" spans="1:15">
      <c r="A513"/>
      <c r="B513"/>
      <c r="C513"/>
      <c r="D513"/>
      <c r="E513"/>
      <c r="F513"/>
      <c r="G513"/>
      <c r="H513"/>
      <c r="I513"/>
      <c r="J513"/>
      <c r="K513"/>
      <c r="L513"/>
      <c r="M513"/>
      <c r="N513"/>
      <c r="O513"/>
    </row>
    <row r="514" spans="1:15">
      <c r="A514"/>
      <c r="B514"/>
      <c r="C514"/>
      <c r="D514"/>
      <c r="E514"/>
      <c r="F514"/>
      <c r="G514"/>
      <c r="H514"/>
      <c r="I514"/>
      <c r="J514"/>
      <c r="K514"/>
      <c r="L514"/>
      <c r="M514"/>
      <c r="N514"/>
      <c r="O514"/>
    </row>
    <row r="515" spans="1:15">
      <c r="A515"/>
      <c r="B515"/>
      <c r="C515"/>
      <c r="D515"/>
      <c r="E515"/>
      <c r="F515"/>
      <c r="G515"/>
      <c r="H515"/>
      <c r="I515"/>
      <c r="J515"/>
      <c r="K515"/>
      <c r="L515"/>
      <c r="M515"/>
      <c r="N515"/>
      <c r="O515"/>
    </row>
    <row r="516" spans="1:15">
      <c r="A516"/>
      <c r="B516"/>
      <c r="C516"/>
      <c r="D516"/>
      <c r="E516"/>
      <c r="F516"/>
      <c r="G516"/>
      <c r="H516"/>
      <c r="I516"/>
      <c r="J516"/>
      <c r="K516"/>
      <c r="L516"/>
      <c r="M516"/>
      <c r="N516"/>
      <c r="O516"/>
    </row>
    <row r="517" spans="1:15">
      <c r="A517"/>
      <c r="B517"/>
      <c r="C517"/>
      <c r="D517"/>
      <c r="E517"/>
      <c r="F517"/>
      <c r="G517"/>
      <c r="H517"/>
      <c r="I517"/>
      <c r="J517"/>
      <c r="K517"/>
      <c r="L517"/>
      <c r="M517"/>
      <c r="N517"/>
      <c r="O517"/>
    </row>
    <row r="518" spans="1:15">
      <c r="A518"/>
      <c r="B518"/>
      <c r="C518"/>
      <c r="D518"/>
      <c r="E518"/>
      <c r="F518"/>
      <c r="G518"/>
      <c r="H518"/>
      <c r="I518"/>
      <c r="J518"/>
      <c r="K518"/>
      <c r="L518"/>
      <c r="M518"/>
      <c r="N518"/>
      <c r="O518"/>
    </row>
    <row r="519" spans="1:15">
      <c r="A519"/>
      <c r="B519"/>
      <c r="C519"/>
      <c r="D519"/>
      <c r="E519"/>
      <c r="F519"/>
      <c r="G519"/>
      <c r="H519"/>
      <c r="I519"/>
      <c r="J519"/>
      <c r="K519"/>
      <c r="L519"/>
      <c r="M519"/>
      <c r="N519"/>
      <c r="O519"/>
    </row>
    <row r="520" spans="1:15">
      <c r="A520"/>
      <c r="B520"/>
      <c r="C520"/>
      <c r="D520"/>
      <c r="E520"/>
      <c r="F520"/>
      <c r="G520"/>
      <c r="H520"/>
      <c r="I520"/>
      <c r="J520"/>
      <c r="K520"/>
      <c r="L520"/>
      <c r="M520"/>
      <c r="N520"/>
      <c r="O520"/>
    </row>
  </sheetData>
  <conditionalFormatting sqref="C18:S30 C34:S34 AB175:AC176 N169:AC169 N171:AC172 AE169:AF169 AE171:AF176 C54:AC55 C56:AO56 C60:W60 Y60:AO60 Z82:AO83 C84:AO84 C86:AO86">
    <cfRule type="cellIs" dxfId="329" priority="306" operator="equal">
      <formula>0</formula>
    </cfRule>
  </conditionalFormatting>
  <conditionalFormatting sqref="C52:AO52 C62:AO63 P64:AO64">
    <cfRule type="cellIs" dxfId="328" priority="304" operator="equal">
      <formula>0</formula>
    </cfRule>
  </conditionalFormatting>
  <conditionalFormatting sqref="L58:AO58">
    <cfRule type="cellIs" dxfId="327" priority="301" operator="equal">
      <formula>0</formula>
    </cfRule>
  </conditionalFormatting>
  <conditionalFormatting sqref="X60">
    <cfRule type="cellIs" dxfId="326" priority="300" operator="equal">
      <formula>0</formula>
    </cfRule>
  </conditionalFormatting>
  <conditionalFormatting sqref="X61:AO61">
    <cfRule type="cellIs" dxfId="325" priority="296" operator="equal">
      <formula>0</formula>
    </cfRule>
  </conditionalFormatting>
  <conditionalFormatting sqref="Y59:AO59">
    <cfRule type="cellIs" dxfId="324" priority="297" operator="equal">
      <formula>0</formula>
    </cfRule>
  </conditionalFormatting>
  <conditionalFormatting sqref="C57:K57">
    <cfRule type="cellIs" dxfId="323" priority="295" operator="equal">
      <formula>0</formula>
    </cfRule>
  </conditionalFormatting>
  <conditionalFormatting sqref="C51:AO51">
    <cfRule type="cellIs" dxfId="322" priority="292" operator="equal">
      <formula>0</formula>
    </cfRule>
  </conditionalFormatting>
  <conditionalFormatting sqref="AG53:AN53">
    <cfRule type="cellIs" dxfId="321" priority="289" operator="equal">
      <formula>0</formula>
    </cfRule>
  </conditionalFormatting>
  <conditionalFormatting sqref="C58:K58">
    <cfRule type="cellIs" dxfId="320" priority="287" operator="equal">
      <formula>0</formula>
    </cfRule>
  </conditionalFormatting>
  <conditionalFormatting sqref="L57:AO57">
    <cfRule type="cellIs" dxfId="319" priority="286" operator="equal">
      <formula>0</formula>
    </cfRule>
  </conditionalFormatting>
  <conditionalFormatting sqref="C59:X59">
    <cfRule type="cellIs" dxfId="318" priority="285" operator="equal">
      <formula>0</formula>
    </cfRule>
  </conditionalFormatting>
  <conditionalFormatting sqref="C61:W61">
    <cfRule type="cellIs" dxfId="317" priority="283" operator="equal">
      <formula>0</formula>
    </cfRule>
  </conditionalFormatting>
  <conditionalFormatting sqref="C64:O64">
    <cfRule type="cellIs" dxfId="316" priority="281" operator="equal">
      <formula>0</formula>
    </cfRule>
  </conditionalFormatting>
  <conditionalFormatting sqref="AO53">
    <cfRule type="cellIs" dxfId="315" priority="280" operator="equal">
      <formula>0</formula>
    </cfRule>
  </conditionalFormatting>
  <conditionalFormatting sqref="C53:AF53">
    <cfRule type="cellIs" dxfId="314" priority="279" operator="equal">
      <formula>0</formula>
    </cfRule>
  </conditionalFormatting>
  <conditionalFormatting sqref="C82:Y82 C91:Y91 AA75:AC76 C80:AC80 AA78:AC78 P88:Y88 C87:Y87 C85:AG85">
    <cfRule type="cellIs" dxfId="313" priority="274" operator="equal">
      <formula>0</formula>
    </cfRule>
  </conditionalFormatting>
  <conditionalFormatting sqref="C75:AC76">
    <cfRule type="cellIs" dxfId="312" priority="273" operator="equal">
      <formula>0</formula>
    </cfRule>
  </conditionalFormatting>
  <conditionalFormatting sqref="D83:Y83">
    <cfRule type="cellIs" dxfId="311" priority="272" operator="equal">
      <formula>0</formula>
    </cfRule>
  </conditionalFormatting>
  <conditionalFormatting sqref="Z91:AC91 Z87:AC88">
    <cfRule type="cellIs" dxfId="310" priority="271" operator="equal">
      <formula>0</formula>
    </cfRule>
  </conditionalFormatting>
  <conditionalFormatting sqref="C81:AF81">
    <cfRule type="cellIs" dxfId="309" priority="262" operator="equal">
      <formula>0</formula>
    </cfRule>
  </conditionalFormatting>
  <conditionalFormatting sqref="C89:AC89">
    <cfRule type="cellIs" dxfId="308" priority="261" operator="equal">
      <formula>0</formula>
    </cfRule>
  </conditionalFormatting>
  <conditionalFormatting sqref="AD75:AO80 AG81:AO81 AK90:AO90 AD87:AO89 AH85:AO85">
    <cfRule type="cellIs" dxfId="307" priority="268" operator="equal">
      <formula>0</formula>
    </cfRule>
  </conditionalFormatting>
  <conditionalFormatting sqref="AD91:AO91">
    <cfRule type="cellIs" dxfId="306" priority="267" operator="equal">
      <formula>0</formula>
    </cfRule>
  </conditionalFormatting>
  <conditionalFormatting sqref="C79:AC79">
    <cfRule type="cellIs" dxfId="305" priority="263" operator="equal">
      <formula>0</formula>
    </cfRule>
  </conditionalFormatting>
  <conditionalFormatting sqref="C77:AC77">
    <cfRule type="cellIs" dxfId="304" priority="265" operator="equal">
      <formula>0</formula>
    </cfRule>
  </conditionalFormatting>
  <conditionalFormatting sqref="C78:Z78">
    <cfRule type="cellIs" dxfId="303" priority="264" operator="equal">
      <formula>0</formula>
    </cfRule>
  </conditionalFormatting>
  <conditionalFormatting sqref="C90:AJ90">
    <cfRule type="cellIs" dxfId="302" priority="260" operator="equal">
      <formula>0</formula>
    </cfRule>
  </conditionalFormatting>
  <conditionalFormatting sqref="C88:O88">
    <cfRule type="cellIs" dxfId="301" priority="259" operator="equal">
      <formula>0</formula>
    </cfRule>
  </conditionalFormatting>
  <conditionalFormatting sqref="C83">
    <cfRule type="cellIs" dxfId="300" priority="258" operator="equal">
      <formula>0</formula>
    </cfRule>
  </conditionalFormatting>
  <conditionalFormatting sqref="C107:AO107 E106:N106 C110:AO110 D108:R108 D116:AO116 J115:N115 E112:AO112 F109:AO109 O113:AO113 S114:AO114 C127:AO127 L125:AO125 C119:AO119 M118:AO118 C122:AO122 O121:AO121 N124:W124 C120:N120 AC123:AO123 D128:AO128 E117:AO117 C111:AA111 C126:Z126">
    <cfRule type="cellIs" dxfId="299" priority="257" operator="equal">
      <formula>0</formula>
    </cfRule>
  </conditionalFormatting>
  <conditionalFormatting sqref="C106:D106">
    <cfRule type="cellIs" dxfId="298" priority="256" operator="equal">
      <formula>0</formula>
    </cfRule>
  </conditionalFormatting>
  <conditionalFormatting sqref="C108">
    <cfRule type="cellIs" dxfId="297" priority="255" operator="equal">
      <formula>0</formula>
    </cfRule>
  </conditionalFormatting>
  <conditionalFormatting sqref="C113:I115">
    <cfRule type="cellIs" dxfId="296" priority="254" operator="equal">
      <formula>0</formula>
    </cfRule>
  </conditionalFormatting>
  <conditionalFormatting sqref="C112:D112">
    <cfRule type="cellIs" dxfId="295" priority="253" operator="equal">
      <formula>0</formula>
    </cfRule>
  </conditionalFormatting>
  <conditionalFormatting sqref="J113:N114">
    <cfRule type="cellIs" dxfId="294" priority="251" operator="equal">
      <formula>0</formula>
    </cfRule>
  </conditionalFormatting>
  <conditionalFormatting sqref="P114:R115">
    <cfRule type="cellIs" dxfId="293" priority="250" operator="equal">
      <formula>0</formula>
    </cfRule>
  </conditionalFormatting>
  <conditionalFormatting sqref="O114:O115">
    <cfRule type="cellIs" dxfId="292" priority="249" operator="equal">
      <formula>0</formula>
    </cfRule>
  </conditionalFormatting>
  <conditionalFormatting sqref="C123:K125">
    <cfRule type="cellIs" dxfId="291" priority="248" operator="equal">
      <formula>0</formula>
    </cfRule>
  </conditionalFormatting>
  <conditionalFormatting sqref="C118:L118">
    <cfRule type="cellIs" dxfId="290" priority="247" operator="equal">
      <formula>0</formula>
    </cfRule>
  </conditionalFormatting>
  <conditionalFormatting sqref="C121:N121">
    <cfRule type="cellIs" dxfId="289" priority="246" operator="equal">
      <formula>0</formula>
    </cfRule>
  </conditionalFormatting>
  <conditionalFormatting sqref="L123:M124">
    <cfRule type="cellIs" dxfId="288" priority="245" operator="equal">
      <formula>0</formula>
    </cfRule>
  </conditionalFormatting>
  <conditionalFormatting sqref="O120:V120">
    <cfRule type="cellIs" dxfId="287" priority="244" operator="equal">
      <formula>0</formula>
    </cfRule>
  </conditionalFormatting>
  <conditionalFormatting sqref="N123:U123">
    <cfRule type="cellIs" dxfId="286" priority="243" operator="equal">
      <formula>0</formula>
    </cfRule>
  </conditionalFormatting>
  <conditionalFormatting sqref="O106:U106">
    <cfRule type="cellIs" dxfId="285" priority="241" operator="equal">
      <formula>0</formula>
    </cfRule>
  </conditionalFormatting>
  <conditionalFormatting sqref="C116:C117">
    <cfRule type="cellIs" dxfId="284" priority="240" operator="equal">
      <formula>0</formula>
    </cfRule>
  </conditionalFormatting>
  <conditionalFormatting sqref="AK111:AO111">
    <cfRule type="cellIs" dxfId="283" priority="227" operator="equal">
      <formula>0</formula>
    </cfRule>
  </conditionalFormatting>
  <conditionalFormatting sqref="S115:AK115">
    <cfRule type="cellIs" dxfId="282" priority="238" operator="equal">
      <formula>0</formula>
    </cfRule>
  </conditionalFormatting>
  <conditionalFormatting sqref="V106:AK106">
    <cfRule type="cellIs" dxfId="281" priority="237" operator="equal">
      <formula>0</formula>
    </cfRule>
  </conditionalFormatting>
  <conditionalFormatting sqref="S108:AJ108">
    <cfRule type="cellIs" dxfId="280" priority="236" operator="equal">
      <formula>0</formula>
    </cfRule>
  </conditionalFormatting>
  <conditionalFormatting sqref="AB111:AJ111">
    <cfRule type="cellIs" dxfId="279" priority="235" operator="equal">
      <formula>0</formula>
    </cfRule>
  </conditionalFormatting>
  <conditionalFormatting sqref="W120:AK120">
    <cfRule type="cellIs" dxfId="278" priority="234" operator="equal">
      <formula>0</formula>
    </cfRule>
  </conditionalFormatting>
  <conditionalFormatting sqref="V123:AB123">
    <cfRule type="cellIs" dxfId="277" priority="233" operator="equal">
      <formula>0</formula>
    </cfRule>
  </conditionalFormatting>
  <conditionalFormatting sqref="AA126:AJ126">
    <cfRule type="cellIs" dxfId="276" priority="232" operator="equal">
      <formula>0</formula>
    </cfRule>
  </conditionalFormatting>
  <conditionalFormatting sqref="X124:AK124">
    <cfRule type="cellIs" dxfId="275" priority="231" operator="equal">
      <formula>0</formula>
    </cfRule>
  </conditionalFormatting>
  <conditionalFormatting sqref="AL106:AO106">
    <cfRule type="cellIs" dxfId="274" priority="230" operator="equal">
      <formula>0</formula>
    </cfRule>
  </conditionalFormatting>
  <conditionalFormatting sqref="AK108:AN108">
    <cfRule type="cellIs" dxfId="273" priority="229" operator="equal">
      <formula>0</formula>
    </cfRule>
  </conditionalFormatting>
  <conditionalFormatting sqref="AO108">
    <cfRule type="cellIs" dxfId="272" priority="228" operator="equal">
      <formula>0</formula>
    </cfRule>
  </conditionalFormatting>
  <conditionalFormatting sqref="AL115:AO115">
    <cfRule type="cellIs" dxfId="271" priority="226" operator="equal">
      <formula>0</formula>
    </cfRule>
  </conditionalFormatting>
  <conditionalFormatting sqref="AL120:AO120">
    <cfRule type="cellIs" dxfId="270" priority="225" operator="equal">
      <formula>0</formula>
    </cfRule>
  </conditionalFormatting>
  <conditionalFormatting sqref="AL124:AO124">
    <cfRule type="cellIs" dxfId="269" priority="224" operator="equal">
      <formula>0</formula>
    </cfRule>
  </conditionalFormatting>
  <conditionalFormatting sqref="AN126">
    <cfRule type="cellIs" dxfId="268" priority="223" operator="equal">
      <formula>0</formula>
    </cfRule>
  </conditionalFormatting>
  <conditionalFormatting sqref="AO126">
    <cfRule type="cellIs" dxfId="267" priority="222" operator="equal">
      <formula>0</formula>
    </cfRule>
  </conditionalFormatting>
  <conditionalFormatting sqref="C141:AO141 AB139:AO139 D143:AO143 AM142:AO142 C146:AO147 M144:AO144 C149:AO149 G148:AO148 D145:AH145 AM140:AO140">
    <cfRule type="cellIs" dxfId="266" priority="220" operator="equal">
      <formula>0</formula>
    </cfRule>
  </conditionalFormatting>
  <conditionalFormatting sqref="C141:AO141 AB139:AO139 D143:AO143 AM142:AO142 C146:AO147 M144:AO144 C149:AO149 G148:AO148 D145:AH145 AM140:AO140">
    <cfRule type="cellIs" dxfId="265" priority="221" operator="equal">
      <formula>0</formula>
    </cfRule>
  </conditionalFormatting>
  <conditionalFormatting sqref="C139:AA140">
    <cfRule type="cellIs" dxfId="264" priority="219" operator="equal">
      <formula>0</formula>
    </cfRule>
  </conditionalFormatting>
  <conditionalFormatting sqref="C142:AL142">
    <cfRule type="cellIs" dxfId="263" priority="218" operator="equal">
      <formula>0</formula>
    </cfRule>
  </conditionalFormatting>
  <conditionalFormatting sqref="C144:L144">
    <cfRule type="cellIs" dxfId="262" priority="217" operator="equal">
      <formula>0</formula>
    </cfRule>
  </conditionalFormatting>
  <conditionalFormatting sqref="C148:F148">
    <cfRule type="cellIs" dxfId="261" priority="216" operator="equal">
      <formula>0</formula>
    </cfRule>
  </conditionalFormatting>
  <conditionalFormatting sqref="C145">
    <cfRule type="cellIs" dxfId="260" priority="215" operator="equal">
      <formula>0</formula>
    </cfRule>
  </conditionalFormatting>
  <conditionalFormatting sqref="C143">
    <cfRule type="cellIs" dxfId="259" priority="214" operator="equal">
      <formula>0</formula>
    </cfRule>
  </conditionalFormatting>
  <conditionalFormatting sqref="AB140:AL140">
    <cfRule type="cellIs" dxfId="258" priority="213" operator="equal">
      <formula>0</formula>
    </cfRule>
  </conditionalFormatting>
  <conditionalFormatting sqref="AI145:AP145">
    <cfRule type="cellIs" dxfId="257" priority="212" operator="equal">
      <formula>0</formula>
    </cfRule>
  </conditionalFormatting>
  <conditionalFormatting sqref="C50:AF50 AH50:AO50">
    <cfRule type="cellIs" dxfId="256" priority="210" operator="equal">
      <formula>0</formula>
    </cfRule>
  </conditionalFormatting>
  <conditionalFormatting sqref="AG50">
    <cfRule type="cellIs" dxfId="255" priority="55" operator="equal">
      <formula>0</formula>
    </cfRule>
  </conditionalFormatting>
  <conditionalFormatting sqref="C128">
    <cfRule type="cellIs" dxfId="254" priority="25" operator="equal">
      <formula>0</formula>
    </cfRule>
  </conditionalFormatting>
  <conditionalFormatting sqref="C31:S33">
    <cfRule type="cellIs" dxfId="253" priority="24" operator="equal">
      <formula>0</formula>
    </cfRule>
  </conditionalFormatting>
  <conditionalFormatting sqref="M172">
    <cfRule type="cellIs" dxfId="252" priority="23" operator="equal">
      <formula>0</formula>
    </cfRule>
  </conditionalFormatting>
  <conditionalFormatting sqref="M169 M171">
    <cfRule type="cellIs" dxfId="251" priority="22" operator="equal">
      <formula>0</formula>
    </cfRule>
  </conditionalFormatting>
  <conditionalFormatting sqref="C161:L166 C172:L176">
    <cfRule type="cellIs" dxfId="250" priority="19" operator="equal">
      <formula>0</formula>
    </cfRule>
  </conditionalFormatting>
  <conditionalFormatting sqref="C168:L171 C167:I167 L167">
    <cfRule type="cellIs" dxfId="249" priority="18" operator="equal">
      <formula>0</formula>
    </cfRule>
  </conditionalFormatting>
  <conditionalFormatting sqref="AP106">
    <cfRule type="cellIs" dxfId="248" priority="17" operator="equal">
      <formula>0</formula>
    </cfRule>
  </conditionalFormatting>
  <conditionalFormatting sqref="AP108">
    <cfRule type="cellIs" dxfId="247" priority="16" operator="equal">
      <formula>0</formula>
    </cfRule>
  </conditionalFormatting>
  <conditionalFormatting sqref="AP111">
    <cfRule type="cellIs" dxfId="246" priority="15" operator="equal">
      <formula>0</formula>
    </cfRule>
  </conditionalFormatting>
  <conditionalFormatting sqref="AP115">
    <cfRule type="cellIs" dxfId="245" priority="14" operator="equal">
      <formula>0</formula>
    </cfRule>
  </conditionalFormatting>
  <conditionalFormatting sqref="AP120">
    <cfRule type="cellIs" dxfId="244" priority="13" operator="equal">
      <formula>0</formula>
    </cfRule>
  </conditionalFormatting>
  <conditionalFormatting sqref="AP124">
    <cfRule type="cellIs" dxfId="243" priority="12" operator="equal">
      <formula>0</formula>
    </cfRule>
  </conditionalFormatting>
  <conditionalFormatting sqref="AP126">
    <cfRule type="cellIs" dxfId="242" priority="11" operator="equal">
      <formula>0</formula>
    </cfRule>
  </conditionalFormatting>
  <conditionalFormatting sqref="AK126">
    <cfRule type="cellIs" dxfId="241" priority="10" operator="equal">
      <formula>0</formula>
    </cfRule>
  </conditionalFormatting>
  <conditionalFormatting sqref="AL126">
    <cfRule type="cellIs" dxfId="240" priority="9" operator="equal">
      <formula>0</formula>
    </cfRule>
  </conditionalFormatting>
  <conditionalFormatting sqref="AM126">
    <cfRule type="cellIs" dxfId="239" priority="8" operator="equal">
      <formula>0</formula>
    </cfRule>
  </conditionalFormatting>
  <conditionalFormatting sqref="D117">
    <cfRule type="cellIs" dxfId="238" priority="7" operator="equal">
      <formula>0</formula>
    </cfRule>
  </conditionalFormatting>
  <conditionalFormatting sqref="C109:E109">
    <cfRule type="cellIs" dxfId="237" priority="6" operator="equal">
      <formula>0</formula>
    </cfRule>
  </conditionalFormatting>
  <conditionalFormatting sqref="J167:K167">
    <cfRule type="cellIs" dxfId="236" priority="5" operator="equal">
      <formula>0</formula>
    </cfRule>
  </conditionalFormatting>
  <conditionalFormatting sqref="C44:AP49">
    <cfRule type="cellIs" dxfId="235" priority="1" operator="equal">
      <formula>0</formula>
    </cfRule>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E492"/>
  <sheetViews>
    <sheetView showGridLines="0" showRowColHeaders="0" zoomScale="110" zoomScaleNormal="110" workbookViewId="0">
      <selection activeCell="AW21" sqref="AW21:AX21"/>
    </sheetView>
  </sheetViews>
  <sheetFormatPr defaultColWidth="3.28515625" defaultRowHeight="12.75" zeroHeight="1"/>
  <cols>
    <col min="1" max="59" width="3.7109375" customWidth="1"/>
    <col min="16384" max="16384" width="3" customWidth="1"/>
  </cols>
  <sheetData>
    <row r="1" spans="1:57" s="13" customFormat="1"/>
    <row r="2" spans="1:57" s="13" customFormat="1"/>
    <row r="3" spans="1:57" s="13" customFormat="1" ht="23.25">
      <c r="J3" s="121" t="s">
        <v>6952</v>
      </c>
      <c r="AW3" s="14"/>
    </row>
    <row r="4" spans="1:57" s="13" customFormat="1"/>
    <row r="5" spans="1:57" s="13" customFormat="1"/>
    <row r="6" spans="1:57">
      <c r="A6" s="11"/>
      <c r="B6" s="11"/>
      <c r="C6" s="11"/>
      <c r="D6" s="11"/>
      <c r="E6" s="11"/>
      <c r="F6" s="11"/>
      <c r="G6" s="11"/>
      <c r="H6" s="11"/>
      <c r="I6" s="11"/>
    </row>
    <row r="7" spans="1:57">
      <c r="A7" s="12"/>
      <c r="B7" s="12"/>
      <c r="C7" s="12"/>
      <c r="D7" s="12"/>
      <c r="E7" s="12"/>
      <c r="F7" s="12"/>
      <c r="G7" s="12"/>
      <c r="H7" s="12"/>
      <c r="I7" s="12"/>
    </row>
    <row r="8" spans="1:57">
      <c r="A8" s="12"/>
      <c r="B8" s="12"/>
      <c r="C8" s="12"/>
      <c r="D8" s="12"/>
      <c r="E8" s="12"/>
      <c r="F8" s="12"/>
      <c r="G8" s="12"/>
      <c r="H8" s="12"/>
      <c r="I8" s="12"/>
    </row>
    <row r="9" spans="1:57">
      <c r="A9" s="12"/>
      <c r="B9" s="12"/>
      <c r="C9" s="12"/>
      <c r="D9" s="12"/>
      <c r="E9" s="12"/>
      <c r="F9" s="12"/>
      <c r="G9" s="12"/>
      <c r="H9" s="12"/>
      <c r="I9" s="12"/>
    </row>
    <row r="10" spans="1:57">
      <c r="A10" s="12"/>
      <c r="B10" s="12"/>
      <c r="C10" s="12"/>
      <c r="D10" s="12"/>
      <c r="E10" s="12"/>
      <c r="F10" s="12"/>
      <c r="G10" s="12"/>
      <c r="H10" s="12"/>
      <c r="I10" s="12"/>
      <c r="BE10" s="15"/>
    </row>
    <row r="11" spans="1:57">
      <c r="A11" s="12"/>
      <c r="B11" s="12"/>
      <c r="C11" s="12"/>
      <c r="D11" s="12"/>
      <c r="E11" s="12"/>
      <c r="F11" s="12"/>
      <c r="G11" s="12"/>
      <c r="H11" s="12"/>
      <c r="I11" s="12"/>
      <c r="BE11" s="15"/>
    </row>
    <row r="12" spans="1:57">
      <c r="A12" s="12"/>
      <c r="B12" s="12"/>
      <c r="C12" s="12"/>
      <c r="D12" s="12"/>
      <c r="E12" s="12"/>
      <c r="F12" s="12"/>
      <c r="G12" s="12"/>
      <c r="H12" s="12"/>
      <c r="I12" s="12"/>
    </row>
    <row r="13" spans="1:57">
      <c r="A13" s="12"/>
      <c r="B13" s="12"/>
      <c r="C13" s="12"/>
      <c r="D13" s="12"/>
      <c r="E13" s="12"/>
      <c r="F13" s="12"/>
      <c r="G13" s="12"/>
      <c r="H13" s="12"/>
      <c r="I13" s="12"/>
    </row>
    <row r="14" spans="1:57">
      <c r="A14" s="12"/>
      <c r="B14" s="12"/>
      <c r="C14" s="12"/>
      <c r="D14" s="12"/>
      <c r="E14" s="12"/>
      <c r="F14" s="12"/>
      <c r="G14" s="12"/>
      <c r="H14" s="12"/>
      <c r="I14" s="12"/>
    </row>
    <row r="15" spans="1:57">
      <c r="A15" s="12"/>
      <c r="B15" s="12"/>
      <c r="C15" s="12"/>
      <c r="D15" s="12"/>
      <c r="E15" s="12"/>
      <c r="F15" s="12"/>
      <c r="G15" s="12"/>
      <c r="H15" s="12"/>
      <c r="I15" s="12"/>
    </row>
    <row r="16" spans="1:57">
      <c r="A16" s="12"/>
      <c r="B16" s="12"/>
      <c r="C16" s="12"/>
      <c r="D16" s="12"/>
      <c r="E16" s="12"/>
      <c r="F16" s="12"/>
      <c r="G16" s="12"/>
      <c r="H16" s="12"/>
      <c r="I16" s="12"/>
    </row>
    <row r="17" spans="1:54" ht="13.5" thickBot="1">
      <c r="A17" s="12"/>
      <c r="B17" s="12"/>
      <c r="C17" s="12"/>
      <c r="D17" s="12"/>
      <c r="E17" s="12"/>
      <c r="F17" s="12"/>
      <c r="G17" s="12"/>
      <c r="H17" s="12"/>
      <c r="I17" s="12"/>
    </row>
    <row r="18" spans="1:54" ht="16.5" customHeight="1" thickTop="1">
      <c r="A18" s="12"/>
      <c r="B18" s="12"/>
      <c r="C18" s="12"/>
      <c r="D18" s="12"/>
      <c r="E18" s="12"/>
      <c r="F18" s="12"/>
      <c r="G18" s="12"/>
      <c r="H18" s="12"/>
      <c r="I18" s="12"/>
      <c r="AW18" s="477"/>
      <c r="AX18" s="519" t="s">
        <v>1359</v>
      </c>
      <c r="AY18" s="519"/>
      <c r="AZ18" s="519"/>
      <c r="BA18" s="519"/>
      <c r="BB18" s="520"/>
    </row>
    <row r="19" spans="1:54">
      <c r="A19" s="12"/>
      <c r="B19" s="12"/>
      <c r="C19" s="12"/>
      <c r="D19" s="12"/>
      <c r="E19" s="12"/>
      <c r="F19" s="12"/>
      <c r="G19" s="12"/>
      <c r="H19" s="12"/>
      <c r="I19" s="12"/>
      <c r="AW19" s="523" t="s">
        <v>6981</v>
      </c>
      <c r="AX19" s="524"/>
      <c r="AY19" s="524"/>
      <c r="AZ19" s="524"/>
      <c r="BA19" s="524"/>
      <c r="BB19" s="525"/>
    </row>
    <row r="20" spans="1:54">
      <c r="A20" s="12"/>
      <c r="B20" s="12"/>
      <c r="C20" s="12"/>
      <c r="D20" s="12"/>
      <c r="E20" s="12"/>
      <c r="F20" s="12"/>
      <c r="G20" s="12"/>
      <c r="H20" s="12"/>
      <c r="I20" s="12"/>
      <c r="AW20" s="523"/>
      <c r="AX20" s="524"/>
      <c r="AY20" s="524"/>
      <c r="AZ20" s="524"/>
      <c r="BA20" s="524"/>
      <c r="BB20" s="525"/>
    </row>
    <row r="21" spans="1:54" ht="13.5" thickBot="1">
      <c r="A21" s="12"/>
      <c r="B21" s="12"/>
      <c r="C21" s="12"/>
      <c r="D21" s="12"/>
      <c r="E21" s="12"/>
      <c r="F21" s="12"/>
      <c r="G21" s="12"/>
      <c r="H21" s="12"/>
      <c r="I21" s="12"/>
      <c r="AW21" s="521" t="s">
        <v>6979</v>
      </c>
      <c r="AX21" s="522"/>
      <c r="AY21" s="478"/>
      <c r="AZ21" s="478"/>
      <c r="BA21" s="478"/>
      <c r="BB21" s="479"/>
    </row>
    <row r="22" spans="1:54" ht="13.5" thickTop="1">
      <c r="A22" s="12"/>
      <c r="B22" s="12"/>
      <c r="C22" s="12"/>
      <c r="D22" s="12"/>
      <c r="E22" s="12"/>
      <c r="F22" s="12"/>
      <c r="G22" s="12"/>
      <c r="H22" s="12"/>
      <c r="I22" s="12"/>
      <c r="AW22" s="476"/>
      <c r="AX22" s="476"/>
      <c r="AY22" s="476"/>
      <c r="AZ22" s="476"/>
      <c r="BA22" s="476"/>
      <c r="BB22" s="476"/>
    </row>
    <row r="23" spans="1:54">
      <c r="A23" s="12"/>
      <c r="B23" s="12"/>
      <c r="C23" s="12"/>
      <c r="D23" s="12"/>
      <c r="E23" s="12"/>
      <c r="F23" s="12"/>
      <c r="G23" s="12"/>
      <c r="H23" s="12"/>
      <c r="I23" s="12"/>
      <c r="AW23" s="476"/>
      <c r="AX23" s="476"/>
      <c r="AY23" s="476"/>
      <c r="AZ23" s="476"/>
      <c r="BA23" s="476"/>
      <c r="BB23" s="476"/>
    </row>
    <row r="24" spans="1:54">
      <c r="A24" s="12"/>
      <c r="B24" s="12"/>
      <c r="C24" s="12"/>
      <c r="D24" s="12"/>
      <c r="E24" s="12"/>
      <c r="F24" s="12"/>
      <c r="G24" s="12"/>
      <c r="H24" s="12"/>
      <c r="I24" s="12"/>
      <c r="AW24" s="476"/>
      <c r="AX24" s="476"/>
      <c r="AY24" s="476"/>
      <c r="AZ24" s="476"/>
      <c r="BA24" s="476"/>
      <c r="BB24" s="476"/>
    </row>
    <row r="25" spans="1:54">
      <c r="A25" s="12"/>
      <c r="B25" s="12"/>
      <c r="C25" s="12"/>
      <c r="D25" s="12"/>
      <c r="E25" s="12"/>
      <c r="F25" s="12"/>
      <c r="G25" s="12"/>
      <c r="H25" s="12"/>
      <c r="I25" s="12"/>
    </row>
    <row r="26" spans="1:54">
      <c r="A26" s="12"/>
      <c r="B26" s="12"/>
      <c r="C26" s="12"/>
      <c r="D26" s="12"/>
      <c r="E26" s="12"/>
      <c r="F26" s="12"/>
      <c r="G26" s="12"/>
      <c r="H26" s="12"/>
      <c r="I26" s="12"/>
    </row>
    <row r="27" spans="1:54">
      <c r="A27" s="12"/>
      <c r="B27" s="12"/>
      <c r="C27" s="12"/>
      <c r="D27" s="12"/>
      <c r="E27" s="12"/>
      <c r="F27" s="12"/>
      <c r="G27" s="12"/>
      <c r="H27" s="12"/>
      <c r="I27" s="12"/>
    </row>
    <row r="28" spans="1:54">
      <c r="A28" s="12"/>
      <c r="B28" s="12"/>
      <c r="C28" s="12"/>
      <c r="D28" s="12"/>
      <c r="E28" s="12"/>
      <c r="F28" s="12"/>
      <c r="G28" s="12"/>
      <c r="H28" s="12"/>
      <c r="I28" s="12"/>
    </row>
    <row r="29" spans="1:54">
      <c r="A29" s="12"/>
      <c r="B29" s="12"/>
      <c r="C29" s="12"/>
      <c r="D29" s="12"/>
      <c r="E29" s="12"/>
      <c r="F29" s="12"/>
      <c r="G29" s="12"/>
      <c r="H29" s="12"/>
      <c r="I29" s="12"/>
    </row>
    <row r="30" spans="1:54">
      <c r="A30" s="12"/>
      <c r="B30" s="12"/>
      <c r="C30" s="12"/>
      <c r="D30" s="12"/>
      <c r="E30" s="12"/>
      <c r="F30" s="12"/>
      <c r="G30" s="12"/>
      <c r="H30" s="12"/>
      <c r="I30" s="12"/>
    </row>
    <row r="31" spans="1:54">
      <c r="A31" s="12"/>
      <c r="B31" s="12"/>
      <c r="C31" s="12"/>
      <c r="D31" s="12"/>
      <c r="E31" s="12"/>
      <c r="F31" s="12"/>
      <c r="G31" s="12"/>
      <c r="H31" s="12"/>
      <c r="I31" s="12"/>
    </row>
    <row r="32" spans="1:54">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5"/>
      <c r="AQ37" s="15"/>
    </row>
    <row r="38" spans="1:43">
      <c r="A38" s="12"/>
      <c r="B38" s="12"/>
      <c r="C38" s="16"/>
      <c r="D38" s="12"/>
      <c r="E38" s="12"/>
      <c r="F38" s="12"/>
      <c r="G38" s="12"/>
      <c r="H38" s="12"/>
      <c r="I38" s="12"/>
    </row>
    <row r="39" spans="1:43">
      <c r="A39" s="12"/>
      <c r="B39" s="12"/>
      <c r="C39" s="16"/>
      <c r="D39" s="12"/>
      <c r="E39" s="12"/>
      <c r="F39" s="12"/>
      <c r="G39" s="12"/>
      <c r="H39" s="12"/>
      <c r="I39" s="12"/>
    </row>
    <row r="40" spans="1:43" hidden="1">
      <c r="A40" s="12"/>
      <c r="B40" s="12"/>
      <c r="C40" s="12"/>
      <c r="D40" s="12"/>
      <c r="E40" s="12"/>
      <c r="F40" s="12"/>
      <c r="G40" s="12"/>
      <c r="H40" s="12"/>
      <c r="I40" s="12"/>
    </row>
    <row r="41" spans="1:43"/>
    <row r="42" spans="1:43"/>
    <row r="43" spans="1:43"/>
    <row r="409" spans="2:2" hidden="1">
      <c r="B409" t="s">
        <v>1104</v>
      </c>
    </row>
    <row r="455" spans="2:2" hidden="1">
      <c r="B455" t="s">
        <v>1107</v>
      </c>
    </row>
    <row r="492" spans="2:2" hidden="1">
      <c r="B492" t="s">
        <v>1119</v>
      </c>
    </row>
  </sheetData>
  <mergeCells count="3">
    <mergeCell ref="AX18:BB18"/>
    <mergeCell ref="AW19:BB20"/>
    <mergeCell ref="AW21:AX21"/>
  </mergeCells>
  <hyperlinks>
    <hyperlink ref="AW21:AX21"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Check Box 1">
              <controlPr defaultSize="0" autoFill="0" autoLine="0" autoPict="0">
                <anchor moveWithCells="1">
                  <from>
                    <xdr:col>48</xdr:col>
                    <xdr:colOff>0</xdr:colOff>
                    <xdr:row>17</xdr:row>
                    <xdr:rowOff>0</xdr:rowOff>
                  </from>
                  <to>
                    <xdr:col>48</xdr:col>
                    <xdr:colOff>200025</xdr:colOff>
                    <xdr:row>17</xdr:row>
                    <xdr:rowOff>180975</xdr:rowOff>
                  </to>
                </anchor>
              </controlPr>
            </control>
          </mc:Choice>
        </mc:AlternateContent>
        <mc:AlternateContent xmlns:mc="http://schemas.openxmlformats.org/markup-compatibility/2006">
          <mc:Choice Requires="x14">
            <control shapeId="181250" r:id="rId5" name="Check Box 2">
              <controlPr defaultSize="0" autoFill="0" autoLine="0" autoPict="0">
                <anchor moveWithCells="1">
                  <from>
                    <xdr:col>48</xdr:col>
                    <xdr:colOff>0</xdr:colOff>
                    <xdr:row>17</xdr:row>
                    <xdr:rowOff>0</xdr:rowOff>
                  </from>
                  <to>
                    <xdr:col>48</xdr:col>
                    <xdr:colOff>200025</xdr:colOff>
                    <xdr:row>17</xdr:row>
                    <xdr:rowOff>180975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I492"/>
  <sheetViews>
    <sheetView showGridLines="0" showRowColHeaders="0" zoomScale="110" zoomScaleNormal="110" workbookViewId="0">
      <selection activeCell="BD22" sqref="BD22:BE22"/>
    </sheetView>
  </sheetViews>
  <sheetFormatPr defaultColWidth="3.7109375" defaultRowHeight="12.75"/>
  <sheetData>
    <row r="1" spans="1:57" s="13" customFormat="1"/>
    <row r="2" spans="1:57" s="13" customFormat="1"/>
    <row r="3" spans="1:57" s="13" customFormat="1" ht="23.25">
      <c r="J3" s="121" t="s">
        <v>6440</v>
      </c>
      <c r="AW3" s="14"/>
    </row>
    <row r="4" spans="1:57" s="13" customFormat="1"/>
    <row r="5" spans="1:57" s="13" customFormat="1"/>
    <row r="6" spans="1:57">
      <c r="A6" s="348"/>
      <c r="B6" s="348"/>
      <c r="C6" s="348"/>
      <c r="D6" s="348"/>
      <c r="E6" s="348"/>
      <c r="F6" s="348"/>
      <c r="G6" s="348"/>
      <c r="H6" s="348"/>
      <c r="I6" s="348"/>
      <c r="J6" s="348"/>
      <c r="K6" s="348"/>
      <c r="L6" s="348"/>
    </row>
    <row r="7" spans="1:57">
      <c r="A7" s="348"/>
      <c r="B7" s="348"/>
      <c r="C7" s="348"/>
      <c r="D7" s="348"/>
      <c r="E7" s="348"/>
      <c r="F7" s="348"/>
      <c r="G7" s="348"/>
      <c r="H7" s="348"/>
      <c r="I7" s="348"/>
      <c r="J7" s="348"/>
      <c r="K7" s="348"/>
      <c r="L7" s="348"/>
    </row>
    <row r="8" spans="1:57">
      <c r="A8" s="348"/>
      <c r="B8" s="348"/>
      <c r="C8" s="348"/>
      <c r="D8" s="348"/>
      <c r="E8" s="348"/>
      <c r="F8" s="348"/>
      <c r="G8" s="348"/>
      <c r="H8" s="348"/>
      <c r="I8" s="348"/>
      <c r="J8" s="348"/>
      <c r="K8" s="348"/>
      <c r="L8" s="348"/>
    </row>
    <row r="9" spans="1:57">
      <c r="A9" s="348"/>
      <c r="B9" s="348"/>
      <c r="C9" s="348"/>
      <c r="D9" s="348"/>
      <c r="E9" s="348"/>
      <c r="F9" s="348"/>
      <c r="G9" s="348"/>
      <c r="H9" s="348"/>
      <c r="I9" s="348"/>
      <c r="J9" s="348"/>
      <c r="K9" s="348"/>
      <c r="L9" s="348"/>
    </row>
    <row r="10" spans="1:57">
      <c r="A10" s="348"/>
      <c r="B10" s="348"/>
      <c r="C10" s="348"/>
      <c r="D10" s="348"/>
      <c r="E10" s="348"/>
      <c r="F10" s="348"/>
      <c r="G10" s="348"/>
      <c r="H10" s="348"/>
      <c r="I10" s="348"/>
      <c r="J10" s="348"/>
      <c r="K10" s="348"/>
      <c r="L10" s="348"/>
      <c r="BE10" s="15"/>
    </row>
    <row r="11" spans="1:57">
      <c r="A11" s="348"/>
      <c r="B11" s="348"/>
      <c r="C11" s="348"/>
      <c r="D11" s="348"/>
      <c r="E11" s="348"/>
      <c r="F11" s="348"/>
      <c r="G11" s="348"/>
      <c r="H11" s="348"/>
      <c r="I11" s="348"/>
      <c r="J11" s="348"/>
      <c r="K11" s="348"/>
      <c r="L11" s="348"/>
      <c r="BE11" s="15"/>
    </row>
    <row r="12" spans="1:57">
      <c r="A12" s="348"/>
      <c r="B12" s="348"/>
      <c r="C12" s="348"/>
      <c r="D12" s="348"/>
      <c r="E12" s="348"/>
      <c r="F12" s="348"/>
      <c r="G12" s="348"/>
      <c r="H12" s="348"/>
      <c r="I12" s="348"/>
      <c r="J12" s="348"/>
      <c r="K12" s="348"/>
      <c r="L12" s="348"/>
    </row>
    <row r="13" spans="1:57">
      <c r="A13" s="348"/>
      <c r="B13" s="348"/>
      <c r="C13" s="348"/>
      <c r="D13" s="348"/>
      <c r="E13" s="348"/>
      <c r="F13" s="348"/>
      <c r="G13" s="348"/>
      <c r="H13" s="348"/>
      <c r="I13" s="348"/>
      <c r="J13" s="348"/>
      <c r="K13" s="348"/>
      <c r="L13" s="348"/>
    </row>
    <row r="14" spans="1:57">
      <c r="A14" s="348"/>
      <c r="B14" s="348"/>
      <c r="C14" s="348"/>
      <c r="D14" s="348"/>
      <c r="E14" s="348"/>
      <c r="F14" s="348"/>
      <c r="G14" s="348"/>
      <c r="H14" s="348"/>
      <c r="I14" s="348"/>
      <c r="J14" s="348"/>
      <c r="K14" s="348"/>
      <c r="L14" s="348"/>
    </row>
    <row r="15" spans="1:57">
      <c r="A15" s="348"/>
      <c r="B15" s="348"/>
      <c r="C15" s="348"/>
      <c r="D15" s="348"/>
      <c r="E15" s="348"/>
      <c r="F15" s="348"/>
      <c r="G15" s="348"/>
      <c r="H15" s="348"/>
      <c r="I15" s="348"/>
      <c r="J15" s="348"/>
      <c r="K15" s="348"/>
      <c r="L15" s="348"/>
    </row>
    <row r="16" spans="1:57">
      <c r="A16" s="348"/>
      <c r="B16" s="348"/>
      <c r="C16" s="348"/>
      <c r="D16" s="348"/>
      <c r="E16" s="348"/>
      <c r="F16" s="348"/>
      <c r="G16" s="348"/>
      <c r="H16" s="348"/>
      <c r="I16" s="348"/>
      <c r="J16" s="348"/>
      <c r="K16" s="348"/>
      <c r="L16" s="348"/>
    </row>
    <row r="17" spans="1:61">
      <c r="A17" s="348"/>
      <c r="B17" s="348"/>
      <c r="C17" s="348"/>
      <c r="D17" s="348"/>
      <c r="E17" s="348"/>
      <c r="F17" s="348"/>
      <c r="G17" s="348"/>
      <c r="H17" s="348"/>
      <c r="I17" s="348"/>
      <c r="J17" s="348"/>
      <c r="K17" s="348"/>
      <c r="L17" s="348"/>
    </row>
    <row r="18" spans="1:61" ht="13.5" thickBot="1">
      <c r="A18" s="348"/>
      <c r="B18" s="348"/>
      <c r="C18" s="348"/>
      <c r="D18" s="348"/>
      <c r="E18" s="348"/>
      <c r="F18" s="348"/>
      <c r="G18" s="348"/>
      <c r="H18" s="348"/>
      <c r="I18" s="348"/>
      <c r="J18" s="348"/>
      <c r="K18" s="348"/>
      <c r="L18" s="348"/>
    </row>
    <row r="19" spans="1:61" ht="16.5" customHeight="1" thickTop="1">
      <c r="A19" s="348"/>
      <c r="B19" s="348"/>
      <c r="C19" s="348"/>
      <c r="D19" s="348"/>
      <c r="E19" s="348"/>
      <c r="F19" s="348"/>
      <c r="G19" s="348"/>
      <c r="H19" s="348"/>
      <c r="I19" s="348"/>
      <c r="J19" s="348"/>
      <c r="K19" s="348"/>
      <c r="L19" s="348"/>
      <c r="BD19" s="477"/>
      <c r="BE19" s="519" t="s">
        <v>1359</v>
      </c>
      <c r="BF19" s="519"/>
      <c r="BG19" s="519"/>
      <c r="BH19" s="519"/>
      <c r="BI19" s="520"/>
    </row>
    <row r="20" spans="1:61" ht="13.5" customHeight="1">
      <c r="A20" s="348"/>
      <c r="B20" s="348"/>
      <c r="C20" s="348"/>
      <c r="D20" s="348"/>
      <c r="E20" s="348"/>
      <c r="F20" s="348"/>
      <c r="G20" s="348"/>
      <c r="H20" s="348"/>
      <c r="I20" s="348"/>
      <c r="J20" s="348"/>
      <c r="K20" s="348"/>
      <c r="L20" s="348"/>
      <c r="BD20" s="523" t="s">
        <v>6981</v>
      </c>
      <c r="BE20" s="524"/>
      <c r="BF20" s="524"/>
      <c r="BG20" s="524"/>
      <c r="BH20" s="524"/>
      <c r="BI20" s="525"/>
    </row>
    <row r="21" spans="1:61">
      <c r="A21" s="348"/>
      <c r="B21" s="348"/>
      <c r="C21" s="348"/>
      <c r="D21" s="348"/>
      <c r="E21" s="348"/>
      <c r="F21" s="348"/>
      <c r="G21" s="348"/>
      <c r="H21" s="348"/>
      <c r="I21" s="348"/>
      <c r="J21" s="348"/>
      <c r="K21" s="348"/>
      <c r="L21" s="348"/>
      <c r="BD21" s="523"/>
      <c r="BE21" s="524"/>
      <c r="BF21" s="524"/>
      <c r="BG21" s="524"/>
      <c r="BH21" s="524"/>
      <c r="BI21" s="525"/>
    </row>
    <row r="22" spans="1:61" ht="13.5" thickBot="1">
      <c r="A22" s="348"/>
      <c r="B22" s="348"/>
      <c r="C22" s="348"/>
      <c r="D22" s="348"/>
      <c r="E22" s="348"/>
      <c r="F22" s="348"/>
      <c r="G22" s="348"/>
      <c r="H22" s="348"/>
      <c r="I22" s="348"/>
      <c r="J22" s="348"/>
      <c r="K22" s="348"/>
      <c r="L22" s="348"/>
      <c r="BD22" s="521" t="s">
        <v>6979</v>
      </c>
      <c r="BE22" s="522"/>
      <c r="BF22" s="478"/>
      <c r="BG22" s="478"/>
      <c r="BH22" s="478"/>
      <c r="BI22" s="479"/>
    </row>
    <row r="23" spans="1:61" ht="13.5" thickTop="1">
      <c r="A23" s="348"/>
      <c r="B23" s="348"/>
      <c r="C23" s="348"/>
      <c r="D23" s="348"/>
      <c r="E23" s="348"/>
      <c r="F23" s="348"/>
      <c r="G23" s="348"/>
      <c r="H23" s="348"/>
      <c r="I23" s="348"/>
      <c r="J23" s="348"/>
      <c r="K23" s="348"/>
      <c r="L23" s="348"/>
      <c r="BD23" s="476"/>
      <c r="BE23" s="476"/>
      <c r="BF23" s="476"/>
      <c r="BG23" s="476"/>
      <c r="BH23" s="476"/>
      <c r="BI23" s="476"/>
    </row>
    <row r="24" spans="1:61">
      <c r="A24" s="348"/>
      <c r="B24" s="348"/>
      <c r="C24" s="348"/>
      <c r="D24" s="348"/>
      <c r="E24" s="348"/>
      <c r="F24" s="348"/>
      <c r="G24" s="348"/>
      <c r="H24" s="348"/>
      <c r="I24" s="348"/>
      <c r="J24" s="348"/>
      <c r="K24" s="348"/>
      <c r="L24" s="348"/>
      <c r="BD24" s="476"/>
      <c r="BE24" s="476"/>
      <c r="BF24" s="476"/>
      <c r="BG24" s="476"/>
      <c r="BH24" s="476"/>
      <c r="BI24" s="476"/>
    </row>
    <row r="25" spans="1:61">
      <c r="A25" s="348"/>
      <c r="B25" s="348"/>
      <c r="C25" s="348"/>
      <c r="D25" s="348"/>
      <c r="E25" s="348"/>
      <c r="F25" s="348"/>
      <c r="G25" s="348"/>
      <c r="H25" s="348"/>
      <c r="I25" s="348"/>
      <c r="J25" s="348"/>
      <c r="K25" s="348"/>
      <c r="L25" s="348"/>
      <c r="BD25" s="476"/>
      <c r="BE25" s="476"/>
      <c r="BF25" s="476"/>
      <c r="BG25" s="476"/>
      <c r="BH25" s="476"/>
      <c r="BI25" s="476"/>
    </row>
    <row r="26" spans="1:61">
      <c r="A26" s="348"/>
      <c r="B26" s="348"/>
      <c r="C26" s="348"/>
      <c r="D26" s="348"/>
      <c r="E26" s="348"/>
      <c r="F26" s="348"/>
      <c r="G26" s="348"/>
      <c r="H26" s="348"/>
      <c r="I26" s="348"/>
      <c r="J26" s="348"/>
      <c r="K26" s="348"/>
      <c r="L26" s="348"/>
    </row>
    <row r="27" spans="1:61">
      <c r="A27" s="348"/>
      <c r="B27" s="348"/>
      <c r="C27" s="348"/>
      <c r="D27" s="348"/>
      <c r="E27" s="348"/>
      <c r="F27" s="348"/>
      <c r="G27" s="348"/>
      <c r="H27" s="348"/>
      <c r="I27" s="348"/>
      <c r="J27" s="348"/>
      <c r="K27" s="348"/>
      <c r="L27" s="348"/>
      <c r="BD27" s="15"/>
    </row>
    <row r="28" spans="1:61">
      <c r="A28" s="348"/>
      <c r="B28" s="348"/>
      <c r="C28" s="348"/>
      <c r="D28" s="348"/>
      <c r="E28" s="348"/>
      <c r="F28" s="348"/>
      <c r="G28" s="348"/>
      <c r="H28" s="348"/>
      <c r="I28" s="348"/>
      <c r="J28" s="348"/>
      <c r="K28" s="348"/>
      <c r="L28" s="348"/>
    </row>
    <row r="29" spans="1:61">
      <c r="A29" s="348"/>
      <c r="B29" s="348"/>
      <c r="C29" s="348"/>
      <c r="D29" s="348"/>
      <c r="E29" s="348"/>
      <c r="F29" s="348"/>
      <c r="G29" s="348"/>
      <c r="H29" s="348"/>
      <c r="I29" s="348"/>
      <c r="J29" s="348"/>
      <c r="K29" s="348"/>
      <c r="L29" s="348"/>
    </row>
    <row r="30" spans="1:61">
      <c r="A30" s="348"/>
      <c r="B30" s="348"/>
      <c r="C30" s="348"/>
      <c r="D30" s="348"/>
      <c r="E30" s="348"/>
      <c r="F30" s="348"/>
      <c r="G30" s="348"/>
      <c r="H30" s="348"/>
      <c r="I30" s="348"/>
      <c r="J30" s="348"/>
      <c r="K30" s="348"/>
      <c r="L30" s="348"/>
    </row>
    <row r="31" spans="1:61">
      <c r="A31" s="348"/>
      <c r="B31" s="348"/>
      <c r="C31" s="348"/>
      <c r="D31" s="348"/>
      <c r="E31" s="348"/>
      <c r="F31" s="348"/>
      <c r="G31" s="348"/>
      <c r="H31" s="348"/>
      <c r="I31" s="348"/>
      <c r="J31" s="348"/>
      <c r="K31" s="348"/>
      <c r="L31" s="348"/>
    </row>
    <row r="32" spans="1:61">
      <c r="A32" s="348"/>
      <c r="B32" s="348"/>
      <c r="C32" s="348"/>
      <c r="D32" s="348"/>
      <c r="E32" s="348"/>
      <c r="F32" s="348"/>
      <c r="G32" s="348"/>
      <c r="H32" s="348"/>
      <c r="I32" s="348"/>
      <c r="J32" s="348"/>
      <c r="K32" s="348"/>
      <c r="L32" s="348"/>
    </row>
    <row r="33" spans="1:43">
      <c r="A33" s="348"/>
      <c r="B33" s="348"/>
      <c r="C33" s="348"/>
      <c r="D33" s="348"/>
      <c r="E33" s="348"/>
      <c r="F33" s="348"/>
      <c r="G33" s="348"/>
      <c r="H33" s="348"/>
      <c r="I33" s="348"/>
      <c r="J33" s="348"/>
      <c r="K33" s="348"/>
      <c r="L33" s="348"/>
    </row>
    <row r="34" spans="1:43">
      <c r="A34" s="348"/>
      <c r="B34" s="348"/>
      <c r="C34" s="348"/>
      <c r="D34" s="348"/>
      <c r="E34" s="348"/>
      <c r="F34" s="348"/>
      <c r="G34" s="348"/>
      <c r="H34" s="348"/>
      <c r="I34" s="348"/>
      <c r="J34" s="348"/>
      <c r="K34" s="348"/>
      <c r="L34" s="348"/>
    </row>
    <row r="35" spans="1:43">
      <c r="A35" s="348"/>
      <c r="B35" s="348"/>
      <c r="C35" s="348"/>
      <c r="D35" s="348"/>
      <c r="E35" s="348"/>
      <c r="F35" s="348"/>
      <c r="G35" s="348"/>
      <c r="H35" s="348"/>
      <c r="I35" s="348"/>
      <c r="J35" s="348"/>
      <c r="K35" s="348"/>
      <c r="L35" s="348"/>
    </row>
    <row r="36" spans="1:43">
      <c r="A36" s="348"/>
      <c r="B36" s="348"/>
      <c r="C36" s="348"/>
      <c r="D36" s="348"/>
      <c r="E36" s="348"/>
      <c r="F36" s="348"/>
      <c r="G36" s="348"/>
      <c r="H36" s="348"/>
      <c r="I36" s="348"/>
      <c r="J36" s="348"/>
      <c r="K36" s="348"/>
      <c r="L36" s="348"/>
    </row>
    <row r="37" spans="1:43">
      <c r="A37" s="348"/>
      <c r="B37" s="348"/>
      <c r="C37" s="348"/>
      <c r="D37" s="348"/>
      <c r="E37" s="348"/>
      <c r="F37" s="348"/>
      <c r="G37" s="348"/>
      <c r="H37" s="348"/>
      <c r="I37" s="348"/>
      <c r="J37" s="348"/>
      <c r="K37" s="348"/>
      <c r="L37" s="348"/>
      <c r="AP37" s="15"/>
      <c r="AQ37" s="15"/>
    </row>
    <row r="38" spans="1:43">
      <c r="A38" s="348"/>
      <c r="B38" s="348"/>
      <c r="C38" s="469"/>
      <c r="D38" s="348"/>
      <c r="E38" s="348"/>
      <c r="F38" s="348"/>
      <c r="G38" s="348"/>
      <c r="H38" s="348"/>
      <c r="I38" s="348"/>
      <c r="J38" s="348"/>
      <c r="K38" s="348"/>
      <c r="L38" s="348"/>
    </row>
    <row r="39" spans="1:43">
      <c r="A39" s="348"/>
      <c r="B39" s="348"/>
      <c r="C39" s="469"/>
      <c r="D39" s="348"/>
      <c r="E39" s="348"/>
      <c r="F39" s="348"/>
      <c r="G39" s="348"/>
      <c r="H39" s="348"/>
      <c r="I39" s="348"/>
      <c r="J39" s="348"/>
      <c r="K39" s="348"/>
      <c r="L39" s="348"/>
    </row>
    <row r="40" spans="1:43">
      <c r="A40" s="348"/>
      <c r="B40" s="348"/>
      <c r="C40" s="348"/>
      <c r="D40" s="348"/>
      <c r="E40" s="348"/>
      <c r="F40" s="348"/>
      <c r="G40" s="348"/>
      <c r="H40" s="348"/>
      <c r="I40" s="348"/>
      <c r="J40" s="348"/>
      <c r="K40" s="348"/>
      <c r="L40" s="348"/>
    </row>
    <row r="41" spans="1:43">
      <c r="A41" s="348"/>
      <c r="B41" s="348"/>
      <c r="C41" s="348"/>
      <c r="D41" s="348"/>
      <c r="E41" s="348"/>
      <c r="F41" s="348"/>
      <c r="G41" s="348"/>
      <c r="H41" s="348"/>
      <c r="I41" s="348"/>
      <c r="J41" s="348"/>
      <c r="K41" s="348"/>
      <c r="L41" s="348"/>
    </row>
    <row r="409" spans="2:2">
      <c r="B409" t="s">
        <v>1104</v>
      </c>
    </row>
    <row r="455" spans="2:2">
      <c r="B455" t="s">
        <v>1107</v>
      </c>
    </row>
    <row r="492" spans="2:2">
      <c r="B492" t="s">
        <v>1119</v>
      </c>
    </row>
  </sheetData>
  <mergeCells count="3">
    <mergeCell ref="BE19:BI19"/>
    <mergeCell ref="BD20:BI21"/>
    <mergeCell ref="BD22:BE22"/>
  </mergeCells>
  <hyperlinks>
    <hyperlink ref="BD22:BE22"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5123"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5124"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5125"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I492"/>
  <sheetViews>
    <sheetView showGridLines="0" showRowColHeaders="0" zoomScale="110" zoomScaleNormal="110" workbookViewId="0">
      <selection activeCell="BD22" sqref="BD22:BE22"/>
    </sheetView>
  </sheetViews>
  <sheetFormatPr defaultColWidth="3.7109375" defaultRowHeight="12.75"/>
  <sheetData>
    <row r="1" spans="1:57" s="13" customFormat="1"/>
    <row r="2" spans="1:57" s="13" customFormat="1"/>
    <row r="3" spans="1:57" s="13" customFormat="1" ht="23.25">
      <c r="J3" s="121" t="s">
        <v>6439</v>
      </c>
      <c r="AW3" s="14"/>
    </row>
    <row r="4" spans="1:57" s="13" customFormat="1"/>
    <row r="5" spans="1:57" s="13" customFormat="1"/>
    <row r="6" spans="1:57">
      <c r="A6" s="11"/>
      <c r="B6" s="11"/>
      <c r="C6" s="11"/>
      <c r="D6" s="11"/>
      <c r="E6" s="11"/>
      <c r="F6" s="11"/>
      <c r="G6" s="11"/>
      <c r="H6" s="11"/>
      <c r="I6" s="11"/>
    </row>
    <row r="7" spans="1:57">
      <c r="A7" s="12"/>
      <c r="B7" s="12"/>
      <c r="C7" s="12"/>
      <c r="D7" s="12"/>
      <c r="E7" s="12"/>
      <c r="F7" s="12"/>
      <c r="G7" s="12"/>
      <c r="H7" s="12"/>
      <c r="I7" s="12"/>
    </row>
    <row r="8" spans="1:57">
      <c r="A8" s="12"/>
      <c r="B8" s="12"/>
      <c r="C8" s="12"/>
      <c r="D8" s="12"/>
      <c r="E8" s="12"/>
      <c r="F8" s="12"/>
      <c r="G8" s="12"/>
      <c r="H8" s="12"/>
      <c r="I8" s="12"/>
    </row>
    <row r="9" spans="1:57">
      <c r="A9" s="12"/>
      <c r="B9" s="12"/>
      <c r="C9" s="12"/>
      <c r="D9" s="12"/>
      <c r="E9" s="12"/>
      <c r="F9" s="12"/>
      <c r="G9" s="12"/>
      <c r="H9" s="12"/>
      <c r="I9" s="12"/>
    </row>
    <row r="10" spans="1:57">
      <c r="A10" s="12"/>
      <c r="B10" s="12"/>
      <c r="C10" s="12"/>
      <c r="D10" s="12"/>
      <c r="E10" s="12"/>
      <c r="F10" s="12"/>
      <c r="G10" s="12"/>
      <c r="H10" s="12"/>
      <c r="I10" s="12"/>
      <c r="BE10" s="15"/>
    </row>
    <row r="11" spans="1:57">
      <c r="A11" s="12"/>
      <c r="B11" s="12"/>
      <c r="C11" s="12"/>
      <c r="D11" s="12"/>
      <c r="E11" s="12"/>
      <c r="F11" s="12"/>
      <c r="G11" s="12"/>
      <c r="H11" s="12"/>
      <c r="I11" s="12"/>
      <c r="BE11" s="15"/>
    </row>
    <row r="12" spans="1:57">
      <c r="A12" s="12"/>
      <c r="B12" s="12"/>
      <c r="C12" s="12"/>
      <c r="D12" s="12"/>
      <c r="E12" s="12"/>
      <c r="F12" s="12"/>
      <c r="G12" s="12"/>
      <c r="H12" s="12"/>
      <c r="I12" s="12"/>
    </row>
    <row r="13" spans="1:57">
      <c r="A13" s="12"/>
      <c r="B13" s="12"/>
      <c r="C13" s="12"/>
      <c r="D13" s="12"/>
      <c r="E13" s="12"/>
      <c r="F13" s="12"/>
      <c r="G13" s="12"/>
      <c r="H13" s="12"/>
      <c r="I13" s="12"/>
    </row>
    <row r="14" spans="1:57">
      <c r="A14" s="12"/>
      <c r="B14" s="12"/>
      <c r="C14" s="12"/>
      <c r="D14" s="12"/>
      <c r="E14" s="12"/>
      <c r="F14" s="12"/>
      <c r="G14" s="12"/>
      <c r="H14" s="12"/>
      <c r="I14" s="12"/>
    </row>
    <row r="15" spans="1:57">
      <c r="A15" s="12"/>
      <c r="B15" s="12"/>
      <c r="C15" s="12"/>
      <c r="D15" s="12"/>
      <c r="E15" s="12"/>
      <c r="F15" s="12"/>
      <c r="G15" s="12"/>
      <c r="H15" s="12"/>
      <c r="I15" s="12"/>
    </row>
    <row r="16" spans="1:57">
      <c r="A16" s="12"/>
      <c r="B16" s="12"/>
      <c r="C16" s="12"/>
      <c r="D16" s="12"/>
      <c r="E16" s="12"/>
      <c r="F16" s="12"/>
      <c r="G16" s="12"/>
      <c r="H16" s="12"/>
      <c r="I16" s="12"/>
    </row>
    <row r="17" spans="1:61">
      <c r="A17" s="12"/>
      <c r="B17" s="12"/>
      <c r="C17" s="12"/>
      <c r="D17" s="12"/>
      <c r="E17" s="12"/>
      <c r="F17" s="12"/>
      <c r="G17" s="12"/>
      <c r="H17" s="12"/>
      <c r="I17" s="12"/>
    </row>
    <row r="18" spans="1:61" ht="13.5" thickBot="1">
      <c r="A18" s="12"/>
      <c r="B18" s="12"/>
      <c r="C18" s="12"/>
      <c r="D18" s="12"/>
      <c r="E18" s="12"/>
      <c r="F18" s="12"/>
      <c r="G18" s="12"/>
      <c r="H18" s="12"/>
      <c r="I18" s="12"/>
    </row>
    <row r="19" spans="1:61" ht="16.5" customHeight="1" thickTop="1">
      <c r="A19" s="12"/>
      <c r="B19" s="12"/>
      <c r="C19" s="12"/>
      <c r="D19" s="12"/>
      <c r="E19" s="12"/>
      <c r="F19" s="12"/>
      <c r="G19" s="12"/>
      <c r="H19" s="12"/>
      <c r="I19" s="12"/>
      <c r="BD19" s="477"/>
      <c r="BE19" s="519" t="s">
        <v>1359</v>
      </c>
      <c r="BF19" s="519"/>
      <c r="BG19" s="519"/>
      <c r="BH19" s="519"/>
      <c r="BI19" s="520"/>
    </row>
    <row r="20" spans="1:61" ht="13.5" customHeight="1">
      <c r="A20" s="12"/>
      <c r="B20" s="12"/>
      <c r="C20" s="12"/>
      <c r="D20" s="12"/>
      <c r="E20" s="12"/>
      <c r="F20" s="12"/>
      <c r="G20" s="12"/>
      <c r="H20" s="12"/>
      <c r="I20" s="12"/>
      <c r="BD20" s="523" t="s">
        <v>6981</v>
      </c>
      <c r="BE20" s="524"/>
      <c r="BF20" s="524"/>
      <c r="BG20" s="524"/>
      <c r="BH20" s="524"/>
      <c r="BI20" s="525"/>
    </row>
    <row r="21" spans="1:61" ht="16.5" customHeight="1">
      <c r="A21" s="12"/>
      <c r="B21" s="12"/>
      <c r="C21" s="12"/>
      <c r="D21" s="12"/>
      <c r="E21" s="12"/>
      <c r="F21" s="12"/>
      <c r="G21" s="12"/>
      <c r="H21" s="12"/>
      <c r="I21" s="12"/>
      <c r="BD21" s="523"/>
      <c r="BE21" s="524"/>
      <c r="BF21" s="524"/>
      <c r="BG21" s="524"/>
      <c r="BH21" s="524"/>
      <c r="BI21" s="525"/>
    </row>
    <row r="22" spans="1:61" ht="13.5" thickBot="1">
      <c r="A22" s="12"/>
      <c r="B22" s="12"/>
      <c r="C22" s="12"/>
      <c r="D22" s="12"/>
      <c r="E22" s="12"/>
      <c r="F22" s="12"/>
      <c r="G22" s="12"/>
      <c r="H22" s="12"/>
      <c r="I22" s="12"/>
      <c r="BD22" s="521" t="s">
        <v>6979</v>
      </c>
      <c r="BE22" s="522"/>
      <c r="BF22" s="478"/>
      <c r="BG22" s="478"/>
      <c r="BH22" s="478"/>
      <c r="BI22" s="479"/>
    </row>
    <row r="23" spans="1:61" ht="13.5" thickTop="1">
      <c r="A23" s="12"/>
      <c r="B23" s="12"/>
      <c r="C23" s="12"/>
      <c r="D23" s="12"/>
      <c r="E23" s="12"/>
      <c r="F23" s="12"/>
      <c r="G23" s="12"/>
      <c r="H23" s="12"/>
      <c r="I23" s="12"/>
      <c r="BD23" s="476"/>
      <c r="BE23" s="476"/>
      <c r="BF23" s="476"/>
      <c r="BG23" s="476"/>
      <c r="BH23" s="476"/>
      <c r="BI23" s="476"/>
    </row>
    <row r="24" spans="1:61">
      <c r="A24" s="12"/>
      <c r="B24" s="12"/>
      <c r="C24" s="12"/>
      <c r="D24" s="12"/>
      <c r="E24" s="12"/>
      <c r="F24" s="12"/>
      <c r="G24" s="12"/>
      <c r="H24" s="12"/>
      <c r="I24" s="12"/>
      <c r="BD24" s="476"/>
      <c r="BE24" s="476"/>
      <c r="BF24" s="476"/>
      <c r="BG24" s="476"/>
      <c r="BH24" s="476"/>
      <c r="BI24" s="476"/>
    </row>
    <row r="25" spans="1:61">
      <c r="A25" s="12"/>
      <c r="B25" s="12"/>
      <c r="C25" s="12"/>
      <c r="D25" s="12"/>
      <c r="E25" s="12"/>
      <c r="F25" s="12"/>
      <c r="G25" s="12"/>
      <c r="H25" s="12"/>
      <c r="I25" s="12"/>
      <c r="BD25" s="476"/>
      <c r="BE25" s="476"/>
      <c r="BF25" s="476"/>
      <c r="BG25" s="476"/>
      <c r="BH25" s="476"/>
      <c r="BI25" s="476"/>
    </row>
    <row r="26" spans="1:61">
      <c r="A26" s="12"/>
      <c r="B26" s="12"/>
      <c r="C26" s="12"/>
      <c r="D26" s="12"/>
      <c r="E26" s="12"/>
      <c r="F26" s="12"/>
      <c r="G26" s="12"/>
      <c r="H26" s="12"/>
      <c r="I26" s="12"/>
      <c r="BD26" s="345"/>
      <c r="BE26" s="345"/>
      <c r="BF26" s="345"/>
      <c r="BG26" s="345"/>
      <c r="BH26" s="345"/>
      <c r="BI26" s="345"/>
    </row>
    <row r="27" spans="1:61">
      <c r="A27" s="12"/>
      <c r="B27" s="12"/>
      <c r="C27" s="12"/>
      <c r="D27" s="12"/>
      <c r="E27" s="12"/>
      <c r="F27" s="12"/>
      <c r="G27" s="12"/>
      <c r="H27" s="12"/>
      <c r="I27" s="12"/>
      <c r="BD27" s="15"/>
    </row>
    <row r="28" spans="1:61">
      <c r="A28" s="12"/>
      <c r="B28" s="12"/>
      <c r="C28" s="12"/>
      <c r="D28" s="12"/>
      <c r="E28" s="12"/>
      <c r="F28" s="12"/>
      <c r="G28" s="12"/>
      <c r="H28" s="12"/>
      <c r="I28" s="12"/>
    </row>
    <row r="29" spans="1:61">
      <c r="A29" s="12"/>
      <c r="B29" s="12"/>
      <c r="C29" s="12"/>
      <c r="D29" s="12"/>
      <c r="E29" s="12"/>
      <c r="F29" s="12"/>
      <c r="G29" s="12"/>
      <c r="H29" s="12"/>
      <c r="I29" s="12"/>
    </row>
    <row r="30" spans="1:61">
      <c r="A30" s="12"/>
      <c r="B30" s="12"/>
      <c r="C30" s="12"/>
      <c r="D30" s="12"/>
      <c r="E30" s="12"/>
      <c r="F30" s="12"/>
      <c r="G30" s="12"/>
      <c r="H30" s="12"/>
      <c r="I30" s="12"/>
    </row>
    <row r="31" spans="1:61">
      <c r="A31" s="12"/>
      <c r="B31" s="12"/>
      <c r="C31" s="12"/>
      <c r="D31" s="12"/>
      <c r="E31" s="12"/>
      <c r="F31" s="12"/>
      <c r="G31" s="12"/>
      <c r="H31" s="12"/>
      <c r="I31" s="12"/>
    </row>
    <row r="32" spans="1:61">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5"/>
      <c r="AQ37" s="15"/>
    </row>
    <row r="38" spans="1:43">
      <c r="A38" s="12"/>
      <c r="B38" s="12"/>
      <c r="C38" s="16"/>
      <c r="D38" s="12"/>
      <c r="E38" s="12"/>
      <c r="F38" s="12"/>
      <c r="G38" s="12"/>
      <c r="H38" s="12"/>
      <c r="I38" s="12"/>
    </row>
    <row r="39" spans="1:43">
      <c r="A39" s="12"/>
      <c r="B39" s="12"/>
      <c r="C39" s="16"/>
      <c r="D39" s="12"/>
      <c r="E39" s="12"/>
      <c r="F39" s="12"/>
      <c r="G39" s="12"/>
      <c r="H39" s="12"/>
      <c r="I39" s="12"/>
    </row>
    <row r="40" spans="1:43">
      <c r="A40" s="12"/>
      <c r="B40" s="12"/>
      <c r="C40" s="12"/>
      <c r="D40" s="12"/>
      <c r="E40" s="12"/>
      <c r="F40" s="12"/>
      <c r="G40" s="12"/>
      <c r="H40" s="12"/>
      <c r="I40" s="12"/>
    </row>
    <row r="409" spans="2:2">
      <c r="B409" t="s">
        <v>1104</v>
      </c>
    </row>
    <row r="455" spans="2:2">
      <c r="B455" t="s">
        <v>1107</v>
      </c>
    </row>
    <row r="492" spans="2:2">
      <c r="B492" t="s">
        <v>1119</v>
      </c>
    </row>
  </sheetData>
  <mergeCells count="3">
    <mergeCell ref="BE19:BI19"/>
    <mergeCell ref="BD20:BI21"/>
    <mergeCell ref="BD22:BE22"/>
  </mergeCells>
  <hyperlinks>
    <hyperlink ref="BD22:BE22"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38</xdr:col>
                    <xdr:colOff>0</xdr:colOff>
                    <xdr:row>8</xdr:row>
                    <xdr:rowOff>104775</xdr:rowOff>
                  </from>
                  <to>
                    <xdr:col>53</xdr:col>
                    <xdr:colOff>133350</xdr:colOff>
                    <xdr:row>9</xdr:row>
                    <xdr:rowOff>142875</xdr:rowOff>
                  </to>
                </anchor>
              </controlPr>
            </control>
          </mc:Choice>
        </mc:AlternateContent>
        <mc:AlternateContent xmlns:mc="http://schemas.openxmlformats.org/markup-compatibility/2006">
          <mc:Choice Requires="x14">
            <control shapeId="10242" r:id="rId5" name="Drop Down 2">
              <controlPr defaultSize="0" autoLine="0" autoPict="0">
                <anchor moveWithCells="1">
                  <from>
                    <xdr:col>38</xdr:col>
                    <xdr:colOff>0</xdr:colOff>
                    <xdr:row>11</xdr:row>
                    <xdr:rowOff>0</xdr:rowOff>
                  </from>
                  <to>
                    <xdr:col>53</xdr:col>
                    <xdr:colOff>133350</xdr:colOff>
                    <xdr:row>12</xdr:row>
                    <xdr:rowOff>38100</xdr:rowOff>
                  </to>
                </anchor>
              </controlPr>
            </control>
          </mc:Choice>
        </mc:AlternateContent>
        <mc:AlternateContent xmlns:mc="http://schemas.openxmlformats.org/markup-compatibility/2006">
          <mc:Choice Requires="x14">
            <control shapeId="10243" r:id="rId6" name="Drop Down 3">
              <controlPr defaultSize="0" autoLine="0" autoPict="0">
                <anchor moveWithCells="1">
                  <from>
                    <xdr:col>38</xdr:col>
                    <xdr:colOff>0</xdr:colOff>
                    <xdr:row>13</xdr:row>
                    <xdr:rowOff>85725</xdr:rowOff>
                  </from>
                  <to>
                    <xdr:col>53</xdr:col>
                    <xdr:colOff>133350</xdr:colOff>
                    <xdr:row>14</xdr:row>
                    <xdr:rowOff>123825</xdr:rowOff>
                  </to>
                </anchor>
              </controlPr>
            </control>
          </mc:Choice>
        </mc:AlternateContent>
        <mc:AlternateContent xmlns:mc="http://schemas.openxmlformats.org/markup-compatibility/2006">
          <mc:Choice Requires="x14">
            <control shapeId="10244" r:id="rId7" name="Drop Down 4">
              <controlPr defaultSize="0" autoLine="0" autoPict="0">
                <anchor moveWithCells="1">
                  <from>
                    <xdr:col>38</xdr:col>
                    <xdr:colOff>0</xdr:colOff>
                    <xdr:row>15</xdr:row>
                    <xdr:rowOff>152400</xdr:rowOff>
                  </from>
                  <to>
                    <xdr:col>53</xdr:col>
                    <xdr:colOff>133350</xdr:colOff>
                    <xdr:row>17</xdr:row>
                    <xdr:rowOff>28575</xdr:rowOff>
                  </to>
                </anchor>
              </controlPr>
            </control>
          </mc:Choice>
        </mc:AlternateContent>
        <mc:AlternateContent xmlns:mc="http://schemas.openxmlformats.org/markup-compatibility/2006">
          <mc:Choice Requires="x14">
            <control shapeId="10245" r:id="rId8" name="Drop Down 5">
              <controlPr defaultSize="0" autoLine="0" autoPict="0">
                <anchor moveWithCells="1">
                  <from>
                    <xdr:col>38</xdr:col>
                    <xdr:colOff>0</xdr:colOff>
                    <xdr:row>18</xdr:row>
                    <xdr:rowOff>104775</xdr:rowOff>
                  </from>
                  <to>
                    <xdr:col>53</xdr:col>
                    <xdr:colOff>133350</xdr:colOff>
                    <xdr:row>19</xdr:row>
                    <xdr:rowOff>95250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55</xdr:col>
                    <xdr:colOff>0</xdr:colOff>
                    <xdr:row>18</xdr:row>
                    <xdr:rowOff>0</xdr:rowOff>
                  </from>
                  <to>
                    <xdr:col>55</xdr:col>
                    <xdr:colOff>200025</xdr:colOff>
                    <xdr:row>18</xdr:row>
                    <xdr:rowOff>180975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BM492"/>
  <sheetViews>
    <sheetView showGridLines="0" showRowColHeaders="0" zoomScale="110" zoomScaleNormal="110" workbookViewId="0"/>
  </sheetViews>
  <sheetFormatPr defaultColWidth="3.7109375" defaultRowHeight="12.75"/>
  <sheetData>
    <row r="1" spans="1:57" s="13" customFormat="1"/>
    <row r="2" spans="1:57" s="13" customFormat="1"/>
    <row r="3" spans="1:57" s="13" customFormat="1" ht="23.25">
      <c r="J3" s="121" t="s">
        <v>6438</v>
      </c>
      <c r="AW3" s="14"/>
    </row>
    <row r="4" spans="1:57" s="13" customFormat="1"/>
    <row r="5" spans="1:57" s="13" customFormat="1"/>
    <row r="6" spans="1:57">
      <c r="A6" s="11"/>
      <c r="B6" s="11"/>
      <c r="C6" s="11"/>
      <c r="D6" s="11"/>
      <c r="E6" s="11"/>
      <c r="F6" s="11"/>
      <c r="G6" s="11"/>
      <c r="H6" s="11"/>
      <c r="I6" s="11"/>
    </row>
    <row r="7" spans="1:57">
      <c r="A7" s="12"/>
      <c r="B7" s="12"/>
      <c r="C7" s="12"/>
      <c r="D7" s="12"/>
      <c r="E7" s="12"/>
      <c r="F7" s="12"/>
      <c r="G7" s="12"/>
      <c r="H7" s="12"/>
      <c r="I7" s="12"/>
    </row>
    <row r="8" spans="1:57">
      <c r="A8" s="12"/>
      <c r="B8" s="12"/>
      <c r="C8" s="12"/>
      <c r="D8" s="12"/>
      <c r="E8" s="12"/>
      <c r="F8" s="12"/>
      <c r="G8" s="12"/>
      <c r="H8" s="12"/>
      <c r="I8" s="12"/>
    </row>
    <row r="9" spans="1:57">
      <c r="A9" s="12"/>
      <c r="B9" s="12"/>
      <c r="C9" s="12"/>
      <c r="D9" s="12"/>
      <c r="E9" s="12"/>
      <c r="F9" s="12"/>
      <c r="G9" s="12"/>
      <c r="H9" s="12"/>
      <c r="I9" s="12"/>
    </row>
    <row r="10" spans="1:57">
      <c r="A10" s="12"/>
      <c r="B10" s="12"/>
      <c r="C10" s="12"/>
      <c r="D10" s="12"/>
      <c r="E10" s="12"/>
      <c r="F10" s="12"/>
      <c r="G10" s="12"/>
      <c r="H10" s="12"/>
      <c r="I10" s="12"/>
      <c r="BE10" s="15"/>
    </row>
    <row r="11" spans="1:57">
      <c r="A11" s="12"/>
      <c r="B11" s="12"/>
      <c r="C11" s="12"/>
      <c r="D11" s="12"/>
      <c r="E11" s="12"/>
      <c r="F11" s="12"/>
      <c r="G11" s="12"/>
      <c r="H11" s="12"/>
      <c r="I11" s="12"/>
      <c r="BE11" s="15"/>
    </row>
    <row r="12" spans="1:57">
      <c r="A12" s="12"/>
      <c r="B12" s="12"/>
      <c r="C12" s="12"/>
      <c r="D12" s="12"/>
      <c r="E12" s="12"/>
      <c r="F12" s="12"/>
      <c r="G12" s="12"/>
      <c r="H12" s="12"/>
      <c r="I12" s="12"/>
    </row>
    <row r="13" spans="1:57">
      <c r="A13" s="12"/>
      <c r="B13" s="12"/>
      <c r="C13" s="12"/>
      <c r="D13" s="12"/>
      <c r="E13" s="12"/>
      <c r="F13" s="12"/>
      <c r="G13" s="12"/>
      <c r="H13" s="12"/>
      <c r="I13" s="12"/>
    </row>
    <row r="14" spans="1:57">
      <c r="A14" s="12"/>
      <c r="B14" s="12"/>
      <c r="C14" s="12"/>
      <c r="D14" s="12"/>
      <c r="E14" s="12"/>
      <c r="F14" s="12"/>
      <c r="G14" s="12"/>
      <c r="H14" s="12"/>
      <c r="I14" s="12"/>
    </row>
    <row r="15" spans="1:57">
      <c r="A15" s="12"/>
      <c r="B15" s="12"/>
      <c r="C15" s="12"/>
      <c r="D15" s="12"/>
      <c r="E15" s="12"/>
      <c r="F15" s="12"/>
      <c r="G15" s="12"/>
      <c r="H15" s="12"/>
      <c r="I15" s="12"/>
    </row>
    <row r="16" spans="1:57">
      <c r="A16" s="12"/>
      <c r="B16" s="12"/>
      <c r="C16" s="12"/>
      <c r="D16" s="12"/>
      <c r="E16" s="12"/>
      <c r="F16" s="12"/>
      <c r="G16" s="12"/>
      <c r="H16" s="12"/>
      <c r="I16" s="12"/>
    </row>
    <row r="17" spans="1:65" ht="13.5" thickBot="1">
      <c r="A17" s="12"/>
      <c r="B17" s="12"/>
      <c r="C17" s="12"/>
      <c r="D17" s="12"/>
      <c r="E17" s="12"/>
      <c r="F17" s="12"/>
      <c r="G17" s="12"/>
      <c r="H17" s="12"/>
      <c r="I17" s="12"/>
    </row>
    <row r="18" spans="1:65" ht="16.5" customHeight="1" thickTop="1">
      <c r="A18" s="12"/>
      <c r="B18" s="12"/>
      <c r="C18" s="12"/>
      <c r="D18" s="12"/>
      <c r="E18" s="12"/>
      <c r="F18" s="12"/>
      <c r="G18" s="12"/>
      <c r="H18" s="12"/>
      <c r="I18" s="12"/>
      <c r="BD18" s="477"/>
      <c r="BE18" s="519" t="s">
        <v>1359</v>
      </c>
      <c r="BF18" s="519"/>
      <c r="BG18" s="519"/>
      <c r="BH18" s="519"/>
      <c r="BI18" s="520"/>
    </row>
    <row r="19" spans="1:65">
      <c r="A19" s="12"/>
      <c r="B19" s="12"/>
      <c r="C19" s="12"/>
      <c r="D19" s="12"/>
      <c r="E19" s="12"/>
      <c r="F19" s="12"/>
      <c r="G19" s="12"/>
      <c r="H19" s="12"/>
      <c r="I19" s="12"/>
      <c r="BD19" s="523" t="s">
        <v>6981</v>
      </c>
      <c r="BE19" s="524"/>
      <c r="BF19" s="524"/>
      <c r="BG19" s="524"/>
      <c r="BH19" s="524"/>
      <c r="BI19" s="525"/>
    </row>
    <row r="20" spans="1:65" ht="13.5" customHeight="1">
      <c r="A20" s="12"/>
      <c r="B20" s="12"/>
      <c r="C20" s="12"/>
      <c r="D20" s="12"/>
      <c r="E20" s="12"/>
      <c r="F20" s="12"/>
      <c r="G20" s="12"/>
      <c r="H20" s="12"/>
      <c r="I20" s="12"/>
      <c r="BD20" s="523"/>
      <c r="BE20" s="524"/>
      <c r="BF20" s="524"/>
      <c r="BG20" s="524"/>
      <c r="BH20" s="524"/>
      <c r="BI20" s="525"/>
      <c r="BJ20" s="468"/>
      <c r="BK20" s="468"/>
      <c r="BL20" s="468"/>
      <c r="BM20" s="468"/>
    </row>
    <row r="21" spans="1:65" ht="13.5" thickBot="1">
      <c r="A21" s="12"/>
      <c r="B21" s="12"/>
      <c r="C21" s="12"/>
      <c r="D21" s="12"/>
      <c r="E21" s="12"/>
      <c r="F21" s="12"/>
      <c r="G21" s="12"/>
      <c r="H21" s="12"/>
      <c r="I21" s="12"/>
      <c r="BD21" s="521" t="s">
        <v>6979</v>
      </c>
      <c r="BE21" s="522"/>
      <c r="BF21" s="478"/>
      <c r="BG21" s="478"/>
      <c r="BH21" s="478"/>
      <c r="BI21" s="479"/>
      <c r="BJ21" s="468"/>
      <c r="BK21" s="468"/>
      <c r="BL21" s="468"/>
      <c r="BM21" s="468"/>
    </row>
    <row r="22" spans="1:65" ht="13.5" thickTop="1">
      <c r="A22" s="12"/>
      <c r="B22" s="12"/>
      <c r="C22" s="12"/>
      <c r="D22" s="12"/>
      <c r="E22" s="12"/>
      <c r="F22" s="12"/>
      <c r="G22" s="12"/>
      <c r="H22" s="12"/>
      <c r="I22" s="12"/>
      <c r="BD22" s="468"/>
      <c r="BE22" s="468"/>
      <c r="BF22" s="468"/>
      <c r="BG22" s="468"/>
      <c r="BH22" s="468"/>
      <c r="BI22" s="468"/>
      <c r="BJ22" s="468"/>
      <c r="BK22" s="468"/>
      <c r="BL22" s="468"/>
      <c r="BM22" s="468"/>
    </row>
    <row r="23" spans="1:65">
      <c r="A23" s="12"/>
      <c r="B23" s="12"/>
      <c r="C23" s="12"/>
      <c r="D23" s="12"/>
      <c r="E23" s="12"/>
      <c r="F23" s="12"/>
      <c r="G23" s="12"/>
      <c r="H23" s="12"/>
      <c r="I23" s="12"/>
      <c r="BD23" s="468"/>
      <c r="BE23" s="468"/>
      <c r="BF23" s="468"/>
      <c r="BG23" s="468"/>
      <c r="BH23" s="468"/>
      <c r="BI23" s="468"/>
      <c r="BJ23" s="468"/>
      <c r="BK23" s="468"/>
      <c r="BL23" s="468"/>
      <c r="BM23" s="468"/>
    </row>
    <row r="24" spans="1:65">
      <c r="A24" s="12"/>
      <c r="B24" s="12"/>
      <c r="C24" s="12"/>
      <c r="D24" s="12"/>
      <c r="E24" s="12"/>
      <c r="F24" s="12"/>
      <c r="G24" s="12"/>
      <c r="H24" s="12"/>
      <c r="I24" s="12"/>
      <c r="BD24" s="468"/>
      <c r="BE24" s="468"/>
      <c r="BF24" s="468"/>
      <c r="BG24" s="468"/>
      <c r="BH24" s="468"/>
      <c r="BI24" s="468"/>
    </row>
    <row r="25" spans="1:65">
      <c r="A25" s="12"/>
      <c r="B25" s="12"/>
      <c r="C25" s="12"/>
      <c r="D25" s="12"/>
      <c r="E25" s="12"/>
      <c r="F25" s="12"/>
      <c r="G25" s="12"/>
      <c r="H25" s="12"/>
      <c r="I25" s="12"/>
      <c r="BD25" s="468"/>
      <c r="BE25" s="468"/>
      <c r="BF25" s="468"/>
      <c r="BG25" s="468"/>
      <c r="BH25" s="468"/>
      <c r="BI25" s="468"/>
    </row>
    <row r="26" spans="1:65">
      <c r="A26" s="12"/>
      <c r="B26" s="12"/>
      <c r="C26" s="12"/>
      <c r="D26" s="12"/>
      <c r="E26" s="12"/>
      <c r="F26" s="12"/>
      <c r="G26" s="12"/>
      <c r="H26" s="12"/>
      <c r="I26" s="12"/>
      <c r="BD26" s="468"/>
      <c r="BE26" s="468"/>
      <c r="BF26" s="468"/>
      <c r="BG26" s="468"/>
      <c r="BH26" s="468"/>
      <c r="BI26" s="468"/>
    </row>
    <row r="27" spans="1:65">
      <c r="A27" s="12"/>
      <c r="B27" s="12"/>
      <c r="C27" s="12"/>
      <c r="D27" s="12"/>
      <c r="E27" s="12"/>
      <c r="F27" s="12"/>
      <c r="G27" s="12"/>
      <c r="H27" s="12"/>
      <c r="I27" s="12"/>
      <c r="BD27" s="15"/>
    </row>
    <row r="28" spans="1:65">
      <c r="A28" s="12"/>
      <c r="B28" s="12"/>
      <c r="C28" s="12"/>
      <c r="D28" s="12"/>
      <c r="E28" s="12"/>
      <c r="F28" s="12"/>
      <c r="G28" s="12"/>
      <c r="H28" s="12"/>
      <c r="I28" s="12"/>
    </row>
    <row r="29" spans="1:65">
      <c r="A29" s="12"/>
      <c r="B29" s="12"/>
      <c r="C29" s="12"/>
      <c r="D29" s="12"/>
      <c r="E29" s="12"/>
      <c r="F29" s="12"/>
      <c r="G29" s="12"/>
      <c r="H29" s="12"/>
      <c r="I29" s="12"/>
    </row>
    <row r="30" spans="1:65">
      <c r="A30" s="12"/>
      <c r="B30" s="12"/>
      <c r="C30" s="12"/>
      <c r="D30" s="12"/>
      <c r="E30" s="12"/>
      <c r="F30" s="12"/>
      <c r="G30" s="12"/>
      <c r="H30" s="12"/>
      <c r="I30" s="12"/>
    </row>
    <row r="31" spans="1:65">
      <c r="A31" s="12"/>
      <c r="B31" s="12"/>
      <c r="C31" s="12"/>
      <c r="D31" s="12"/>
      <c r="E31" s="12"/>
      <c r="F31" s="12"/>
      <c r="G31" s="12"/>
      <c r="H31" s="12"/>
      <c r="I31" s="12"/>
    </row>
    <row r="32" spans="1:65">
      <c r="A32" s="12"/>
      <c r="B32" s="12"/>
      <c r="C32" s="12"/>
      <c r="D32" s="12"/>
      <c r="E32" s="12"/>
      <c r="F32" s="12"/>
      <c r="G32" s="12"/>
      <c r="H32" s="12"/>
      <c r="I32" s="12"/>
    </row>
    <row r="33" spans="1:43">
      <c r="A33" s="12"/>
      <c r="B33" s="12"/>
      <c r="C33" s="12"/>
      <c r="D33" s="12"/>
      <c r="E33" s="12"/>
      <c r="F33" s="12"/>
      <c r="G33" s="12"/>
      <c r="H33" s="12"/>
      <c r="I33" s="12"/>
    </row>
    <row r="34" spans="1:43">
      <c r="A34" s="12"/>
      <c r="B34" s="12"/>
      <c r="C34" s="12"/>
      <c r="D34" s="12"/>
      <c r="E34" s="12"/>
      <c r="F34" s="12"/>
      <c r="G34" s="12"/>
      <c r="H34" s="12"/>
      <c r="I34" s="12"/>
    </row>
    <row r="35" spans="1:43">
      <c r="A35" s="12"/>
      <c r="B35" s="12"/>
      <c r="C35" s="12"/>
      <c r="D35" s="12"/>
      <c r="E35" s="12"/>
      <c r="F35" s="12"/>
      <c r="G35" s="12"/>
      <c r="H35" s="12"/>
      <c r="I35" s="12"/>
    </row>
    <row r="36" spans="1:43">
      <c r="A36" s="12"/>
      <c r="B36" s="12"/>
      <c r="C36" s="12"/>
      <c r="D36" s="12"/>
      <c r="E36" s="12"/>
      <c r="F36" s="12"/>
      <c r="G36" s="12"/>
      <c r="H36" s="12"/>
      <c r="I36" s="12"/>
    </row>
    <row r="37" spans="1:43">
      <c r="A37" s="12"/>
      <c r="B37" s="12"/>
      <c r="C37" s="12"/>
      <c r="D37" s="12"/>
      <c r="E37" s="12"/>
      <c r="F37" s="12"/>
      <c r="G37" s="12"/>
      <c r="H37" s="12"/>
      <c r="I37" s="12"/>
      <c r="AP37" s="15"/>
      <c r="AQ37" s="15"/>
    </row>
    <row r="38" spans="1:43">
      <c r="A38" s="12"/>
      <c r="B38" s="12"/>
      <c r="C38" s="16" t="s">
        <v>64</v>
      </c>
      <c r="D38" s="12"/>
      <c r="E38" s="12"/>
      <c r="F38" s="12"/>
      <c r="G38" s="12"/>
      <c r="H38" s="12"/>
      <c r="I38" s="12"/>
    </row>
    <row r="39" spans="1:43">
      <c r="A39" s="12"/>
      <c r="B39" s="12"/>
      <c r="C39" s="16" t="s">
        <v>65</v>
      </c>
      <c r="D39" s="12"/>
      <c r="E39" s="12"/>
      <c r="F39" s="12"/>
      <c r="G39" s="12"/>
      <c r="H39" s="12"/>
      <c r="I39" s="12"/>
    </row>
    <row r="40" spans="1:43">
      <c r="A40" s="12"/>
      <c r="B40" s="12"/>
      <c r="C40" s="12"/>
      <c r="D40" s="12"/>
      <c r="E40" s="12"/>
      <c r="F40" s="12"/>
      <c r="G40" s="12"/>
      <c r="H40" s="12"/>
      <c r="I40" s="12"/>
    </row>
    <row r="409" spans="2:2">
      <c r="B409" t="s">
        <v>1104</v>
      </c>
    </row>
    <row r="455" spans="2:2">
      <c r="B455" t="s">
        <v>1107</v>
      </c>
    </row>
    <row r="492" spans="2:2">
      <c r="B492" t="s">
        <v>1119</v>
      </c>
    </row>
  </sheetData>
  <mergeCells count="3">
    <mergeCell ref="BE18:BI18"/>
    <mergeCell ref="BD19:BI20"/>
    <mergeCell ref="BD21:BE21"/>
  </mergeCells>
  <hyperlinks>
    <hyperlink ref="BD21:BE21" location="Notes!A172" display="NOTE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defaultSize="0" autoLine="0" autoPict="0">
                <anchor moveWithCells="1">
                  <from>
                    <xdr:col>38</xdr:col>
                    <xdr:colOff>0</xdr:colOff>
                    <xdr:row>8</xdr:row>
                    <xdr:rowOff>66675</xdr:rowOff>
                  </from>
                  <to>
                    <xdr:col>53</xdr:col>
                    <xdr:colOff>133350</xdr:colOff>
                    <xdr:row>9</xdr:row>
                    <xdr:rowOff>104775</xdr:rowOff>
                  </to>
                </anchor>
              </controlPr>
            </control>
          </mc:Choice>
        </mc:AlternateContent>
        <mc:AlternateContent xmlns:mc="http://schemas.openxmlformats.org/markup-compatibility/2006">
          <mc:Choice Requires="x14">
            <control shapeId="49154" r:id="rId5" name="Drop Down 2">
              <controlPr defaultSize="0" autoLine="0" autoPict="0">
                <anchor moveWithCells="1">
                  <from>
                    <xdr:col>38</xdr:col>
                    <xdr:colOff>0</xdr:colOff>
                    <xdr:row>10</xdr:row>
                    <xdr:rowOff>123825</xdr:rowOff>
                  </from>
                  <to>
                    <xdr:col>53</xdr:col>
                    <xdr:colOff>133350</xdr:colOff>
                    <xdr:row>12</xdr:row>
                    <xdr:rowOff>0</xdr:rowOff>
                  </to>
                </anchor>
              </controlPr>
            </control>
          </mc:Choice>
        </mc:AlternateContent>
        <mc:AlternateContent xmlns:mc="http://schemas.openxmlformats.org/markup-compatibility/2006">
          <mc:Choice Requires="x14">
            <control shapeId="49155" r:id="rId6" name="Drop Down 3">
              <controlPr defaultSize="0" autoLine="0" autoPict="0">
                <anchor moveWithCells="1">
                  <from>
                    <xdr:col>38</xdr:col>
                    <xdr:colOff>0</xdr:colOff>
                    <xdr:row>13</xdr:row>
                    <xdr:rowOff>47625</xdr:rowOff>
                  </from>
                  <to>
                    <xdr:col>53</xdr:col>
                    <xdr:colOff>133350</xdr:colOff>
                    <xdr:row>14</xdr:row>
                    <xdr:rowOff>85725</xdr:rowOff>
                  </to>
                </anchor>
              </controlPr>
            </control>
          </mc:Choice>
        </mc:AlternateContent>
        <mc:AlternateContent xmlns:mc="http://schemas.openxmlformats.org/markup-compatibility/2006">
          <mc:Choice Requires="x14">
            <control shapeId="49156" r:id="rId7" name="Drop Down 4">
              <controlPr defaultSize="0" autoLine="0" autoPict="0">
                <anchor moveWithCells="1">
                  <from>
                    <xdr:col>38</xdr:col>
                    <xdr:colOff>0</xdr:colOff>
                    <xdr:row>15</xdr:row>
                    <xdr:rowOff>114300</xdr:rowOff>
                  </from>
                  <to>
                    <xdr:col>53</xdr:col>
                    <xdr:colOff>133350</xdr:colOff>
                    <xdr:row>16</xdr:row>
                    <xdr:rowOff>152400</xdr:rowOff>
                  </to>
                </anchor>
              </controlPr>
            </control>
          </mc:Choice>
        </mc:AlternateContent>
        <mc:AlternateContent xmlns:mc="http://schemas.openxmlformats.org/markup-compatibility/2006">
          <mc:Choice Requires="x14">
            <control shapeId="49157" r:id="rId8" name="Drop Down 5">
              <controlPr defaultSize="0" autoLine="0" autoPict="0">
                <anchor moveWithCells="1">
                  <from>
                    <xdr:col>38</xdr:col>
                    <xdr:colOff>0</xdr:colOff>
                    <xdr:row>18</xdr:row>
                    <xdr:rowOff>66675</xdr:rowOff>
                  </from>
                  <to>
                    <xdr:col>53</xdr:col>
                    <xdr:colOff>133350</xdr:colOff>
                    <xdr:row>19</xdr:row>
                    <xdr:rowOff>104775</xdr:rowOff>
                  </to>
                </anchor>
              </controlPr>
            </control>
          </mc:Choice>
        </mc:AlternateContent>
        <mc:AlternateContent xmlns:mc="http://schemas.openxmlformats.org/markup-compatibility/2006">
          <mc:Choice Requires="x14">
            <control shapeId="49158" r:id="rId9" name="Check Box 6">
              <controlPr defaultSize="0" autoFill="0" autoLine="0" autoPict="0">
                <anchor moveWithCells="1">
                  <from>
                    <xdr:col>55</xdr:col>
                    <xdr:colOff>0</xdr:colOff>
                    <xdr:row>17</xdr:row>
                    <xdr:rowOff>0</xdr:rowOff>
                  </from>
                  <to>
                    <xdr:col>55</xdr:col>
                    <xdr:colOff>200025</xdr:colOff>
                    <xdr:row>17</xdr:row>
                    <xdr:rowOff>180975</xdr:rowOff>
                  </to>
                </anchor>
              </controlPr>
            </control>
          </mc:Choice>
        </mc:AlternateContent>
        <mc:AlternateContent xmlns:mc="http://schemas.openxmlformats.org/markup-compatibility/2006">
          <mc:Choice Requires="x14">
            <control shapeId="49159" r:id="rId10" name="Check Box 7">
              <controlPr defaultSize="0" autoFill="0" autoLine="0" autoPict="0">
                <anchor moveWithCells="1">
                  <from>
                    <xdr:col>55</xdr:col>
                    <xdr:colOff>0</xdr:colOff>
                    <xdr:row>17</xdr:row>
                    <xdr:rowOff>0</xdr:rowOff>
                  </from>
                  <to>
                    <xdr:col>55</xdr:col>
                    <xdr:colOff>200025</xdr:colOff>
                    <xdr:row>17</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3"/>
  <sheetViews>
    <sheetView showGridLines="0" showRowColHeaders="0" zoomScale="120" zoomScaleNormal="120" workbookViewId="0"/>
  </sheetViews>
  <sheetFormatPr defaultRowHeight="12.75"/>
  <cols>
    <col min="2" max="2" width="151.28515625" customWidth="1"/>
    <col min="3" max="3" width="30.7109375" customWidth="1"/>
  </cols>
  <sheetData>
    <row r="1" spans="2:2" ht="20.25">
      <c r="B1" s="270" t="s">
        <v>6514</v>
      </c>
    </row>
    <row r="2" spans="2:2" ht="12.75" customHeight="1">
      <c r="B2" s="270"/>
    </row>
    <row r="3" spans="2:2" ht="331.5">
      <c r="B3" s="217" t="s">
        <v>6513</v>
      </c>
    </row>
  </sheetData>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G542"/>
  <sheetViews>
    <sheetView zoomScaleNormal="100" workbookViewId="0"/>
  </sheetViews>
  <sheetFormatPr defaultColWidth="0" defaultRowHeight="14.25"/>
  <cols>
    <col min="1" max="1" width="2.7109375" customWidth="1"/>
    <col min="2" max="2" width="114.5703125" style="133" customWidth="1"/>
    <col min="3" max="3" width="15.42578125" style="133" customWidth="1"/>
    <col min="4" max="4" width="37.28515625" style="133" customWidth="1"/>
    <col min="5" max="5" width="60.28515625" style="133" customWidth="1"/>
    <col min="6" max="6" width="53" customWidth="1"/>
    <col min="7" max="7" width="29.42578125" customWidth="1"/>
    <col min="8" max="16384" width="9.140625" hidden="1"/>
  </cols>
  <sheetData>
    <row r="1" spans="1:7" ht="20.25">
      <c r="A1" s="260"/>
      <c r="B1" s="270" t="s">
        <v>1205</v>
      </c>
      <c r="C1" s="260"/>
      <c r="D1" s="260"/>
      <c r="E1" s="260"/>
      <c r="F1" s="12"/>
      <c r="G1" s="12"/>
    </row>
    <row r="2" spans="1:7" ht="15">
      <c r="A2" s="260"/>
      <c r="B2" s="291" t="s">
        <v>6422</v>
      </c>
      <c r="C2" s="260"/>
      <c r="D2" s="260"/>
      <c r="E2" s="260"/>
      <c r="F2" s="12"/>
      <c r="G2" s="12"/>
    </row>
    <row r="3" spans="1:7" ht="15">
      <c r="A3" s="260"/>
      <c r="B3" s="136" t="s">
        <v>320</v>
      </c>
      <c r="C3" s="260"/>
      <c r="D3" s="260"/>
      <c r="E3" s="260"/>
      <c r="F3" s="12"/>
      <c r="G3" s="12"/>
    </row>
    <row r="4" spans="1:7" ht="28.5">
      <c r="A4" s="260"/>
      <c r="B4" s="135" t="s">
        <v>7011</v>
      </c>
      <c r="C4" s="261"/>
      <c r="D4" s="260"/>
      <c r="E4" s="260"/>
      <c r="F4" s="12"/>
      <c r="G4" s="12"/>
    </row>
    <row r="5" spans="1:7" ht="15">
      <c r="A5" s="260"/>
      <c r="B5" s="159" t="s">
        <v>319</v>
      </c>
      <c r="C5" s="260"/>
      <c r="D5" s="260"/>
      <c r="E5" s="260"/>
      <c r="F5" s="12"/>
      <c r="G5" s="12"/>
    </row>
    <row r="6" spans="1:7" ht="15">
      <c r="A6" s="260"/>
      <c r="B6" s="136" t="s">
        <v>6493</v>
      </c>
      <c r="C6" s="260"/>
      <c r="D6" s="260"/>
      <c r="E6" s="260"/>
      <c r="F6" s="12"/>
      <c r="G6" s="12"/>
    </row>
    <row r="7" spans="1:7" ht="15">
      <c r="A7" s="260"/>
      <c r="B7" s="135" t="s">
        <v>6481</v>
      </c>
      <c r="C7" s="260"/>
      <c r="D7" s="260"/>
      <c r="E7" s="260"/>
      <c r="F7" s="12"/>
      <c r="G7" s="12"/>
    </row>
    <row r="8" spans="1:7" ht="15">
      <c r="A8" s="260"/>
      <c r="B8" s="169" t="s">
        <v>6905</v>
      </c>
      <c r="C8" s="260"/>
      <c r="D8" s="260"/>
      <c r="E8" s="260"/>
      <c r="F8" s="12"/>
      <c r="G8" s="12"/>
    </row>
    <row r="9" spans="1:7" ht="15">
      <c r="A9" s="260"/>
      <c r="B9" s="169" t="s">
        <v>6982</v>
      </c>
      <c r="C9" s="260"/>
      <c r="D9" s="260"/>
      <c r="E9" s="260"/>
      <c r="F9" s="12"/>
      <c r="G9" s="12"/>
    </row>
    <row r="10" spans="1:7" ht="15">
      <c r="A10" s="260"/>
      <c r="B10" s="135" t="s">
        <v>7012</v>
      </c>
      <c r="C10" s="260"/>
      <c r="D10" s="260"/>
      <c r="E10" s="260"/>
      <c r="F10" s="12"/>
      <c r="G10" s="12"/>
    </row>
    <row r="11" spans="1:7" ht="15">
      <c r="A11" s="260"/>
      <c r="B11" s="135" t="s">
        <v>6906</v>
      </c>
      <c r="C11" s="260"/>
      <c r="D11" s="260"/>
      <c r="E11" s="260"/>
      <c r="F11" s="12"/>
      <c r="G11" s="12"/>
    </row>
    <row r="12" spans="1:7" ht="15">
      <c r="A12" s="260"/>
      <c r="B12" s="133" t="s">
        <v>6907</v>
      </c>
      <c r="C12" s="260"/>
      <c r="D12" s="260"/>
      <c r="E12" s="260"/>
      <c r="F12" s="12"/>
      <c r="G12" s="12"/>
    </row>
    <row r="13" spans="1:7" ht="15">
      <c r="A13" s="260"/>
      <c r="B13" s="136" t="s">
        <v>318</v>
      </c>
      <c r="C13" s="260"/>
      <c r="D13" s="260"/>
      <c r="E13" s="260"/>
      <c r="F13" s="12"/>
      <c r="G13" s="12"/>
    </row>
    <row r="14" spans="1:7" ht="75" customHeight="1">
      <c r="A14" s="260"/>
      <c r="B14" s="135" t="s">
        <v>7013</v>
      </c>
      <c r="C14" s="260"/>
      <c r="D14" s="260"/>
      <c r="E14" s="260"/>
      <c r="F14" s="12"/>
      <c r="G14" s="12"/>
    </row>
    <row r="15" spans="1:7" ht="15">
      <c r="A15" s="260"/>
      <c r="B15" s="135" t="s">
        <v>7014</v>
      </c>
      <c r="C15" s="260"/>
      <c r="D15" s="260"/>
      <c r="E15" s="260"/>
      <c r="F15" s="12"/>
      <c r="G15" s="12"/>
    </row>
    <row r="16" spans="1:7" ht="15">
      <c r="A16" s="260"/>
      <c r="B16" s="160" t="s">
        <v>1084</v>
      </c>
      <c r="C16" s="260"/>
      <c r="D16" s="260"/>
      <c r="E16" s="260"/>
      <c r="F16" s="12"/>
      <c r="G16" s="12"/>
    </row>
    <row r="17" spans="1:7" ht="15">
      <c r="A17" s="260"/>
      <c r="B17" s="135" t="s">
        <v>7015</v>
      </c>
      <c r="C17" s="260"/>
      <c r="D17" s="260"/>
      <c r="E17" s="260"/>
      <c r="F17" s="12"/>
      <c r="G17" s="12"/>
    </row>
    <row r="18" spans="1:7" ht="15">
      <c r="A18" s="260"/>
      <c r="B18" s="160" t="s">
        <v>317</v>
      </c>
      <c r="C18" s="260"/>
      <c r="D18" s="260"/>
      <c r="E18" s="260"/>
      <c r="F18" s="12"/>
      <c r="G18" s="12"/>
    </row>
    <row r="19" spans="1:7" ht="30" customHeight="1">
      <c r="A19" s="260"/>
      <c r="B19" s="135" t="s">
        <v>6908</v>
      </c>
      <c r="C19" s="260"/>
      <c r="D19" s="260"/>
      <c r="E19" s="260"/>
      <c r="F19" s="12"/>
      <c r="G19" s="12"/>
    </row>
    <row r="20" spans="1:7" ht="75.75">
      <c r="A20" s="260"/>
      <c r="B20" s="135" t="s">
        <v>6909</v>
      </c>
      <c r="C20" s="260"/>
      <c r="D20" s="260"/>
      <c r="E20" s="260"/>
      <c r="F20" s="12"/>
      <c r="G20" s="12"/>
    </row>
    <row r="21" spans="1:7" ht="15">
      <c r="A21" s="260"/>
      <c r="B21" s="265" t="s">
        <v>6904</v>
      </c>
      <c r="C21" s="260"/>
      <c r="D21" s="260"/>
      <c r="E21" s="260"/>
      <c r="F21" s="12"/>
      <c r="G21" s="12"/>
    </row>
    <row r="22" spans="1:7" ht="15">
      <c r="A22" s="260"/>
      <c r="B22" s="265" t="s">
        <v>6480</v>
      </c>
      <c r="C22" s="260"/>
      <c r="D22" s="260"/>
      <c r="E22" s="260"/>
      <c r="F22" s="12"/>
      <c r="G22" s="12"/>
    </row>
    <row r="23" spans="1:7" ht="15">
      <c r="A23" s="260"/>
      <c r="B23" s="265" t="s">
        <v>6479</v>
      </c>
      <c r="C23" s="260"/>
      <c r="D23" s="260"/>
      <c r="E23" s="260"/>
      <c r="F23" s="12"/>
      <c r="G23" s="12"/>
    </row>
    <row r="24" spans="1:7" ht="42.75">
      <c r="A24" s="260"/>
      <c r="B24" s="135" t="s">
        <v>316</v>
      </c>
      <c r="C24" s="260"/>
      <c r="D24" s="260"/>
      <c r="E24" s="260"/>
      <c r="F24" s="12"/>
      <c r="G24" s="12"/>
    </row>
    <row r="25" spans="1:7" ht="15">
      <c r="A25" s="260"/>
      <c r="B25" s="135" t="s">
        <v>7016</v>
      </c>
      <c r="C25" s="260"/>
      <c r="D25" s="260"/>
      <c r="E25" s="260"/>
      <c r="F25" s="12"/>
      <c r="G25" s="12"/>
    </row>
    <row r="26" spans="1:7" ht="15">
      <c r="A26" s="260"/>
      <c r="B26" s="160" t="s">
        <v>315</v>
      </c>
      <c r="C26" s="260"/>
      <c r="D26" s="260"/>
      <c r="E26" s="260"/>
      <c r="F26" s="12"/>
      <c r="G26" s="12"/>
    </row>
    <row r="27" spans="1:7" ht="15">
      <c r="A27" s="260"/>
      <c r="B27" s="135" t="s">
        <v>6910</v>
      </c>
      <c r="C27" s="260"/>
      <c r="D27" s="260"/>
      <c r="E27" s="260"/>
      <c r="F27" s="12"/>
      <c r="G27" s="12"/>
    </row>
    <row r="28" spans="1:7" ht="15">
      <c r="A28" s="260"/>
      <c r="B28" s="135" t="s">
        <v>1101</v>
      </c>
      <c r="C28" s="260"/>
      <c r="D28" s="260"/>
      <c r="E28" s="260"/>
      <c r="F28" s="12"/>
      <c r="G28" s="12"/>
    </row>
    <row r="29" spans="1:7" ht="15">
      <c r="A29" s="260"/>
      <c r="B29" s="135" t="s">
        <v>6841</v>
      </c>
      <c r="C29" s="260"/>
      <c r="D29" s="260"/>
      <c r="E29" s="260"/>
      <c r="F29" s="12"/>
      <c r="G29" s="12"/>
    </row>
    <row r="30" spans="1:7" ht="15">
      <c r="A30" s="260"/>
      <c r="B30" s="135" t="s">
        <v>6842</v>
      </c>
      <c r="C30" s="260"/>
      <c r="D30" s="260"/>
      <c r="E30" s="260"/>
      <c r="F30" s="12"/>
      <c r="G30" s="12"/>
    </row>
    <row r="31" spans="1:7" ht="15">
      <c r="A31" s="260"/>
      <c r="B31" s="135" t="s">
        <v>6843</v>
      </c>
      <c r="C31" s="260"/>
      <c r="D31" s="260"/>
      <c r="E31" s="260"/>
      <c r="F31" s="12"/>
      <c r="G31" s="12"/>
    </row>
    <row r="32" spans="1:7" ht="15">
      <c r="A32" s="260"/>
      <c r="B32" s="135" t="s">
        <v>6840</v>
      </c>
      <c r="C32" s="260"/>
      <c r="D32" s="260"/>
      <c r="E32" s="260"/>
      <c r="F32" s="12"/>
      <c r="G32" s="12"/>
    </row>
    <row r="33" spans="1:7" ht="15">
      <c r="A33" s="260"/>
      <c r="B33" s="135" t="s">
        <v>7017</v>
      </c>
      <c r="C33" s="260"/>
      <c r="D33" s="260"/>
      <c r="E33" s="260"/>
      <c r="F33" s="12"/>
      <c r="G33" s="12"/>
    </row>
    <row r="34" spans="1:7" ht="15">
      <c r="A34" s="260"/>
      <c r="B34" s="135" t="s">
        <v>7018</v>
      </c>
      <c r="C34" s="260"/>
      <c r="D34" s="260"/>
      <c r="E34" s="260"/>
      <c r="F34" s="12"/>
      <c r="G34" s="12"/>
    </row>
    <row r="35" spans="1:7" ht="15">
      <c r="A35" s="260"/>
      <c r="B35" s="135" t="s">
        <v>6494</v>
      </c>
      <c r="C35" s="260"/>
      <c r="D35" s="260"/>
      <c r="E35" s="260"/>
      <c r="F35" s="12"/>
      <c r="G35" s="12"/>
    </row>
    <row r="36" spans="1:7" ht="15">
      <c r="A36" s="260"/>
      <c r="B36" s="133" t="s">
        <v>6495</v>
      </c>
      <c r="C36" s="260"/>
      <c r="D36" s="260"/>
      <c r="E36" s="260"/>
      <c r="F36" s="12"/>
      <c r="G36" s="12"/>
    </row>
    <row r="37" spans="1:7" ht="15">
      <c r="A37" s="260"/>
      <c r="B37" s="135" t="s">
        <v>6496</v>
      </c>
      <c r="C37" s="260"/>
      <c r="D37" s="260"/>
      <c r="E37" s="260"/>
      <c r="F37" s="12"/>
      <c r="G37" s="12"/>
    </row>
    <row r="38" spans="1:7" ht="15">
      <c r="A38" s="260"/>
      <c r="B38" s="135" t="s">
        <v>6911</v>
      </c>
      <c r="C38" s="260"/>
      <c r="D38" s="260"/>
      <c r="E38" s="260"/>
      <c r="F38" s="12"/>
      <c r="G38" s="12"/>
    </row>
    <row r="39" spans="1:7" ht="15">
      <c r="A39" s="260"/>
      <c r="B39" s="135" t="s">
        <v>6497</v>
      </c>
      <c r="C39" s="260"/>
      <c r="D39" s="260"/>
      <c r="E39" s="260"/>
      <c r="F39" s="12"/>
      <c r="G39" s="12"/>
    </row>
    <row r="40" spans="1:7" s="345" customFormat="1" ht="43.5">
      <c r="A40" s="260"/>
      <c r="B40" s="140" t="s">
        <v>7020</v>
      </c>
      <c r="C40" s="260"/>
      <c r="D40" s="260"/>
      <c r="E40" s="260"/>
      <c r="F40" s="12"/>
      <c r="G40" s="12"/>
    </row>
    <row r="41" spans="1:7" ht="15">
      <c r="A41" s="260"/>
      <c r="B41" s="289" t="s">
        <v>6899</v>
      </c>
      <c r="C41" s="260"/>
      <c r="D41" s="260"/>
      <c r="E41" s="260"/>
      <c r="F41" s="12"/>
      <c r="G41" s="12"/>
    </row>
    <row r="42" spans="1:7" ht="15">
      <c r="A42" s="260"/>
      <c r="B42" s="230" t="s">
        <v>6836</v>
      </c>
      <c r="C42" s="260"/>
      <c r="D42" s="260"/>
      <c r="E42" s="260"/>
      <c r="F42" s="12"/>
      <c r="G42" s="12"/>
    </row>
    <row r="43" spans="1:7" ht="30" customHeight="1">
      <c r="A43" s="260"/>
      <c r="B43" s="228" t="s">
        <v>6912</v>
      </c>
      <c r="C43" s="260"/>
      <c r="D43" s="260"/>
      <c r="E43" s="260"/>
      <c r="F43" s="12"/>
      <c r="G43" s="12"/>
    </row>
    <row r="44" spans="1:7" ht="15">
      <c r="A44" s="260"/>
      <c r="B44" s="159" t="s">
        <v>1200</v>
      </c>
      <c r="C44" s="260"/>
      <c r="D44" s="260"/>
      <c r="E44" s="260"/>
      <c r="F44" s="12"/>
      <c r="G44" s="12"/>
    </row>
    <row r="45" spans="1:7" s="345" customFormat="1" ht="43.5">
      <c r="A45" s="260"/>
      <c r="B45" s="138" t="s">
        <v>6844</v>
      </c>
      <c r="C45" s="260"/>
      <c r="D45" s="260"/>
      <c r="E45" s="260"/>
      <c r="F45" s="12"/>
      <c r="G45" s="12"/>
    </row>
    <row r="46" spans="1:7" s="345" customFormat="1" ht="15">
      <c r="A46" s="260"/>
      <c r="B46" s="362" t="s">
        <v>6838</v>
      </c>
      <c r="C46" s="260"/>
      <c r="D46" s="260"/>
      <c r="E46" s="260"/>
      <c r="F46" s="12"/>
      <c r="G46" s="12"/>
    </row>
    <row r="47" spans="1:7" s="345" customFormat="1" ht="43.5">
      <c r="A47" s="260"/>
      <c r="B47" s="138" t="s">
        <v>6913</v>
      </c>
      <c r="C47" s="260"/>
      <c r="D47" s="260"/>
      <c r="E47" s="260"/>
      <c r="F47" s="12"/>
      <c r="G47" s="12"/>
    </row>
    <row r="48" spans="1:7" s="345" customFormat="1" ht="29.25">
      <c r="A48" s="260"/>
      <c r="B48" s="138" t="s">
        <v>6837</v>
      </c>
      <c r="C48" s="260"/>
      <c r="D48" s="260"/>
      <c r="E48" s="260"/>
      <c r="F48" s="12"/>
      <c r="G48" s="12"/>
    </row>
    <row r="49" spans="1:7" s="345" customFormat="1" ht="29.25">
      <c r="A49" s="260"/>
      <c r="B49" s="138" t="s">
        <v>6839</v>
      </c>
      <c r="C49" s="260"/>
      <c r="D49" s="260"/>
      <c r="E49" s="260"/>
      <c r="F49" s="12"/>
      <c r="G49" s="12"/>
    </row>
    <row r="50" spans="1:7" s="345" customFormat="1" ht="28.5">
      <c r="A50" s="260"/>
      <c r="B50" s="361" t="s">
        <v>6914</v>
      </c>
      <c r="C50" s="260"/>
      <c r="D50" s="260"/>
      <c r="E50" s="260"/>
      <c r="F50" s="12"/>
      <c r="G50" s="12"/>
    </row>
    <row r="51" spans="1:7" ht="45" customHeight="1">
      <c r="A51" s="260"/>
      <c r="B51" s="214" t="s">
        <v>6915</v>
      </c>
      <c r="C51" s="260"/>
      <c r="D51" s="260"/>
      <c r="E51" s="260"/>
      <c r="F51" s="12"/>
      <c r="G51" s="12"/>
    </row>
    <row r="52" spans="1:7" ht="15">
      <c r="A52" s="260"/>
      <c r="B52" s="135" t="s">
        <v>314</v>
      </c>
      <c r="C52" s="260"/>
      <c r="D52" s="260"/>
      <c r="E52" s="260"/>
      <c r="F52" s="12"/>
      <c r="G52" s="12"/>
    </row>
    <row r="53" spans="1:7" ht="15">
      <c r="A53" s="260"/>
      <c r="B53" s="137" t="s">
        <v>1201</v>
      </c>
      <c r="C53" s="260"/>
      <c r="D53" s="260"/>
      <c r="E53" s="260"/>
      <c r="F53" s="12"/>
      <c r="G53" s="12"/>
    </row>
    <row r="54" spans="1:7" ht="15">
      <c r="A54" s="260"/>
      <c r="B54" s="137" t="s">
        <v>1202</v>
      </c>
      <c r="C54" s="260"/>
      <c r="D54" s="260"/>
      <c r="E54" s="260"/>
      <c r="F54" s="12"/>
      <c r="G54" s="12"/>
    </row>
    <row r="55" spans="1:7" ht="15">
      <c r="A55" s="260"/>
      <c r="B55" s="137" t="s">
        <v>1203</v>
      </c>
      <c r="C55" s="260"/>
      <c r="D55" s="260"/>
      <c r="E55" s="260"/>
      <c r="F55" s="12"/>
      <c r="G55" s="12"/>
    </row>
    <row r="56" spans="1:7" ht="57.75">
      <c r="A56" s="260"/>
      <c r="B56" s="138" t="s">
        <v>6845</v>
      </c>
      <c r="C56" s="260"/>
      <c r="D56" s="260"/>
      <c r="E56" s="260"/>
      <c r="F56" s="12"/>
      <c r="G56" s="12"/>
    </row>
    <row r="57" spans="1:7" ht="72">
      <c r="A57" s="260"/>
      <c r="B57" s="138" t="s">
        <v>6916</v>
      </c>
      <c r="C57" s="260"/>
      <c r="D57" s="260"/>
      <c r="E57" s="260"/>
      <c r="F57" s="12"/>
      <c r="G57" s="12"/>
    </row>
    <row r="58" spans="1:7" ht="57.75">
      <c r="A58" s="260"/>
      <c r="B58" s="139" t="s">
        <v>7019</v>
      </c>
      <c r="C58" s="260"/>
      <c r="D58" s="260"/>
      <c r="E58" s="260"/>
      <c r="F58" s="12"/>
      <c r="G58" s="12"/>
    </row>
    <row r="59" spans="1:7" ht="43.5">
      <c r="A59" s="260"/>
      <c r="B59" s="140" t="s">
        <v>1102</v>
      </c>
      <c r="C59" s="260"/>
      <c r="D59" s="260"/>
      <c r="E59" s="260"/>
      <c r="F59" s="12"/>
      <c r="G59" s="12"/>
    </row>
    <row r="60" spans="1:7" ht="57">
      <c r="A60" s="260"/>
      <c r="B60" s="141" t="s">
        <v>6917</v>
      </c>
      <c r="C60" s="260"/>
      <c r="D60" s="260"/>
      <c r="E60" s="260"/>
      <c r="F60" s="12"/>
      <c r="G60" s="12"/>
    </row>
    <row r="61" spans="1:7" ht="72">
      <c r="A61" s="260"/>
      <c r="B61" s="138" t="s">
        <v>6918</v>
      </c>
      <c r="C61" s="260"/>
      <c r="D61" s="260"/>
      <c r="E61" s="260"/>
      <c r="F61" s="12"/>
      <c r="G61" s="12"/>
    </row>
    <row r="62" spans="1:7" ht="15">
      <c r="A62" s="260"/>
      <c r="B62" s="230" t="s">
        <v>6920</v>
      </c>
      <c r="C62" s="260"/>
      <c r="D62" s="260"/>
      <c r="E62" s="260"/>
      <c r="F62" s="12"/>
      <c r="G62" s="12"/>
    </row>
    <row r="63" spans="1:7" ht="15">
      <c r="A63" s="260"/>
      <c r="B63" s="135" t="s">
        <v>6919</v>
      </c>
      <c r="C63" s="260"/>
      <c r="D63" s="260"/>
      <c r="E63" s="260"/>
      <c r="F63" s="12"/>
      <c r="G63" s="12"/>
    </row>
    <row r="64" spans="1:7" ht="28.5">
      <c r="A64" s="260"/>
      <c r="B64" s="135" t="s">
        <v>1103</v>
      </c>
      <c r="C64" s="260"/>
      <c r="D64" s="260"/>
      <c r="E64" s="260"/>
      <c r="F64" s="12"/>
      <c r="G64" s="12"/>
    </row>
    <row r="65" spans="1:7" ht="15">
      <c r="A65" s="260"/>
      <c r="B65" s="138" t="s">
        <v>6921</v>
      </c>
      <c r="C65" s="260"/>
      <c r="D65" s="260"/>
      <c r="E65" s="260"/>
      <c r="F65" s="12"/>
      <c r="G65" s="12"/>
    </row>
    <row r="66" spans="1:7" ht="28.5">
      <c r="A66" s="260"/>
      <c r="B66" s="135" t="s">
        <v>6490</v>
      </c>
      <c r="C66" s="260"/>
      <c r="D66" s="260"/>
      <c r="E66" s="260"/>
      <c r="F66" s="12"/>
      <c r="G66" s="12"/>
    </row>
    <row r="67" spans="1:7" ht="75" customHeight="1">
      <c r="A67" s="260"/>
      <c r="B67" s="135" t="s">
        <v>7021</v>
      </c>
      <c r="C67" s="260"/>
      <c r="D67" s="261"/>
      <c r="E67" s="260"/>
      <c r="F67" s="12"/>
      <c r="G67" s="12"/>
    </row>
    <row r="68" spans="1:7" ht="15">
      <c r="A68" s="260"/>
      <c r="B68" s="230" t="s">
        <v>6419</v>
      </c>
      <c r="C68" s="260"/>
      <c r="D68" s="261"/>
      <c r="E68" s="260"/>
      <c r="F68" s="12"/>
      <c r="G68" s="12"/>
    </row>
    <row r="69" spans="1:7" ht="42.75">
      <c r="A69" s="260"/>
      <c r="B69" s="227" t="s">
        <v>7022</v>
      </c>
      <c r="C69" s="260"/>
      <c r="D69" s="261"/>
      <c r="E69" s="260"/>
      <c r="F69" s="12"/>
      <c r="G69" s="12"/>
    </row>
    <row r="70" spans="1:7" ht="57">
      <c r="A70" s="260"/>
      <c r="B70" s="227" t="s">
        <v>7023</v>
      </c>
      <c r="C70" s="260"/>
      <c r="D70" s="261"/>
      <c r="E70" s="260"/>
      <c r="F70" s="12"/>
      <c r="G70" s="12"/>
    </row>
    <row r="71" spans="1:7" ht="42.75">
      <c r="A71" s="260"/>
      <c r="B71" s="227" t="s">
        <v>7024</v>
      </c>
      <c r="C71" s="260"/>
      <c r="D71" s="261"/>
      <c r="E71" s="260"/>
      <c r="F71" s="12"/>
      <c r="G71" s="12"/>
    </row>
    <row r="72" spans="1:7" ht="42.75">
      <c r="A72" s="260"/>
      <c r="B72" s="266" t="s">
        <v>6922</v>
      </c>
      <c r="C72" s="260"/>
      <c r="D72" s="261"/>
      <c r="E72" s="260"/>
      <c r="F72" s="12"/>
      <c r="G72" s="12"/>
    </row>
    <row r="73" spans="1:7" ht="24">
      <c r="A73" s="260"/>
      <c r="B73" s="423" t="s">
        <v>7025</v>
      </c>
      <c r="C73" s="260"/>
      <c r="D73" s="261"/>
      <c r="E73" s="260"/>
      <c r="F73" s="12"/>
      <c r="G73" s="12"/>
    </row>
    <row r="74" spans="1:7" ht="29.25">
      <c r="A74" s="260"/>
      <c r="B74" s="138" t="s">
        <v>7026</v>
      </c>
      <c r="C74" s="260"/>
      <c r="D74" s="261"/>
      <c r="E74" s="260"/>
      <c r="F74" s="12"/>
      <c r="G74" s="12"/>
    </row>
    <row r="75" spans="1:7" ht="42.75">
      <c r="A75" s="260"/>
      <c r="B75" s="227" t="s">
        <v>6420</v>
      </c>
      <c r="C75" s="260"/>
      <c r="D75" s="261"/>
      <c r="E75" s="260"/>
      <c r="F75" s="12"/>
      <c r="G75" s="12"/>
    </row>
    <row r="76" spans="1:7" ht="15">
      <c r="A76" s="260"/>
      <c r="B76" s="227" t="s">
        <v>6923</v>
      </c>
      <c r="C76" s="260"/>
      <c r="D76" s="261"/>
      <c r="E76" s="260"/>
      <c r="F76" s="12"/>
      <c r="G76" s="12"/>
    </row>
    <row r="77" spans="1:7" ht="28.5">
      <c r="A77" s="260"/>
      <c r="B77" s="227" t="s">
        <v>6421</v>
      </c>
      <c r="C77" s="260"/>
      <c r="D77" s="261"/>
      <c r="E77" s="260"/>
      <c r="F77" s="12"/>
      <c r="G77" s="12"/>
    </row>
    <row r="78" spans="1:7" ht="42.75">
      <c r="A78" s="260"/>
      <c r="B78" s="227" t="s">
        <v>6483</v>
      </c>
      <c r="C78" s="260"/>
      <c r="D78" s="261"/>
      <c r="E78" s="260"/>
      <c r="F78" s="12"/>
      <c r="G78" s="12"/>
    </row>
    <row r="79" spans="1:7" ht="28.5">
      <c r="A79" s="260"/>
      <c r="B79" s="227" t="s">
        <v>6484</v>
      </c>
      <c r="C79" s="260"/>
      <c r="D79" s="261"/>
      <c r="E79" s="260"/>
      <c r="F79" s="12"/>
      <c r="G79" s="12"/>
    </row>
    <row r="80" spans="1:7" ht="28.5">
      <c r="A80" s="260"/>
      <c r="B80" s="227" t="s">
        <v>6924</v>
      </c>
      <c r="C80" s="260"/>
      <c r="D80" s="261"/>
      <c r="E80" s="260"/>
      <c r="F80" s="12"/>
      <c r="G80" s="12"/>
    </row>
    <row r="81" spans="1:7" s="321" customFormat="1" ht="45" customHeight="1">
      <c r="A81" s="260"/>
      <c r="B81" s="330" t="s">
        <v>6925</v>
      </c>
      <c r="C81" s="260"/>
      <c r="D81" s="261"/>
      <c r="E81" s="260"/>
      <c r="F81" s="12"/>
      <c r="G81" s="12"/>
    </row>
    <row r="82" spans="1:7" s="345" customFormat="1" ht="15">
      <c r="A82" s="260"/>
      <c r="B82" s="289" t="s">
        <v>6898</v>
      </c>
      <c r="C82" s="260"/>
      <c r="D82" s="261"/>
      <c r="E82" s="260"/>
      <c r="F82" s="12"/>
      <c r="G82" s="12"/>
    </row>
    <row r="83" spans="1:7" s="345" customFormat="1" ht="57.75">
      <c r="A83" s="260"/>
      <c r="B83" s="142" t="s">
        <v>7027</v>
      </c>
      <c r="C83" s="260"/>
      <c r="D83" s="261"/>
      <c r="E83" s="260"/>
      <c r="F83" s="12"/>
      <c r="G83" s="12"/>
    </row>
    <row r="84" spans="1:7" s="345" customFormat="1" ht="29.25">
      <c r="A84" s="260"/>
      <c r="B84" s="142" t="s">
        <v>7028</v>
      </c>
      <c r="C84" s="260"/>
      <c r="D84" s="261"/>
      <c r="E84" s="260"/>
      <c r="F84" s="12"/>
      <c r="G84" s="12"/>
    </row>
    <row r="85" spans="1:7" s="345" customFormat="1" ht="15">
      <c r="A85" s="260"/>
      <c r="B85" s="267" t="s">
        <v>7029</v>
      </c>
      <c r="C85" s="260"/>
      <c r="D85" s="261"/>
      <c r="E85" s="260"/>
      <c r="F85" s="12"/>
      <c r="G85" s="12"/>
    </row>
    <row r="86" spans="1:7" s="345" customFormat="1" ht="42.75">
      <c r="A86" s="260"/>
      <c r="B86" s="266" t="s">
        <v>7030</v>
      </c>
      <c r="C86" s="260"/>
      <c r="D86" s="261"/>
      <c r="E86" s="260"/>
      <c r="F86" s="12"/>
      <c r="G86" s="12"/>
    </row>
    <row r="87" spans="1:7" s="345" customFormat="1" ht="42.75">
      <c r="A87" s="260"/>
      <c r="B87" s="267" t="s">
        <v>6926</v>
      </c>
      <c r="C87" s="260"/>
      <c r="D87" s="261"/>
      <c r="E87" s="260"/>
      <c r="F87" s="12"/>
      <c r="G87" s="12"/>
    </row>
    <row r="88" spans="1:7" s="345" customFormat="1" ht="28.5">
      <c r="A88" s="260"/>
      <c r="B88" s="421" t="s">
        <v>6959</v>
      </c>
      <c r="C88" s="260"/>
      <c r="D88" s="261"/>
      <c r="E88" s="260"/>
      <c r="F88" s="12"/>
      <c r="G88" s="12"/>
    </row>
    <row r="89" spans="1:7" s="345" customFormat="1" ht="42.75">
      <c r="A89" s="260"/>
      <c r="B89" s="360" t="s">
        <v>6927</v>
      </c>
      <c r="C89" s="260"/>
      <c r="D89" s="261"/>
      <c r="E89" s="260"/>
      <c r="F89" s="12"/>
      <c r="G89" s="12"/>
    </row>
    <row r="90" spans="1:7" s="345" customFormat="1" ht="15">
      <c r="A90" s="260"/>
      <c r="B90" s="289" t="s">
        <v>6983</v>
      </c>
      <c r="C90" s="260"/>
      <c r="D90" s="261"/>
      <c r="E90" s="260"/>
      <c r="F90" s="12"/>
      <c r="G90" s="12"/>
    </row>
    <row r="91" spans="1:7" s="345" customFormat="1" ht="15">
      <c r="A91" s="260"/>
      <c r="B91" s="466" t="s">
        <v>1228</v>
      </c>
      <c r="C91" s="260"/>
      <c r="D91" s="261"/>
      <c r="E91" s="260"/>
      <c r="F91" s="12"/>
      <c r="G91" s="12"/>
    </row>
    <row r="92" spans="1:7" s="345" customFormat="1" ht="15">
      <c r="A92" s="260"/>
      <c r="B92" s="169" t="s">
        <v>1229</v>
      </c>
      <c r="C92" s="260"/>
      <c r="D92" s="261"/>
      <c r="E92" s="260"/>
      <c r="F92" s="12"/>
      <c r="G92" s="12"/>
    </row>
    <row r="93" spans="1:7" s="345" customFormat="1" ht="15">
      <c r="A93" s="260"/>
      <c r="B93" s="466" t="s">
        <v>6984</v>
      </c>
      <c r="C93" s="260"/>
      <c r="D93" s="261"/>
      <c r="E93" s="260"/>
      <c r="F93" s="12"/>
      <c r="G93" s="12"/>
    </row>
    <row r="94" spans="1:7" s="345" customFormat="1" ht="15">
      <c r="A94" s="260"/>
      <c r="B94" s="466" t="s">
        <v>6853</v>
      </c>
      <c r="C94" s="260"/>
      <c r="D94" s="261"/>
      <c r="E94" s="260"/>
      <c r="F94" s="12"/>
      <c r="G94" s="12"/>
    </row>
    <row r="95" spans="1:7" s="345" customFormat="1" ht="29.25">
      <c r="A95" s="260"/>
      <c r="B95" s="466" t="s">
        <v>6852</v>
      </c>
      <c r="C95" s="260"/>
      <c r="D95" s="261"/>
      <c r="E95" s="260"/>
      <c r="F95" s="12"/>
      <c r="G95" s="12"/>
    </row>
    <row r="96" spans="1:7" s="345" customFormat="1" ht="29.25">
      <c r="A96" s="260"/>
      <c r="B96" s="466" t="s">
        <v>6854</v>
      </c>
      <c r="C96" s="260"/>
      <c r="D96" s="261"/>
      <c r="E96" s="260"/>
      <c r="F96" s="12"/>
      <c r="G96" s="12"/>
    </row>
    <row r="97" spans="1:7" s="345" customFormat="1" ht="15">
      <c r="A97" s="260"/>
      <c r="B97" s="466" t="s">
        <v>6503</v>
      </c>
      <c r="C97" s="260"/>
      <c r="D97" s="261"/>
      <c r="E97" s="260"/>
      <c r="F97" s="12"/>
      <c r="G97" s="12"/>
    </row>
    <row r="98" spans="1:7" s="345" customFormat="1" ht="28.5">
      <c r="A98" s="260"/>
      <c r="B98" s="466" t="s">
        <v>6985</v>
      </c>
      <c r="C98" s="260"/>
      <c r="D98" s="261"/>
      <c r="E98" s="260"/>
      <c r="F98" s="12"/>
      <c r="G98" s="12"/>
    </row>
    <row r="99" spans="1:7" s="345" customFormat="1" ht="28.5">
      <c r="A99" s="260"/>
      <c r="B99" s="466" t="s">
        <v>6940</v>
      </c>
      <c r="C99" s="260"/>
      <c r="D99" s="261"/>
      <c r="E99" s="260"/>
      <c r="F99" s="12"/>
      <c r="G99" s="12"/>
    </row>
    <row r="100" spans="1:7" ht="15">
      <c r="A100" s="260"/>
      <c r="B100" s="289" t="s">
        <v>6900</v>
      </c>
      <c r="C100" s="260"/>
      <c r="D100" s="261"/>
      <c r="E100" s="260"/>
      <c r="F100" s="12"/>
      <c r="G100" s="12"/>
    </row>
    <row r="101" spans="1:7" ht="30" customHeight="1">
      <c r="A101" s="260"/>
      <c r="B101" s="140" t="s">
        <v>6928</v>
      </c>
      <c r="C101" s="260"/>
      <c r="D101" s="261"/>
      <c r="E101" s="260"/>
      <c r="F101" s="12"/>
      <c r="G101" s="12"/>
    </row>
    <row r="102" spans="1:7" ht="15">
      <c r="A102" s="260"/>
      <c r="B102" s="290" t="s">
        <v>163</v>
      </c>
      <c r="C102" s="260"/>
      <c r="D102" s="261"/>
      <c r="E102" s="260"/>
      <c r="F102" s="12"/>
      <c r="G102" s="12"/>
    </row>
    <row r="103" spans="1:7" ht="57.75">
      <c r="A103" s="260"/>
      <c r="B103" s="140" t="s">
        <v>6491</v>
      </c>
      <c r="C103" s="260"/>
      <c r="D103" s="261"/>
      <c r="E103" s="260"/>
      <c r="F103" s="12"/>
      <c r="G103" s="12"/>
    </row>
    <row r="104" spans="1:7" ht="30" customHeight="1">
      <c r="A104" s="260"/>
      <c r="B104" s="140" t="s">
        <v>7031</v>
      </c>
      <c r="C104" s="260"/>
      <c r="D104" s="261"/>
      <c r="E104" s="260"/>
      <c r="F104" s="12"/>
      <c r="G104" s="12"/>
    </row>
    <row r="105" spans="1:7" ht="15">
      <c r="A105" s="260"/>
      <c r="B105" s="290" t="s">
        <v>6846</v>
      </c>
      <c r="C105" s="260"/>
      <c r="D105" s="261"/>
      <c r="E105" s="260"/>
      <c r="F105" s="12"/>
      <c r="G105" s="12"/>
    </row>
    <row r="106" spans="1:7" ht="15">
      <c r="A106" s="260"/>
      <c r="B106" s="140" t="s">
        <v>7032</v>
      </c>
      <c r="C106" s="260"/>
      <c r="D106" s="261"/>
      <c r="E106" s="260"/>
      <c r="F106" s="12"/>
      <c r="G106" s="12"/>
    </row>
    <row r="107" spans="1:7" ht="15">
      <c r="A107" s="260"/>
      <c r="B107" s="290" t="s">
        <v>6847</v>
      </c>
      <c r="C107" s="260"/>
      <c r="D107" s="261"/>
      <c r="E107" s="260"/>
      <c r="F107" s="12"/>
      <c r="G107" s="12"/>
    </row>
    <row r="108" spans="1:7" ht="42.75">
      <c r="A108" s="260"/>
      <c r="B108" s="210" t="s">
        <v>6929</v>
      </c>
      <c r="C108" s="260"/>
      <c r="D108" s="261"/>
      <c r="E108" s="260"/>
      <c r="F108" s="12"/>
      <c r="G108" s="12"/>
    </row>
    <row r="109" spans="1:7" ht="15">
      <c r="A109" s="260"/>
      <c r="B109" s="210" t="s">
        <v>6425</v>
      </c>
      <c r="C109" s="260"/>
      <c r="D109" s="261"/>
      <c r="E109" s="260"/>
      <c r="F109" s="12"/>
      <c r="G109" s="12"/>
    </row>
    <row r="110" spans="1:7" ht="15">
      <c r="A110" s="260"/>
      <c r="B110" s="210" t="s">
        <v>1259</v>
      </c>
      <c r="C110" s="260"/>
      <c r="D110" s="261"/>
      <c r="E110" s="260"/>
      <c r="F110" s="12"/>
      <c r="G110" s="12"/>
    </row>
    <row r="111" spans="1:7" ht="30" customHeight="1">
      <c r="A111" s="260"/>
      <c r="B111" s="210" t="s">
        <v>7033</v>
      </c>
      <c r="C111" s="260"/>
      <c r="D111" s="261"/>
      <c r="E111" s="260"/>
      <c r="F111" s="12"/>
      <c r="G111" s="12"/>
    </row>
    <row r="112" spans="1:7" ht="28.5">
      <c r="A112" s="260"/>
      <c r="B112" s="210" t="s">
        <v>7043</v>
      </c>
      <c r="C112" s="260"/>
      <c r="D112" s="261"/>
      <c r="E112" s="260"/>
      <c r="F112" s="12"/>
      <c r="G112" s="12"/>
    </row>
    <row r="113" spans="1:7" s="345" customFormat="1" ht="28.5">
      <c r="A113" s="260"/>
      <c r="B113" s="421" t="s">
        <v>6930</v>
      </c>
      <c r="C113" s="260"/>
      <c r="D113" s="261"/>
      <c r="E113" s="260"/>
      <c r="F113" s="12"/>
      <c r="G113" s="12"/>
    </row>
    <row r="114" spans="1:7" ht="15">
      <c r="A114" s="260"/>
      <c r="B114" s="290" t="s">
        <v>6848</v>
      </c>
      <c r="C114" s="260"/>
      <c r="D114" s="261"/>
      <c r="E114" s="260"/>
      <c r="F114" s="12"/>
      <c r="G114" s="12"/>
    </row>
    <row r="115" spans="1:7" ht="57.75">
      <c r="A115" s="260"/>
      <c r="B115" s="140" t="s">
        <v>6931</v>
      </c>
      <c r="C115" s="260"/>
      <c r="D115" s="12"/>
      <c r="E115" s="260"/>
      <c r="F115" s="12"/>
      <c r="G115" s="12"/>
    </row>
    <row r="116" spans="1:7" ht="29.25">
      <c r="A116" s="260"/>
      <c r="B116" s="140" t="s">
        <v>7034</v>
      </c>
      <c r="C116" s="260"/>
      <c r="D116" s="12"/>
      <c r="E116" s="260"/>
      <c r="F116" s="12"/>
      <c r="G116" s="12"/>
    </row>
    <row r="117" spans="1:7" ht="28.5">
      <c r="A117" s="260"/>
      <c r="B117" s="229" t="s">
        <v>6498</v>
      </c>
      <c r="C117" s="260"/>
      <c r="D117" s="261"/>
      <c r="E117" s="260"/>
      <c r="F117" s="12"/>
      <c r="G117" s="12"/>
    </row>
    <row r="118" spans="1:7" ht="15">
      <c r="A118" s="260"/>
      <c r="B118" s="169" t="s">
        <v>6932</v>
      </c>
      <c r="C118" s="260"/>
      <c r="D118" s="261"/>
      <c r="E118" s="260"/>
      <c r="F118" s="12"/>
      <c r="G118" s="12"/>
    </row>
    <row r="119" spans="1:7" s="345" customFormat="1" ht="15">
      <c r="A119" s="260"/>
      <c r="B119" s="290" t="s">
        <v>6423</v>
      </c>
      <c r="C119" s="260"/>
      <c r="D119" s="261"/>
      <c r="E119" s="260"/>
      <c r="F119" s="12"/>
      <c r="G119" s="12"/>
    </row>
    <row r="120" spans="1:7" s="345" customFormat="1" ht="15">
      <c r="A120" s="260"/>
      <c r="B120" s="140" t="s">
        <v>6524</v>
      </c>
      <c r="C120" s="260"/>
      <c r="D120" s="261"/>
      <c r="E120" s="260"/>
      <c r="F120" s="12"/>
      <c r="G120" s="12"/>
    </row>
    <row r="121" spans="1:7" s="345" customFormat="1" ht="15">
      <c r="A121" s="260"/>
      <c r="B121" s="290" t="s">
        <v>6516</v>
      </c>
      <c r="C121" s="260"/>
      <c r="D121" s="261"/>
      <c r="E121" s="260"/>
      <c r="F121" s="12"/>
      <c r="G121" s="12"/>
    </row>
    <row r="122" spans="1:7" s="345" customFormat="1" ht="15">
      <c r="A122" s="260"/>
      <c r="B122" s="140" t="s">
        <v>6523</v>
      </c>
      <c r="C122" s="260"/>
      <c r="D122" s="261"/>
      <c r="E122" s="260"/>
      <c r="F122" s="12"/>
      <c r="G122" s="12"/>
    </row>
    <row r="123" spans="1:7" s="345" customFormat="1" ht="15">
      <c r="A123" s="260"/>
      <c r="B123" s="290" t="s">
        <v>6849</v>
      </c>
      <c r="C123" s="260"/>
      <c r="D123" s="261"/>
      <c r="E123" s="260"/>
      <c r="F123" s="12"/>
      <c r="G123" s="12"/>
    </row>
    <row r="124" spans="1:7" s="345" customFormat="1" ht="71.25">
      <c r="A124" s="260"/>
      <c r="B124" s="210" t="s">
        <v>6528</v>
      </c>
      <c r="C124" s="260"/>
      <c r="D124" s="261"/>
      <c r="E124" s="260"/>
      <c r="F124" s="12"/>
      <c r="G124" s="12"/>
    </row>
    <row r="125" spans="1:7" ht="15">
      <c r="A125" s="260"/>
      <c r="B125" s="290" t="s">
        <v>6902</v>
      </c>
      <c r="C125" s="260"/>
      <c r="D125" s="261"/>
      <c r="E125" s="260"/>
      <c r="F125" s="12"/>
      <c r="G125" s="12"/>
    </row>
    <row r="126" spans="1:7" ht="15">
      <c r="A126" s="260"/>
      <c r="B126" s="140" t="s">
        <v>6901</v>
      </c>
      <c r="C126" s="260"/>
      <c r="D126" s="261"/>
      <c r="E126" s="260"/>
      <c r="F126" s="12"/>
      <c r="G126" s="12"/>
    </row>
    <row r="127" spans="1:7" ht="15">
      <c r="A127" s="260"/>
      <c r="B127" s="290" t="s">
        <v>6850</v>
      </c>
      <c r="C127" s="260"/>
      <c r="D127" s="261"/>
      <c r="E127" s="260"/>
      <c r="F127" s="12"/>
      <c r="G127" s="12"/>
    </row>
    <row r="128" spans="1:7" ht="28.5">
      <c r="A128" s="260"/>
      <c r="B128" s="210" t="s">
        <v>6933</v>
      </c>
      <c r="C128" s="260"/>
      <c r="D128" s="261"/>
      <c r="E128" s="260"/>
      <c r="F128" s="12"/>
      <c r="G128" s="12"/>
    </row>
    <row r="129" spans="1:7" ht="42.75">
      <c r="A129" s="260"/>
      <c r="B129" s="210" t="s">
        <v>6501</v>
      </c>
      <c r="C129" s="260"/>
      <c r="D129" s="261"/>
      <c r="E129" s="260"/>
      <c r="F129" s="12"/>
      <c r="G129" s="12"/>
    </row>
    <row r="130" spans="1:7" ht="57">
      <c r="A130" s="260"/>
      <c r="B130" s="210" t="s">
        <v>6934</v>
      </c>
      <c r="C130" s="260"/>
      <c r="D130" s="261"/>
      <c r="E130" s="260"/>
      <c r="F130" s="12"/>
      <c r="G130" s="12"/>
    </row>
    <row r="131" spans="1:7" ht="15">
      <c r="A131" s="260"/>
      <c r="B131" s="210" t="s">
        <v>1354</v>
      </c>
      <c r="C131" s="260"/>
      <c r="D131" s="261"/>
      <c r="E131" s="260"/>
      <c r="F131" s="12"/>
      <c r="G131" s="12"/>
    </row>
    <row r="132" spans="1:7" ht="15">
      <c r="A132" s="260"/>
      <c r="B132" s="169" t="s">
        <v>6426</v>
      </c>
      <c r="C132" s="260"/>
      <c r="D132" s="261"/>
      <c r="E132" s="260"/>
      <c r="F132" s="12"/>
      <c r="G132" s="12"/>
    </row>
    <row r="133" spans="1:7" ht="15">
      <c r="A133" s="260"/>
      <c r="B133" s="290" t="s">
        <v>872</v>
      </c>
      <c r="C133" s="260"/>
      <c r="D133" s="261"/>
      <c r="E133" s="260"/>
      <c r="F133" s="12"/>
      <c r="G133" s="12"/>
    </row>
    <row r="134" spans="1:7" ht="15">
      <c r="A134" s="260"/>
      <c r="B134" s="140" t="s">
        <v>6502</v>
      </c>
      <c r="C134" s="260"/>
      <c r="D134" s="261"/>
      <c r="E134" s="260"/>
      <c r="F134" s="12"/>
      <c r="G134" s="12"/>
    </row>
    <row r="135" spans="1:7" ht="15">
      <c r="A135" s="260"/>
      <c r="B135" s="290" t="s">
        <v>28</v>
      </c>
      <c r="C135" s="260"/>
      <c r="D135" s="261"/>
      <c r="E135" s="260"/>
      <c r="F135" s="12"/>
      <c r="G135" s="12"/>
    </row>
    <row r="136" spans="1:7" ht="15">
      <c r="A136" s="260"/>
      <c r="B136" s="210" t="s">
        <v>6427</v>
      </c>
      <c r="C136" s="260"/>
      <c r="D136" s="261"/>
      <c r="E136" s="260"/>
      <c r="F136" s="12"/>
      <c r="G136" s="12"/>
    </row>
    <row r="137" spans="1:7" ht="15">
      <c r="A137" s="260"/>
      <c r="B137" s="210" t="s">
        <v>6935</v>
      </c>
      <c r="C137" s="260"/>
      <c r="D137" s="261"/>
      <c r="E137" s="260"/>
      <c r="F137" s="12"/>
      <c r="G137" s="12"/>
    </row>
    <row r="138" spans="1:7" ht="15">
      <c r="A138" s="260"/>
      <c r="B138" s="210" t="s">
        <v>6936</v>
      </c>
      <c r="C138" s="260"/>
      <c r="D138" s="261"/>
      <c r="E138" s="260"/>
      <c r="F138" s="12"/>
      <c r="G138" s="12"/>
    </row>
    <row r="139" spans="1:7" ht="15">
      <c r="A139" s="260"/>
      <c r="B139" s="210" t="s">
        <v>6937</v>
      </c>
      <c r="C139" s="260"/>
      <c r="D139" s="261"/>
      <c r="E139" s="260"/>
      <c r="F139" s="12"/>
      <c r="G139" s="12"/>
    </row>
    <row r="140" spans="1:7" ht="15">
      <c r="A140" s="260"/>
      <c r="B140" s="210" t="s">
        <v>6938</v>
      </c>
      <c r="C140" s="260"/>
      <c r="D140" s="261"/>
      <c r="E140" s="260"/>
      <c r="F140" s="12"/>
      <c r="G140" s="12"/>
    </row>
    <row r="141" spans="1:7" ht="15">
      <c r="A141" s="260"/>
      <c r="B141" s="210" t="s">
        <v>6939</v>
      </c>
      <c r="C141" s="260"/>
      <c r="D141" s="261"/>
      <c r="E141" s="260"/>
      <c r="F141" s="12"/>
      <c r="G141" s="12"/>
    </row>
    <row r="142" spans="1:7" ht="15">
      <c r="A142" s="260"/>
      <c r="B142" s="290" t="s">
        <v>871</v>
      </c>
      <c r="C142" s="260"/>
      <c r="D142" s="261"/>
      <c r="E142" s="260"/>
      <c r="F142" s="12"/>
      <c r="G142" s="12"/>
    </row>
    <row r="143" spans="1:7" ht="15">
      <c r="A143" s="260"/>
      <c r="B143" s="210" t="s">
        <v>1355</v>
      </c>
      <c r="C143" s="260"/>
      <c r="D143" s="261"/>
      <c r="E143" s="260"/>
      <c r="F143" s="12"/>
      <c r="G143" s="12"/>
    </row>
    <row r="144" spans="1:7" ht="15">
      <c r="A144" s="260"/>
      <c r="B144" s="290" t="s">
        <v>870</v>
      </c>
      <c r="C144" s="260"/>
      <c r="D144" s="261"/>
      <c r="E144" s="260"/>
      <c r="F144" s="12"/>
      <c r="G144" s="12"/>
    </row>
    <row r="145" spans="1:7" ht="28.5">
      <c r="A145" s="260"/>
      <c r="B145" s="210" t="s">
        <v>1356</v>
      </c>
      <c r="C145" s="260"/>
      <c r="D145" s="261"/>
      <c r="E145" s="260"/>
      <c r="F145" s="12"/>
      <c r="G145" s="12"/>
    </row>
    <row r="146" spans="1:7" ht="15">
      <c r="A146" s="260"/>
      <c r="B146" s="290" t="s">
        <v>6851</v>
      </c>
      <c r="C146" s="260"/>
      <c r="D146" s="261"/>
      <c r="E146" s="260"/>
      <c r="F146" s="12"/>
      <c r="G146" s="12"/>
    </row>
    <row r="147" spans="1:7" ht="42.75">
      <c r="A147" s="260"/>
      <c r="B147" s="210" t="s">
        <v>6527</v>
      </c>
      <c r="C147" s="260"/>
      <c r="D147" s="261"/>
      <c r="E147" s="260"/>
      <c r="F147" s="12"/>
      <c r="G147" s="12"/>
    </row>
    <row r="148" spans="1:7" ht="15">
      <c r="A148" s="260"/>
      <c r="B148" s="144" t="s">
        <v>6530</v>
      </c>
      <c r="C148" s="260"/>
      <c r="D148" s="261"/>
      <c r="E148" s="260"/>
      <c r="F148" s="12"/>
      <c r="G148" s="12"/>
    </row>
    <row r="149" spans="1:7" s="348" customFormat="1" ht="5.25" customHeight="1">
      <c r="A149" s="153"/>
      <c r="B149" s="481"/>
      <c r="C149" s="153"/>
      <c r="D149" s="482"/>
      <c r="E149" s="153"/>
    </row>
    <row r="150" spans="1:7" ht="15">
      <c r="A150" s="260"/>
      <c r="B150" s="144" t="s">
        <v>304</v>
      </c>
      <c r="C150" s="260"/>
      <c r="D150" s="260"/>
      <c r="E150" s="260"/>
      <c r="F150" s="12"/>
      <c r="G150" s="12"/>
    </row>
    <row r="151" spans="1:7" ht="57.75">
      <c r="A151" s="260"/>
      <c r="B151" s="143" t="s">
        <v>6504</v>
      </c>
      <c r="C151" s="260"/>
      <c r="D151" s="260"/>
      <c r="E151" s="260"/>
      <c r="F151" s="12"/>
      <c r="G151" s="12"/>
    </row>
    <row r="152" spans="1:7" ht="15">
      <c r="A152" s="260"/>
      <c r="B152" s="213" t="s">
        <v>1366</v>
      </c>
      <c r="C152" s="260"/>
      <c r="D152" s="260"/>
      <c r="E152" s="260"/>
      <c r="F152" s="12"/>
      <c r="G152" s="12"/>
    </row>
    <row r="153" spans="1:7" s="217" customFormat="1" ht="29.25">
      <c r="A153" s="262"/>
      <c r="B153" s="143" t="s">
        <v>1367</v>
      </c>
      <c r="C153" s="262"/>
      <c r="D153" s="262"/>
      <c r="E153" s="262"/>
      <c r="F153" s="216"/>
      <c r="G153" s="216"/>
    </row>
    <row r="154" spans="1:7" s="217" customFormat="1" ht="15">
      <c r="A154" s="262"/>
      <c r="B154" s="143" t="s">
        <v>1368</v>
      </c>
      <c r="C154" s="262"/>
      <c r="D154" s="262"/>
      <c r="E154" s="262"/>
      <c r="F154" s="216"/>
      <c r="G154" s="216"/>
    </row>
    <row r="155" spans="1:7" s="217" customFormat="1" ht="15">
      <c r="A155" s="262"/>
      <c r="B155" s="143" t="s">
        <v>1369</v>
      </c>
      <c r="C155" s="262"/>
      <c r="D155" s="262"/>
      <c r="E155" s="262"/>
      <c r="F155" s="216"/>
      <c r="G155" s="216"/>
    </row>
    <row r="156" spans="1:7" s="217" customFormat="1" ht="15">
      <c r="A156" s="262"/>
      <c r="B156" s="143" t="s">
        <v>1378</v>
      </c>
      <c r="C156" s="262"/>
      <c r="D156" s="262"/>
      <c r="E156" s="262"/>
      <c r="F156" s="216"/>
      <c r="G156" s="216"/>
    </row>
    <row r="157" spans="1:7" s="217" customFormat="1" ht="29.25">
      <c r="A157" s="262"/>
      <c r="B157" s="143" t="s">
        <v>1379</v>
      </c>
      <c r="C157" s="262"/>
      <c r="D157" s="262"/>
      <c r="E157" s="262"/>
      <c r="F157" s="216"/>
      <c r="G157" s="216"/>
    </row>
    <row r="158" spans="1:7" s="217" customFormat="1" ht="15">
      <c r="A158" s="262"/>
      <c r="B158" s="143" t="s">
        <v>1377</v>
      </c>
      <c r="C158" s="262"/>
      <c r="D158" s="262"/>
      <c r="E158" s="262"/>
      <c r="F158" s="216"/>
      <c r="G158" s="216"/>
    </row>
    <row r="159" spans="1:7" s="217" customFormat="1" ht="15">
      <c r="A159" s="262"/>
      <c r="B159" s="143" t="s">
        <v>1370</v>
      </c>
      <c r="C159" s="262"/>
      <c r="D159" s="262"/>
      <c r="E159" s="262"/>
      <c r="F159" s="216"/>
      <c r="G159" s="216"/>
    </row>
    <row r="160" spans="1:7" s="217" customFormat="1" ht="29.25">
      <c r="A160" s="262"/>
      <c r="B160" s="143" t="s">
        <v>1371</v>
      </c>
      <c r="C160" s="262"/>
      <c r="D160" s="262"/>
      <c r="E160" s="262"/>
      <c r="F160" s="216"/>
      <c r="G160" s="216"/>
    </row>
    <row r="161" spans="1:7" s="217" customFormat="1" ht="29.25">
      <c r="A161" s="262"/>
      <c r="B161" s="143" t="s">
        <v>6505</v>
      </c>
      <c r="C161" s="262"/>
      <c r="D161" s="262"/>
      <c r="E161" s="262"/>
      <c r="F161" s="216"/>
      <c r="G161" s="216"/>
    </row>
    <row r="162" spans="1:7" s="217" customFormat="1" ht="15">
      <c r="A162" s="262"/>
      <c r="B162" s="143" t="s">
        <v>1372</v>
      </c>
      <c r="C162" s="262"/>
      <c r="D162" s="262"/>
      <c r="E162" s="262"/>
      <c r="F162" s="216"/>
      <c r="G162" s="216"/>
    </row>
    <row r="163" spans="1:7" s="217" customFormat="1" ht="15">
      <c r="A163" s="262"/>
      <c r="B163" s="143" t="s">
        <v>1373</v>
      </c>
      <c r="C163" s="262"/>
      <c r="D163" s="262"/>
      <c r="E163" s="262"/>
      <c r="F163" s="216"/>
      <c r="G163" s="216"/>
    </row>
    <row r="164" spans="1:7" s="217" customFormat="1" ht="15">
      <c r="A164" s="262"/>
      <c r="B164" s="143" t="s">
        <v>1374</v>
      </c>
      <c r="C164" s="262"/>
      <c r="D164" s="262"/>
      <c r="E164" s="262"/>
      <c r="F164" s="216"/>
      <c r="G164" s="216"/>
    </row>
    <row r="165" spans="1:7" s="217" customFormat="1" ht="15">
      <c r="A165" s="262"/>
      <c r="B165" s="143" t="s">
        <v>1375</v>
      </c>
      <c r="C165" s="262"/>
      <c r="D165" s="262"/>
      <c r="E165" s="262"/>
      <c r="F165" s="216"/>
      <c r="G165" s="216"/>
    </row>
    <row r="166" spans="1:7" s="217" customFormat="1" ht="29.25">
      <c r="A166" s="262"/>
      <c r="B166" s="143" t="s">
        <v>6506</v>
      </c>
      <c r="C166" s="262"/>
      <c r="D166" s="262"/>
      <c r="E166" s="262"/>
      <c r="F166" s="216"/>
      <c r="G166" s="216"/>
    </row>
    <row r="167" spans="1:7" s="217" customFormat="1" ht="29.25">
      <c r="A167" s="262"/>
      <c r="B167" s="143" t="s">
        <v>6507</v>
      </c>
      <c r="C167" s="262"/>
      <c r="D167" s="262"/>
      <c r="E167" s="262"/>
      <c r="F167" s="216"/>
      <c r="G167" s="216"/>
    </row>
    <row r="168" spans="1:7" s="217" customFormat="1" ht="15">
      <c r="A168" s="262"/>
      <c r="B168" s="250" t="s">
        <v>31</v>
      </c>
      <c r="C168" s="262"/>
      <c r="D168" s="262"/>
      <c r="E168" s="262"/>
      <c r="F168" s="216"/>
      <c r="G168" s="216"/>
    </row>
    <row r="169" spans="1:7" s="217" customFormat="1" ht="15">
      <c r="A169" s="262"/>
      <c r="B169" s="250" t="s">
        <v>34</v>
      </c>
      <c r="C169" s="262"/>
      <c r="D169" s="262"/>
      <c r="E169" s="262"/>
      <c r="F169" s="216"/>
      <c r="G169" s="216"/>
    </row>
    <row r="170" spans="1:7" s="217" customFormat="1" ht="15">
      <c r="A170" s="262"/>
      <c r="B170" s="250" t="s">
        <v>41</v>
      </c>
      <c r="C170" s="262"/>
      <c r="D170" s="262"/>
      <c r="E170" s="262"/>
      <c r="F170" s="216"/>
      <c r="G170" s="216"/>
    </row>
    <row r="171" spans="1:7" s="217" customFormat="1" ht="15">
      <c r="A171" s="262"/>
      <c r="B171" s="143" t="s">
        <v>1376</v>
      </c>
      <c r="C171" s="262"/>
      <c r="D171" s="262"/>
      <c r="E171" s="262"/>
      <c r="F171" s="216"/>
      <c r="G171" s="216"/>
    </row>
    <row r="172" spans="1:7" ht="15">
      <c r="A172" s="260"/>
      <c r="B172" s="213" t="s">
        <v>1364</v>
      </c>
      <c r="C172" s="260"/>
      <c r="D172" s="260"/>
      <c r="E172" s="260"/>
      <c r="F172" s="12"/>
      <c r="G172" s="12"/>
    </row>
    <row r="173" spans="1:7" ht="90" customHeight="1">
      <c r="A173" s="260"/>
      <c r="B173" s="191" t="s">
        <v>6988</v>
      </c>
      <c r="C173" s="260"/>
      <c r="D173" s="260"/>
      <c r="E173" s="260"/>
      <c r="F173" s="12"/>
      <c r="G173" s="12"/>
    </row>
    <row r="174" spans="1:7" ht="28.5">
      <c r="A174" s="260"/>
      <c r="B174" s="191" t="s">
        <v>6994</v>
      </c>
      <c r="C174" s="260"/>
      <c r="D174" s="260"/>
      <c r="E174" s="260"/>
      <c r="F174" s="12"/>
      <c r="G174" s="12"/>
    </row>
    <row r="175" spans="1:7" ht="15">
      <c r="A175" s="260"/>
      <c r="B175" s="480" t="s">
        <v>6508</v>
      </c>
      <c r="C175" s="260"/>
      <c r="D175" s="260"/>
      <c r="E175" s="260"/>
      <c r="F175" s="12"/>
      <c r="G175" s="12"/>
    </row>
    <row r="176" spans="1:7" ht="60" customHeight="1">
      <c r="A176" s="260"/>
      <c r="B176" s="191" t="s">
        <v>7035</v>
      </c>
      <c r="C176" s="260"/>
      <c r="D176" s="260"/>
      <c r="E176" s="260"/>
      <c r="F176" s="12"/>
      <c r="G176" s="12"/>
    </row>
    <row r="177" spans="1:7" ht="15">
      <c r="A177" s="260"/>
      <c r="B177" s="306" t="s">
        <v>6716</v>
      </c>
      <c r="C177" s="260"/>
      <c r="D177" s="260"/>
      <c r="E177" s="260"/>
      <c r="F177" s="12"/>
      <c r="G177" s="12"/>
    </row>
    <row r="178" spans="1:7" ht="60" customHeight="1">
      <c r="A178" s="260"/>
      <c r="B178" s="191" t="s">
        <v>6969</v>
      </c>
      <c r="C178" s="260"/>
      <c r="D178" s="260"/>
      <c r="E178" s="260"/>
      <c r="F178" s="12"/>
      <c r="G178" s="12"/>
    </row>
    <row r="179" spans="1:7" ht="30" customHeight="1">
      <c r="A179" s="260"/>
      <c r="B179" s="191" t="s">
        <v>6718</v>
      </c>
      <c r="C179" s="260"/>
      <c r="D179" s="260"/>
      <c r="E179" s="260"/>
      <c r="F179" s="12"/>
      <c r="G179" s="12"/>
    </row>
    <row r="180" spans="1:7" ht="15">
      <c r="A180" s="260"/>
      <c r="B180" s="212" t="s">
        <v>6995</v>
      </c>
      <c r="C180" s="260"/>
      <c r="D180" s="260"/>
      <c r="E180" s="260"/>
      <c r="F180" s="12"/>
      <c r="G180" s="12"/>
    </row>
    <row r="181" spans="1:7" ht="15">
      <c r="A181" s="260"/>
      <c r="B181" s="307" t="s">
        <v>6717</v>
      </c>
      <c r="C181" s="260"/>
      <c r="D181" s="260"/>
      <c r="E181" s="260"/>
      <c r="F181" s="12"/>
      <c r="G181" s="12"/>
    </row>
    <row r="182" spans="1:7" ht="15">
      <c r="A182" s="260"/>
      <c r="B182" s="212" t="s">
        <v>6941</v>
      </c>
      <c r="C182" s="260"/>
      <c r="D182" s="260"/>
      <c r="E182" s="260"/>
      <c r="F182" s="12"/>
      <c r="G182" s="12"/>
    </row>
    <row r="183" spans="1:7" ht="15">
      <c r="A183" s="260"/>
      <c r="B183" s="212" t="s">
        <v>7036</v>
      </c>
      <c r="C183" s="260"/>
      <c r="D183" s="260"/>
      <c r="E183" s="260"/>
      <c r="F183" s="12"/>
      <c r="G183" s="12"/>
    </row>
    <row r="184" spans="1:7" ht="30" customHeight="1">
      <c r="A184" s="260"/>
      <c r="B184" s="268" t="s">
        <v>6996</v>
      </c>
      <c r="C184" s="260"/>
      <c r="D184" s="260"/>
      <c r="E184" s="260"/>
      <c r="F184" s="12"/>
      <c r="G184" s="12"/>
    </row>
    <row r="185" spans="1:7" ht="42.75">
      <c r="A185" s="260"/>
      <c r="B185" s="212" t="s">
        <v>7037</v>
      </c>
      <c r="C185" s="260"/>
      <c r="D185" s="260"/>
      <c r="E185" s="260"/>
      <c r="F185" s="12"/>
      <c r="G185" s="12"/>
    </row>
    <row r="186" spans="1:7" ht="28.5">
      <c r="A186" s="260"/>
      <c r="B186" s="212" t="s">
        <v>6997</v>
      </c>
      <c r="C186" s="260"/>
      <c r="D186" s="260"/>
      <c r="E186" s="260"/>
      <c r="F186" s="12"/>
      <c r="G186" s="12"/>
    </row>
    <row r="187" spans="1:7" ht="28.5">
      <c r="A187" s="260"/>
      <c r="B187" s="212" t="s">
        <v>6998</v>
      </c>
      <c r="C187" s="260"/>
      <c r="D187" s="260"/>
      <c r="E187" s="260"/>
      <c r="F187" s="12"/>
      <c r="G187" s="12"/>
    </row>
    <row r="188" spans="1:7" ht="15">
      <c r="A188" s="260"/>
      <c r="B188" s="212" t="s">
        <v>6999</v>
      </c>
      <c r="C188" s="260"/>
      <c r="D188" s="260"/>
      <c r="E188" s="260"/>
      <c r="F188" s="12"/>
      <c r="G188" s="12"/>
    </row>
    <row r="189" spans="1:7" ht="28.5">
      <c r="A189" s="260"/>
      <c r="B189" s="191" t="s">
        <v>7040</v>
      </c>
      <c r="C189" s="260"/>
      <c r="D189" s="260"/>
      <c r="E189" s="260"/>
      <c r="F189" s="12"/>
      <c r="G189" s="12"/>
    </row>
    <row r="190" spans="1:7" ht="15">
      <c r="A190" s="260"/>
      <c r="B190" s="191" t="s">
        <v>6720</v>
      </c>
      <c r="C190" s="260"/>
      <c r="D190" s="260"/>
      <c r="E190" s="260"/>
      <c r="F190" s="12"/>
      <c r="G190" s="12"/>
    </row>
    <row r="191" spans="1:7" ht="28.5">
      <c r="A191" s="260"/>
      <c r="B191" s="212" t="s">
        <v>6962</v>
      </c>
      <c r="C191" s="260"/>
      <c r="D191" s="260"/>
      <c r="E191" s="260"/>
      <c r="F191" s="12"/>
      <c r="G191" s="12"/>
    </row>
    <row r="192" spans="1:7" ht="15">
      <c r="A192" s="260"/>
      <c r="B192" s="308" t="s">
        <v>6454</v>
      </c>
      <c r="C192" s="260"/>
      <c r="D192" s="260"/>
      <c r="E192" s="260"/>
      <c r="F192" s="12"/>
      <c r="G192" s="12"/>
    </row>
    <row r="193" spans="1:7" ht="15">
      <c r="A193" s="260"/>
      <c r="B193" s="212" t="s">
        <v>6942</v>
      </c>
      <c r="C193" s="260"/>
      <c r="D193" s="260"/>
      <c r="E193" s="260"/>
      <c r="F193" s="12"/>
      <c r="G193" s="12"/>
    </row>
    <row r="194" spans="1:7" ht="15">
      <c r="A194" s="260"/>
      <c r="B194" s="212" t="s">
        <v>6719</v>
      </c>
      <c r="C194" s="260"/>
      <c r="D194" s="260"/>
      <c r="E194" s="260"/>
      <c r="F194" s="12"/>
      <c r="G194" s="12"/>
    </row>
    <row r="195" spans="1:7" ht="28.5">
      <c r="A195" s="260"/>
      <c r="B195" s="212" t="s">
        <v>7000</v>
      </c>
      <c r="C195" s="260"/>
      <c r="D195" s="260"/>
      <c r="E195" s="260"/>
      <c r="F195" s="12"/>
      <c r="G195" s="12"/>
    </row>
    <row r="196" spans="1:7" ht="28.5">
      <c r="A196" s="260"/>
      <c r="B196" s="212" t="s">
        <v>7041</v>
      </c>
      <c r="C196" s="260"/>
      <c r="D196" s="260"/>
      <c r="E196" s="260"/>
      <c r="F196" s="12"/>
      <c r="G196" s="12"/>
    </row>
    <row r="197" spans="1:7" s="345" customFormat="1" ht="42.75">
      <c r="A197" s="260"/>
      <c r="B197" s="212" t="s">
        <v>6961</v>
      </c>
      <c r="C197" s="260"/>
      <c r="D197" s="260"/>
      <c r="E197" s="260"/>
      <c r="F197" s="12"/>
      <c r="G197" s="12"/>
    </row>
    <row r="198" spans="1:7" s="345" customFormat="1" ht="15">
      <c r="A198" s="260"/>
      <c r="B198" s="212" t="s">
        <v>7039</v>
      </c>
      <c r="C198" s="260"/>
      <c r="D198" s="260"/>
      <c r="E198" s="260"/>
      <c r="F198" s="12"/>
      <c r="G198" s="12"/>
    </row>
    <row r="199" spans="1:7" s="345" customFormat="1" ht="15">
      <c r="A199" s="260"/>
      <c r="B199" s="308" t="s">
        <v>7038</v>
      </c>
      <c r="C199" s="260"/>
      <c r="D199" s="260"/>
      <c r="E199" s="260"/>
      <c r="F199" s="12"/>
      <c r="G199" s="12"/>
    </row>
    <row r="200" spans="1:7" s="345" customFormat="1" ht="15">
      <c r="A200" s="260"/>
      <c r="B200" s="480" t="s">
        <v>6980</v>
      </c>
      <c r="C200" s="260"/>
      <c r="D200" s="260"/>
      <c r="E200" s="260"/>
      <c r="F200" s="12"/>
      <c r="G200" s="12"/>
    </row>
    <row r="201" spans="1:7" s="345" customFormat="1" ht="57">
      <c r="A201" s="260"/>
      <c r="B201" s="212" t="s">
        <v>7042</v>
      </c>
      <c r="C201" s="260"/>
      <c r="D201" s="260"/>
      <c r="E201" s="260"/>
      <c r="F201" s="12"/>
      <c r="G201" s="12"/>
    </row>
    <row r="202" spans="1:7" s="345" customFormat="1" ht="28.5">
      <c r="A202" s="260"/>
      <c r="B202" s="212" t="s">
        <v>6989</v>
      </c>
      <c r="C202" s="260"/>
      <c r="D202" s="260"/>
      <c r="E202" s="260"/>
      <c r="F202" s="12"/>
      <c r="G202" s="12"/>
    </row>
    <row r="203" spans="1:7" ht="15">
      <c r="A203" s="260"/>
      <c r="B203" s="480" t="s">
        <v>6903</v>
      </c>
      <c r="C203" s="260"/>
      <c r="D203" s="260"/>
      <c r="E203" s="260"/>
      <c r="F203" s="12"/>
      <c r="G203" s="12"/>
    </row>
    <row r="204" spans="1:7" ht="42.75">
      <c r="A204" s="260"/>
      <c r="B204" s="191" t="s">
        <v>7001</v>
      </c>
      <c r="C204" s="260"/>
      <c r="D204" s="260"/>
      <c r="E204" s="260"/>
      <c r="F204" s="12"/>
      <c r="G204" s="12"/>
    </row>
    <row r="205" spans="1:7" ht="28.5">
      <c r="A205" s="260"/>
      <c r="B205" s="191" t="s">
        <v>1365</v>
      </c>
      <c r="C205" s="260"/>
      <c r="D205" s="260"/>
      <c r="E205" s="260"/>
      <c r="F205" s="12"/>
      <c r="G205" s="12"/>
    </row>
    <row r="206" spans="1:7" ht="15">
      <c r="A206" s="260"/>
      <c r="B206" s="212" t="s">
        <v>1362</v>
      </c>
      <c r="C206" s="260"/>
      <c r="D206" s="260"/>
      <c r="E206" s="260"/>
      <c r="F206" s="12"/>
      <c r="G206" s="12"/>
    </row>
    <row r="207" spans="1:7" ht="15">
      <c r="A207" s="260"/>
      <c r="B207" s="253" t="s">
        <v>6478</v>
      </c>
      <c r="C207" s="260"/>
      <c r="D207" s="260"/>
      <c r="E207" s="260"/>
      <c r="F207" s="12"/>
      <c r="G207" s="12"/>
    </row>
    <row r="208" spans="1:7" ht="15">
      <c r="A208" s="260"/>
      <c r="B208" s="212" t="s">
        <v>6943</v>
      </c>
      <c r="C208" s="260"/>
      <c r="D208" s="260"/>
      <c r="E208" s="260"/>
      <c r="F208" s="12"/>
      <c r="G208" s="12"/>
    </row>
    <row r="209" spans="1:7" ht="15">
      <c r="A209" s="260"/>
      <c r="B209" s="212" t="s">
        <v>7002</v>
      </c>
      <c r="C209" s="260"/>
      <c r="D209" s="260"/>
      <c r="E209" s="260"/>
      <c r="F209" s="12"/>
      <c r="G209" s="12"/>
    </row>
    <row r="210" spans="1:7" s="345" customFormat="1" ht="15">
      <c r="A210" s="260"/>
      <c r="B210" s="212" t="s">
        <v>7003</v>
      </c>
      <c r="C210" s="260"/>
      <c r="D210" s="260"/>
      <c r="E210" s="260"/>
      <c r="F210" s="12"/>
      <c r="G210" s="12"/>
    </row>
    <row r="211" spans="1:7" ht="28.5">
      <c r="A211" s="260"/>
      <c r="B211" s="212" t="s">
        <v>7004</v>
      </c>
      <c r="C211" s="260"/>
      <c r="D211" s="260"/>
      <c r="E211" s="260"/>
      <c r="F211" s="12"/>
      <c r="G211" s="12"/>
    </row>
    <row r="212" spans="1:7" ht="15">
      <c r="A212" s="260"/>
      <c r="B212" s="212" t="s">
        <v>1363</v>
      </c>
      <c r="C212" s="260"/>
      <c r="D212" s="260"/>
      <c r="E212" s="260"/>
      <c r="F212" s="12"/>
      <c r="G212" s="12"/>
    </row>
    <row r="213" spans="1:7" ht="15">
      <c r="A213" s="260"/>
      <c r="B213" s="144" t="s">
        <v>303</v>
      </c>
      <c r="C213" s="260"/>
      <c r="D213" s="260"/>
      <c r="E213" s="260"/>
      <c r="F213" s="12"/>
      <c r="G213" s="12"/>
    </row>
    <row r="214" spans="1:7" ht="29.25">
      <c r="A214" s="260"/>
      <c r="B214" s="143" t="s">
        <v>302</v>
      </c>
      <c r="C214" s="260"/>
      <c r="D214" s="260"/>
      <c r="E214" s="260"/>
      <c r="F214" s="12"/>
      <c r="G214" s="12"/>
    </row>
    <row r="215" spans="1:7" ht="85.5">
      <c r="A215" s="260"/>
      <c r="B215" s="146" t="s">
        <v>301</v>
      </c>
      <c r="C215" s="260"/>
      <c r="D215" s="260"/>
      <c r="E215" s="260"/>
      <c r="F215" s="12"/>
      <c r="G215" s="12"/>
    </row>
    <row r="216" spans="1:7" ht="15">
      <c r="A216" s="260"/>
      <c r="B216" s="135" t="s">
        <v>6485</v>
      </c>
      <c r="C216" s="260"/>
      <c r="D216" s="260"/>
      <c r="E216" s="260"/>
      <c r="F216" s="12"/>
      <c r="G216" s="12"/>
    </row>
    <row r="217" spans="1:7" ht="15">
      <c r="A217" s="260"/>
      <c r="B217" s="135" t="s">
        <v>313</v>
      </c>
      <c r="C217" s="260"/>
      <c r="D217" s="260"/>
      <c r="E217" s="260"/>
      <c r="F217" s="12"/>
      <c r="G217" s="12"/>
    </row>
    <row r="218" spans="1:7" ht="15">
      <c r="A218" s="260"/>
      <c r="B218" s="135" t="s">
        <v>312</v>
      </c>
      <c r="C218" s="260"/>
      <c r="D218" s="260"/>
      <c r="E218" s="260"/>
      <c r="F218" s="12"/>
      <c r="G218" s="12"/>
    </row>
    <row r="219" spans="1:7" ht="15">
      <c r="A219" s="260"/>
      <c r="B219" s="135" t="s">
        <v>311</v>
      </c>
      <c r="C219" s="260"/>
      <c r="D219" s="260"/>
      <c r="E219" s="260"/>
      <c r="F219" s="12"/>
      <c r="G219" s="12"/>
    </row>
    <row r="220" spans="1:7" ht="15">
      <c r="A220" s="260"/>
      <c r="B220" s="135" t="s">
        <v>310</v>
      </c>
      <c r="C220" s="260"/>
      <c r="D220" s="260"/>
      <c r="E220" s="260"/>
      <c r="F220" s="12"/>
      <c r="G220" s="12"/>
    </row>
    <row r="221" spans="1:7" ht="15">
      <c r="A221" s="260"/>
      <c r="B221" s="135" t="s">
        <v>309</v>
      </c>
      <c r="C221" s="260"/>
      <c r="D221" s="260"/>
      <c r="E221" s="260"/>
      <c r="F221" s="12"/>
      <c r="G221" s="12"/>
    </row>
    <row r="222" spans="1:7" ht="15">
      <c r="A222" s="260"/>
      <c r="B222" s="135" t="s">
        <v>308</v>
      </c>
      <c r="C222" s="260"/>
      <c r="D222" s="260"/>
      <c r="E222" s="260"/>
      <c r="F222" s="12"/>
      <c r="G222" s="12"/>
    </row>
    <row r="223" spans="1:7" ht="15">
      <c r="A223" s="260"/>
      <c r="B223" s="135" t="s">
        <v>307</v>
      </c>
      <c r="C223" s="260"/>
      <c r="D223" s="260"/>
      <c r="E223" s="260"/>
      <c r="F223" s="12"/>
      <c r="G223" s="12"/>
    </row>
    <row r="224" spans="1:7" ht="15">
      <c r="A224" s="260"/>
      <c r="B224" s="135" t="s">
        <v>306</v>
      </c>
      <c r="C224" s="260"/>
      <c r="D224" s="260"/>
      <c r="E224" s="260"/>
      <c r="F224" s="12"/>
      <c r="G224" s="12"/>
    </row>
    <row r="225" spans="1:7" ht="15">
      <c r="A225" s="260"/>
      <c r="B225" s="135" t="s">
        <v>6944</v>
      </c>
      <c r="C225" s="260"/>
      <c r="D225" s="260"/>
      <c r="E225" s="260"/>
      <c r="F225" s="12"/>
      <c r="G225" s="12"/>
    </row>
    <row r="226" spans="1:7" ht="28.5">
      <c r="A226" s="260"/>
      <c r="B226" s="170" t="s">
        <v>1246</v>
      </c>
      <c r="C226" s="260"/>
      <c r="D226" s="260"/>
      <c r="E226" s="260"/>
      <c r="F226" s="12"/>
      <c r="G226" s="12"/>
    </row>
    <row r="227" spans="1:7" ht="42.75">
      <c r="A227" s="260"/>
      <c r="B227" s="170" t="s">
        <v>1247</v>
      </c>
      <c r="C227" s="261"/>
      <c r="D227" s="263"/>
      <c r="E227" s="263"/>
      <c r="F227" s="12"/>
      <c r="G227" s="12"/>
    </row>
    <row r="228" spans="1:7" ht="15">
      <c r="A228" s="260"/>
      <c r="B228" s="252" t="s">
        <v>1251</v>
      </c>
      <c r="C228" s="264"/>
      <c r="D228" s="264"/>
      <c r="E228" s="264"/>
      <c r="F228" s="12"/>
      <c r="G228" s="12"/>
    </row>
    <row r="229" spans="1:7" ht="29.25">
      <c r="A229" s="260"/>
      <c r="B229" s="170" t="s">
        <v>1250</v>
      </c>
      <c r="C229" s="261"/>
      <c r="D229" s="263"/>
      <c r="E229" s="263"/>
      <c r="F229" s="12"/>
      <c r="G229" s="12"/>
    </row>
    <row r="230" spans="1:7" ht="15">
      <c r="A230" s="260"/>
      <c r="B230" s="252" t="s">
        <v>1252</v>
      </c>
      <c r="C230" s="264"/>
      <c r="D230" s="264"/>
      <c r="E230" s="264"/>
      <c r="F230" s="12"/>
      <c r="G230" s="12"/>
    </row>
    <row r="231" spans="1:7" ht="28.5">
      <c r="A231" s="260"/>
      <c r="B231" s="170" t="s">
        <v>1248</v>
      </c>
      <c r="C231" s="260"/>
      <c r="D231" s="260"/>
      <c r="E231" s="260"/>
      <c r="F231" s="12"/>
      <c r="G231" s="12"/>
    </row>
    <row r="232" spans="1:7" ht="28.5">
      <c r="A232" s="260"/>
      <c r="B232" s="170" t="s">
        <v>1249</v>
      </c>
      <c r="C232" s="260"/>
      <c r="D232" s="260"/>
      <c r="E232" s="260"/>
      <c r="F232" s="12"/>
      <c r="G232" s="12"/>
    </row>
    <row r="233" spans="1:7" ht="15">
      <c r="A233" s="260"/>
      <c r="B233" s="144" t="s">
        <v>1253</v>
      </c>
      <c r="C233" s="260"/>
      <c r="D233" s="260"/>
      <c r="E233" s="260"/>
      <c r="F233" s="12"/>
      <c r="G233" s="12"/>
    </row>
    <row r="234" spans="1:7" ht="29.25">
      <c r="A234" s="260"/>
      <c r="B234" s="143" t="s">
        <v>6945</v>
      </c>
      <c r="C234" s="260"/>
      <c r="D234" s="260"/>
      <c r="E234" s="260"/>
      <c r="F234" s="12"/>
      <c r="G234" s="12"/>
    </row>
    <row r="235" spans="1:7" ht="15">
      <c r="A235" s="260"/>
      <c r="B235" s="144" t="s">
        <v>1199</v>
      </c>
      <c r="C235" s="260"/>
      <c r="D235" s="260"/>
      <c r="E235" s="260"/>
      <c r="F235" s="12"/>
      <c r="G235" s="12"/>
    </row>
    <row r="236" spans="1:7" ht="29.25">
      <c r="A236" s="260"/>
      <c r="B236" s="140" t="s">
        <v>6499</v>
      </c>
      <c r="C236" s="260"/>
      <c r="D236" s="260"/>
      <c r="E236" s="260"/>
      <c r="F236" s="12"/>
      <c r="G236" s="12"/>
    </row>
    <row r="237" spans="1:7" ht="29.25" customHeight="1">
      <c r="A237" s="260"/>
      <c r="B237" s="140" t="s">
        <v>6486</v>
      </c>
      <c r="C237" s="260"/>
      <c r="D237" s="260"/>
      <c r="E237" s="260"/>
      <c r="F237" s="12"/>
      <c r="G237" s="12"/>
    </row>
    <row r="238" spans="1:7" ht="15">
      <c r="A238" s="260"/>
      <c r="B238" s="144" t="s">
        <v>1096</v>
      </c>
      <c r="C238" s="260"/>
      <c r="D238" s="260"/>
      <c r="E238" s="260"/>
      <c r="F238" s="12"/>
      <c r="G238" s="12"/>
    </row>
    <row r="239" spans="1:7" ht="29.25">
      <c r="A239" s="260"/>
      <c r="B239" s="140" t="s">
        <v>6500</v>
      </c>
      <c r="C239" s="260"/>
      <c r="D239" s="260"/>
      <c r="E239" s="260"/>
      <c r="F239" s="12"/>
      <c r="G239" s="12"/>
    </row>
    <row r="240" spans="1:7" ht="29.25">
      <c r="A240" s="260"/>
      <c r="B240" s="140" t="s">
        <v>6487</v>
      </c>
      <c r="C240" s="260"/>
      <c r="D240" s="260"/>
      <c r="E240" s="260"/>
      <c r="F240" s="12"/>
      <c r="G240" s="12"/>
    </row>
    <row r="241" spans="1:7" ht="29.25">
      <c r="A241" s="260"/>
      <c r="B241" s="140" t="s">
        <v>6488</v>
      </c>
      <c r="C241" s="260"/>
      <c r="D241" s="260"/>
      <c r="E241" s="260"/>
      <c r="F241" s="12"/>
      <c r="G241" s="12"/>
    </row>
    <row r="242" spans="1:7" ht="29.25">
      <c r="A242" s="260"/>
      <c r="B242" s="140" t="s">
        <v>6489</v>
      </c>
      <c r="C242" s="260"/>
      <c r="D242" s="260"/>
      <c r="E242" s="260"/>
      <c r="F242" s="12"/>
      <c r="G242" s="12"/>
    </row>
    <row r="243" spans="1:7" ht="29.25">
      <c r="A243" s="260"/>
      <c r="B243" s="140" t="s">
        <v>1082</v>
      </c>
      <c r="C243" s="260"/>
      <c r="D243" s="260"/>
      <c r="E243" s="260"/>
      <c r="F243" s="12"/>
      <c r="G243" s="12"/>
    </row>
    <row r="244" spans="1:7" ht="29.25">
      <c r="A244" s="260"/>
      <c r="B244" s="140" t="s">
        <v>1083</v>
      </c>
      <c r="C244" s="260"/>
      <c r="D244" s="260"/>
      <c r="E244" s="260"/>
      <c r="F244" s="12"/>
      <c r="G244" s="12"/>
    </row>
    <row r="245" spans="1:7" ht="15">
      <c r="A245" s="260"/>
      <c r="B245" s="140" t="s">
        <v>1216</v>
      </c>
      <c r="C245" s="260"/>
      <c r="D245" s="260"/>
      <c r="E245" s="260"/>
      <c r="F245" s="12"/>
      <c r="G245" s="12"/>
    </row>
    <row r="246" spans="1:7" ht="15">
      <c r="A246" s="260"/>
      <c r="B246" s="138"/>
      <c r="C246" s="260"/>
      <c r="D246" s="261"/>
      <c r="E246" s="260"/>
      <c r="F246" s="12"/>
      <c r="G246" s="12"/>
    </row>
    <row r="247" spans="1:7" ht="15">
      <c r="A247" s="260"/>
      <c r="B247" s="147" t="s">
        <v>1099</v>
      </c>
      <c r="C247" s="154"/>
      <c r="D247" s="154"/>
      <c r="E247" s="147"/>
      <c r="F247" s="126"/>
      <c r="G247" s="12"/>
    </row>
    <row r="248" spans="1:7" ht="15">
      <c r="A248" s="260"/>
      <c r="B248" s="148" t="s">
        <v>300</v>
      </c>
      <c r="C248" s="148" t="s">
        <v>299</v>
      </c>
      <c r="D248" s="155" t="s">
        <v>298</v>
      </c>
      <c r="E248" s="155" t="s">
        <v>297</v>
      </c>
      <c r="F248" s="47" t="s">
        <v>296</v>
      </c>
      <c r="G248" s="12"/>
    </row>
    <row r="249" spans="1:7" ht="15" customHeight="1">
      <c r="A249" s="260"/>
      <c r="B249" s="149" t="s">
        <v>1227</v>
      </c>
      <c r="C249" s="133" t="s">
        <v>1226</v>
      </c>
      <c r="D249" s="156" t="s">
        <v>7046</v>
      </c>
      <c r="E249" s="168" t="s">
        <v>7047</v>
      </c>
      <c r="F249" s="149" t="s">
        <v>190</v>
      </c>
      <c r="G249" s="12"/>
    </row>
    <row r="250" spans="1:7" ht="15">
      <c r="A250" s="260"/>
      <c r="B250" s="149" t="s">
        <v>192</v>
      </c>
      <c r="C250" s="133" t="s">
        <v>63</v>
      </c>
      <c r="D250" s="156" t="s">
        <v>1120</v>
      </c>
      <c r="E250" s="149" t="s">
        <v>191</v>
      </c>
      <c r="F250" s="149" t="s">
        <v>190</v>
      </c>
      <c r="G250" s="12"/>
    </row>
    <row r="251" spans="1:7" ht="15">
      <c r="A251" s="260"/>
      <c r="B251" s="149" t="s">
        <v>195</v>
      </c>
      <c r="C251" s="133" t="s">
        <v>62</v>
      </c>
      <c r="D251" s="156" t="s">
        <v>194</v>
      </c>
      <c r="E251" s="149" t="s">
        <v>6947</v>
      </c>
      <c r="F251" s="149" t="s">
        <v>193</v>
      </c>
      <c r="G251" s="12"/>
    </row>
    <row r="252" spans="1:7" ht="15">
      <c r="A252" s="260"/>
      <c r="B252" s="150" t="s">
        <v>198</v>
      </c>
      <c r="C252" s="133" t="s">
        <v>27</v>
      </c>
      <c r="D252" s="149" t="s">
        <v>197</v>
      </c>
      <c r="E252" s="149" t="s">
        <v>6948</v>
      </c>
      <c r="F252" s="150" t="s">
        <v>196</v>
      </c>
      <c r="G252" s="12"/>
    </row>
    <row r="253" spans="1:7" ht="15">
      <c r="A253" s="260"/>
      <c r="B253" s="150" t="s">
        <v>202</v>
      </c>
      <c r="C253" s="133" t="s">
        <v>26</v>
      </c>
      <c r="D253" s="149" t="s">
        <v>201</v>
      </c>
      <c r="E253" s="149" t="s">
        <v>200</v>
      </c>
      <c r="F253" s="150" t="s">
        <v>199</v>
      </c>
      <c r="G253" s="12"/>
    </row>
    <row r="254" spans="1:7" ht="15">
      <c r="A254" s="260"/>
      <c r="B254" s="150" t="s">
        <v>205</v>
      </c>
      <c r="C254" s="133" t="s">
        <v>25</v>
      </c>
      <c r="D254" s="149" t="s">
        <v>204</v>
      </c>
      <c r="E254" s="149" t="s">
        <v>200</v>
      </c>
      <c r="F254" s="150" t="s">
        <v>203</v>
      </c>
      <c r="G254" s="12"/>
    </row>
    <row r="255" spans="1:7" ht="15">
      <c r="A255" s="260"/>
      <c r="B255" s="151" t="s">
        <v>208</v>
      </c>
      <c r="C255" s="133" t="s">
        <v>24</v>
      </c>
      <c r="D255" s="149" t="s">
        <v>207</v>
      </c>
      <c r="E255" s="149" t="s">
        <v>200</v>
      </c>
      <c r="F255" s="150" t="s">
        <v>206</v>
      </c>
      <c r="G255" s="12"/>
    </row>
    <row r="256" spans="1:7" ht="15">
      <c r="A256" s="260"/>
      <c r="B256" s="151" t="s">
        <v>210</v>
      </c>
      <c r="C256" s="133" t="s">
        <v>23</v>
      </c>
      <c r="D256" s="149" t="s">
        <v>209</v>
      </c>
      <c r="E256" s="149" t="s">
        <v>200</v>
      </c>
      <c r="F256" s="150" t="s">
        <v>206</v>
      </c>
      <c r="G256" s="12"/>
    </row>
    <row r="257" spans="1:7" ht="15">
      <c r="A257" s="260"/>
      <c r="B257" s="151" t="s">
        <v>212</v>
      </c>
      <c r="C257" s="133" t="s">
        <v>22</v>
      </c>
      <c r="D257" s="149" t="s">
        <v>211</v>
      </c>
      <c r="E257" s="149" t="s">
        <v>200</v>
      </c>
      <c r="F257" s="150" t="s">
        <v>206</v>
      </c>
      <c r="G257" s="12"/>
    </row>
    <row r="258" spans="1:7" ht="15">
      <c r="A258" s="260"/>
      <c r="B258" s="151" t="s">
        <v>214</v>
      </c>
      <c r="C258" s="133" t="s">
        <v>21</v>
      </c>
      <c r="D258" s="149" t="s">
        <v>213</v>
      </c>
      <c r="E258" s="149" t="s">
        <v>200</v>
      </c>
      <c r="F258" s="150" t="s">
        <v>206</v>
      </c>
      <c r="G258" s="12"/>
    </row>
    <row r="259" spans="1:7" ht="15">
      <c r="A259" s="260"/>
      <c r="B259" s="151" t="s">
        <v>217</v>
      </c>
      <c r="C259" s="133" t="s">
        <v>20</v>
      </c>
      <c r="D259" s="149" t="s">
        <v>216</v>
      </c>
      <c r="E259" s="149" t="s">
        <v>200</v>
      </c>
      <c r="F259" s="150" t="s">
        <v>215</v>
      </c>
      <c r="G259" s="12"/>
    </row>
    <row r="260" spans="1:7" ht="15">
      <c r="A260" s="260"/>
      <c r="B260" s="151" t="s">
        <v>219</v>
      </c>
      <c r="C260" s="133" t="s">
        <v>19</v>
      </c>
      <c r="D260" s="149" t="s">
        <v>218</v>
      </c>
      <c r="E260" s="149" t="s">
        <v>200</v>
      </c>
      <c r="F260" s="150" t="s">
        <v>215</v>
      </c>
      <c r="G260" s="12"/>
    </row>
    <row r="261" spans="1:7" ht="15">
      <c r="A261" s="260"/>
      <c r="B261" s="151" t="s">
        <v>221</v>
      </c>
      <c r="C261" s="133" t="s">
        <v>18</v>
      </c>
      <c r="D261" s="149" t="s">
        <v>220</v>
      </c>
      <c r="E261" s="149" t="s">
        <v>200</v>
      </c>
      <c r="F261" s="150" t="s">
        <v>215</v>
      </c>
      <c r="G261" s="12"/>
    </row>
    <row r="262" spans="1:7" ht="15">
      <c r="A262" s="260"/>
      <c r="B262" s="150" t="s">
        <v>223</v>
      </c>
      <c r="C262" s="133" t="s">
        <v>17</v>
      </c>
      <c r="D262" s="149" t="s">
        <v>222</v>
      </c>
      <c r="E262" s="149" t="s">
        <v>200</v>
      </c>
      <c r="F262" s="150" t="s">
        <v>215</v>
      </c>
      <c r="G262" s="12"/>
    </row>
    <row r="263" spans="1:7" ht="15">
      <c r="A263" s="260"/>
      <c r="B263" s="150" t="s">
        <v>225</v>
      </c>
      <c r="C263" s="133" t="s">
        <v>16</v>
      </c>
      <c r="D263" s="149" t="s">
        <v>224</v>
      </c>
      <c r="E263" s="149" t="s">
        <v>200</v>
      </c>
      <c r="F263" s="150" t="s">
        <v>215</v>
      </c>
      <c r="G263" s="12"/>
    </row>
    <row r="264" spans="1:7" ht="15">
      <c r="A264" s="260"/>
      <c r="B264" s="150" t="s">
        <v>227</v>
      </c>
      <c r="C264" s="133" t="s">
        <v>15</v>
      </c>
      <c r="D264" s="149" t="s">
        <v>226</v>
      </c>
      <c r="E264" s="149" t="s">
        <v>200</v>
      </c>
      <c r="F264" s="150" t="s">
        <v>215</v>
      </c>
      <c r="G264" s="12"/>
    </row>
    <row r="265" spans="1:7" ht="15">
      <c r="A265" s="260"/>
      <c r="B265" s="150" t="s">
        <v>230</v>
      </c>
      <c r="C265" s="133" t="s">
        <v>14</v>
      </c>
      <c r="D265" s="149" t="s">
        <v>229</v>
      </c>
      <c r="E265" s="149" t="s">
        <v>200</v>
      </c>
      <c r="F265" s="150" t="s">
        <v>228</v>
      </c>
      <c r="G265" s="12"/>
    </row>
    <row r="266" spans="1:7" ht="15">
      <c r="A266" s="260"/>
      <c r="B266" s="150" t="s">
        <v>233</v>
      </c>
      <c r="C266" s="133" t="s">
        <v>13</v>
      </c>
      <c r="D266" s="149" t="s">
        <v>232</v>
      </c>
      <c r="E266" s="151" t="s">
        <v>231</v>
      </c>
      <c r="F266" s="150" t="s">
        <v>228</v>
      </c>
      <c r="G266" s="12"/>
    </row>
    <row r="267" spans="1:7" ht="15">
      <c r="A267" s="260"/>
      <c r="B267" s="150" t="s">
        <v>236</v>
      </c>
      <c r="C267" s="133" t="s">
        <v>235</v>
      </c>
      <c r="D267" s="149" t="s">
        <v>234</v>
      </c>
      <c r="E267" s="151" t="s">
        <v>231</v>
      </c>
      <c r="F267" s="150" t="s">
        <v>228</v>
      </c>
      <c r="G267" s="12"/>
    </row>
    <row r="268" spans="1:7" ht="15">
      <c r="A268" s="260"/>
      <c r="B268" s="150" t="s">
        <v>240</v>
      </c>
      <c r="C268" s="133" t="s">
        <v>11</v>
      </c>
      <c r="D268" s="149" t="s">
        <v>239</v>
      </c>
      <c r="E268" s="151" t="s">
        <v>238</v>
      </c>
      <c r="F268" s="150" t="s">
        <v>237</v>
      </c>
      <c r="G268" s="12"/>
    </row>
    <row r="269" spans="1:7" ht="15">
      <c r="A269" s="260"/>
      <c r="B269" s="150" t="s">
        <v>243</v>
      </c>
      <c r="C269" s="133" t="s">
        <v>10</v>
      </c>
      <c r="D269" s="149" t="s">
        <v>242</v>
      </c>
      <c r="E269" s="151" t="s">
        <v>241</v>
      </c>
      <c r="F269" s="150" t="s">
        <v>237</v>
      </c>
      <c r="G269" s="12"/>
    </row>
    <row r="270" spans="1:7" ht="15">
      <c r="A270" s="260"/>
      <c r="B270" s="150" t="s">
        <v>245</v>
      </c>
      <c r="C270" s="133" t="s">
        <v>9</v>
      </c>
      <c r="D270" s="149" t="s">
        <v>244</v>
      </c>
      <c r="E270" s="151" t="s">
        <v>241</v>
      </c>
      <c r="F270" s="150" t="s">
        <v>237</v>
      </c>
      <c r="G270" s="12"/>
    </row>
    <row r="271" spans="1:7" ht="15">
      <c r="A271" s="260"/>
      <c r="B271" s="150" t="s">
        <v>249</v>
      </c>
      <c r="C271" s="133" t="s">
        <v>8</v>
      </c>
      <c r="D271" s="149" t="s">
        <v>248</v>
      </c>
      <c r="E271" s="151" t="s">
        <v>247</v>
      </c>
      <c r="F271" s="150" t="s">
        <v>246</v>
      </c>
      <c r="G271" s="12"/>
    </row>
    <row r="272" spans="1:7" ht="15">
      <c r="A272" s="260"/>
      <c r="B272" s="150" t="s">
        <v>252</v>
      </c>
      <c r="C272" s="133" t="s">
        <v>7</v>
      </c>
      <c r="D272" s="149" t="s">
        <v>251</v>
      </c>
      <c r="E272" s="151" t="s">
        <v>250</v>
      </c>
      <c r="F272" s="150" t="s">
        <v>246</v>
      </c>
      <c r="G272" s="12"/>
    </row>
    <row r="273" spans="1:7" ht="15">
      <c r="A273" s="260"/>
      <c r="B273" s="150" t="s">
        <v>256</v>
      </c>
      <c r="C273" s="133" t="s">
        <v>6</v>
      </c>
      <c r="D273" s="149" t="s">
        <v>255</v>
      </c>
      <c r="E273" s="151" t="s">
        <v>254</v>
      </c>
      <c r="F273" s="150" t="s">
        <v>253</v>
      </c>
      <c r="G273" s="12"/>
    </row>
    <row r="274" spans="1:7" ht="15">
      <c r="A274" s="260"/>
      <c r="B274" s="150" t="s">
        <v>260</v>
      </c>
      <c r="C274" s="133" t="s">
        <v>5</v>
      </c>
      <c r="D274" s="149" t="s">
        <v>259</v>
      </c>
      <c r="E274" s="151" t="s">
        <v>258</v>
      </c>
      <c r="F274" s="150" t="s">
        <v>257</v>
      </c>
      <c r="G274" s="12"/>
    </row>
    <row r="275" spans="1:7" ht="15">
      <c r="A275" s="260"/>
      <c r="B275" s="150" t="s">
        <v>262</v>
      </c>
      <c r="C275" s="133" t="s">
        <v>4</v>
      </c>
      <c r="D275" s="149" t="s">
        <v>261</v>
      </c>
      <c r="E275" s="151" t="s">
        <v>258</v>
      </c>
      <c r="F275" s="150" t="s">
        <v>257</v>
      </c>
      <c r="G275" s="12"/>
    </row>
    <row r="276" spans="1:7" ht="15">
      <c r="A276" s="260"/>
      <c r="B276" s="150" t="s">
        <v>265</v>
      </c>
      <c r="C276" s="133" t="s">
        <v>3</v>
      </c>
      <c r="D276" s="149" t="s">
        <v>264</v>
      </c>
      <c r="E276" s="151" t="s">
        <v>263</v>
      </c>
      <c r="F276" s="150" t="s">
        <v>257</v>
      </c>
      <c r="G276" s="12"/>
    </row>
    <row r="277" spans="1:7" ht="15">
      <c r="A277" s="260"/>
      <c r="B277" s="150" t="s">
        <v>268</v>
      </c>
      <c r="C277" s="133" t="s">
        <v>2</v>
      </c>
      <c r="D277" s="149" t="s">
        <v>267</v>
      </c>
      <c r="E277" s="151" t="s">
        <v>266</v>
      </c>
      <c r="F277" s="150" t="s">
        <v>257</v>
      </c>
      <c r="G277" s="12"/>
    </row>
    <row r="278" spans="1:7" ht="15">
      <c r="A278" s="260"/>
      <c r="B278" s="150" t="s">
        <v>269</v>
      </c>
      <c r="C278" s="133" t="s">
        <v>1</v>
      </c>
      <c r="D278" s="149" t="s">
        <v>269</v>
      </c>
      <c r="E278" s="149" t="s">
        <v>269</v>
      </c>
      <c r="F278" s="150" t="s">
        <v>269</v>
      </c>
      <c r="G278" s="12"/>
    </row>
    <row r="279" spans="1:7" ht="15">
      <c r="A279" s="260"/>
      <c r="B279" s="150" t="s">
        <v>272</v>
      </c>
      <c r="C279" s="133" t="s">
        <v>75</v>
      </c>
      <c r="D279" s="149" t="s">
        <v>271</v>
      </c>
      <c r="E279" s="149" t="s">
        <v>270</v>
      </c>
      <c r="F279" s="150" t="s">
        <v>257</v>
      </c>
      <c r="G279" s="12"/>
    </row>
    <row r="280" spans="1:7" ht="15">
      <c r="A280" s="260"/>
      <c r="B280" s="150" t="s">
        <v>276</v>
      </c>
      <c r="C280" s="133" t="s">
        <v>74</v>
      </c>
      <c r="D280" s="149" t="s">
        <v>275</v>
      </c>
      <c r="E280" s="149" t="s">
        <v>274</v>
      </c>
      <c r="F280" s="150" t="s">
        <v>273</v>
      </c>
      <c r="G280" s="12"/>
    </row>
    <row r="281" spans="1:7" ht="15">
      <c r="A281" s="260"/>
      <c r="B281" s="150" t="s">
        <v>278</v>
      </c>
      <c r="C281" s="133" t="s">
        <v>73</v>
      </c>
      <c r="D281" s="149" t="s">
        <v>277</v>
      </c>
      <c r="E281" s="149" t="s">
        <v>274</v>
      </c>
      <c r="F281" s="150" t="s">
        <v>273</v>
      </c>
      <c r="G281" s="12"/>
    </row>
    <row r="282" spans="1:7" ht="15">
      <c r="A282" s="260"/>
      <c r="B282" s="150" t="s">
        <v>280</v>
      </c>
      <c r="C282" s="133" t="s">
        <v>72</v>
      </c>
      <c r="D282" s="149" t="s">
        <v>279</v>
      </c>
      <c r="E282" s="149" t="s">
        <v>274</v>
      </c>
      <c r="F282" s="150" t="s">
        <v>273</v>
      </c>
      <c r="G282" s="12"/>
    </row>
    <row r="283" spans="1:7" ht="15">
      <c r="A283" s="260"/>
      <c r="B283" s="150" t="s">
        <v>284</v>
      </c>
      <c r="C283" s="133" t="s">
        <v>71</v>
      </c>
      <c r="D283" s="149" t="s">
        <v>283</v>
      </c>
      <c r="E283" s="149" t="s">
        <v>282</v>
      </c>
      <c r="F283" s="150" t="s">
        <v>281</v>
      </c>
      <c r="G283" s="12"/>
    </row>
    <row r="284" spans="1:7" ht="15">
      <c r="A284" s="260"/>
      <c r="B284" s="150" t="s">
        <v>286</v>
      </c>
      <c r="C284" s="133" t="s">
        <v>70</v>
      </c>
      <c r="D284" s="149" t="s">
        <v>285</v>
      </c>
      <c r="E284" s="149" t="s">
        <v>282</v>
      </c>
      <c r="F284" s="150" t="s">
        <v>281</v>
      </c>
      <c r="G284" s="12"/>
    </row>
    <row r="285" spans="1:7" ht="15">
      <c r="A285" s="260"/>
      <c r="B285" s="150" t="s">
        <v>289</v>
      </c>
      <c r="C285" s="133" t="s">
        <v>69</v>
      </c>
      <c r="D285" s="149" t="s">
        <v>288</v>
      </c>
      <c r="E285" s="149" t="s">
        <v>287</v>
      </c>
      <c r="F285" s="150" t="s">
        <v>281</v>
      </c>
      <c r="G285" s="12"/>
    </row>
    <row r="286" spans="1:7" ht="15">
      <c r="A286" s="260"/>
      <c r="B286" s="150" t="s">
        <v>291</v>
      </c>
      <c r="C286" s="133" t="s">
        <v>68</v>
      </c>
      <c r="D286" s="149" t="s">
        <v>290</v>
      </c>
      <c r="E286" s="149" t="s">
        <v>287</v>
      </c>
      <c r="F286" s="150" t="s">
        <v>281</v>
      </c>
      <c r="G286" s="12"/>
    </row>
    <row r="287" spans="1:7" ht="15">
      <c r="A287" s="260"/>
      <c r="B287" s="150" t="s">
        <v>295</v>
      </c>
      <c r="C287" s="133" t="s">
        <v>67</v>
      </c>
      <c r="D287" s="149" t="s">
        <v>294</v>
      </c>
      <c r="E287" s="149" t="s">
        <v>293</v>
      </c>
      <c r="F287" s="150" t="s">
        <v>292</v>
      </c>
      <c r="G287" s="12"/>
    </row>
    <row r="288" spans="1:7" ht="15">
      <c r="A288" s="260"/>
      <c r="G288" s="12"/>
    </row>
    <row r="289" spans="1:7" ht="15">
      <c r="A289" s="260"/>
      <c r="B289" s="144" t="s">
        <v>189</v>
      </c>
      <c r="C289" s="157"/>
      <c r="D289" s="157"/>
      <c r="G289" s="12"/>
    </row>
    <row r="290" spans="1:7" ht="15">
      <c r="A290" s="260"/>
      <c r="B290" s="152" t="s">
        <v>188</v>
      </c>
      <c r="C290" s="158" t="s">
        <v>187</v>
      </c>
      <c r="D290" s="158"/>
      <c r="G290" s="12"/>
    </row>
    <row r="291" spans="1:7" ht="15">
      <c r="A291" s="260"/>
      <c r="B291" s="149" t="s">
        <v>186</v>
      </c>
      <c r="C291" s="145" t="s">
        <v>59</v>
      </c>
      <c r="G291" s="12"/>
    </row>
    <row r="292" spans="1:7" ht="15">
      <c r="A292" s="260"/>
      <c r="B292" s="149" t="s">
        <v>185</v>
      </c>
      <c r="C292" s="145" t="s">
        <v>47</v>
      </c>
      <c r="G292" s="12"/>
    </row>
    <row r="293" spans="1:7" ht="15">
      <c r="A293" s="260"/>
      <c r="B293" s="149" t="s">
        <v>184</v>
      </c>
      <c r="C293" s="145" t="s">
        <v>47</v>
      </c>
      <c r="G293" s="12"/>
    </row>
    <row r="294" spans="1:7" ht="15">
      <c r="A294" s="260"/>
      <c r="B294" s="149" t="s">
        <v>183</v>
      </c>
      <c r="C294" s="145" t="s">
        <v>43</v>
      </c>
      <c r="G294" s="12"/>
    </row>
    <row r="295" spans="1:7" ht="15">
      <c r="A295" s="260"/>
      <c r="B295" s="149" t="s">
        <v>182</v>
      </c>
      <c r="C295" s="145" t="s">
        <v>41</v>
      </c>
      <c r="G295" s="12"/>
    </row>
    <row r="296" spans="1:7" ht="15">
      <c r="A296" s="260"/>
      <c r="B296" s="149" t="s">
        <v>181</v>
      </c>
      <c r="C296" s="145" t="s">
        <v>43</v>
      </c>
      <c r="G296" s="12"/>
    </row>
    <row r="297" spans="1:7" ht="15">
      <c r="A297" s="260"/>
      <c r="B297" s="149" t="s">
        <v>180</v>
      </c>
      <c r="C297" s="145" t="s">
        <v>39</v>
      </c>
      <c r="G297" s="12"/>
    </row>
    <row r="298" spans="1:7" ht="15">
      <c r="A298" s="260"/>
      <c r="B298" s="149" t="s">
        <v>179</v>
      </c>
      <c r="C298" s="145" t="s">
        <v>39</v>
      </c>
      <c r="G298" s="12"/>
    </row>
    <row r="299" spans="1:7" ht="15">
      <c r="A299" s="260"/>
      <c r="B299" s="149" t="s">
        <v>178</v>
      </c>
      <c r="C299" s="145" t="s">
        <v>43</v>
      </c>
      <c r="G299" s="12"/>
    </row>
    <row r="300" spans="1:7" ht="15">
      <c r="A300" s="260"/>
      <c r="B300" s="149" t="s">
        <v>177</v>
      </c>
      <c r="C300" s="145" t="s">
        <v>53</v>
      </c>
      <c r="G300" s="12"/>
    </row>
    <row r="301" spans="1:7" ht="15">
      <c r="A301" s="260"/>
      <c r="B301" s="149" t="s">
        <v>176</v>
      </c>
      <c r="C301" s="145" t="s">
        <v>53</v>
      </c>
      <c r="G301" s="12"/>
    </row>
    <row r="302" spans="1:7" ht="15">
      <c r="A302" s="260"/>
      <c r="B302" s="149" t="s">
        <v>175</v>
      </c>
      <c r="C302" s="149" t="s">
        <v>45</v>
      </c>
      <c r="G302" s="12"/>
    </row>
    <row r="303" spans="1:7" ht="15">
      <c r="A303" s="260"/>
      <c r="B303" s="149" t="s">
        <v>174</v>
      </c>
      <c r="C303" s="149" t="s">
        <v>49</v>
      </c>
      <c r="G303" s="12"/>
    </row>
    <row r="304" spans="1:7" ht="15">
      <c r="A304" s="260"/>
      <c r="B304" s="149" t="s">
        <v>173</v>
      </c>
      <c r="C304" s="149" t="s">
        <v>53</v>
      </c>
      <c r="G304" s="12"/>
    </row>
    <row r="305" spans="1:7" ht="15">
      <c r="A305" s="260"/>
      <c r="B305" s="149" t="s">
        <v>172</v>
      </c>
      <c r="C305" s="149" t="s">
        <v>51</v>
      </c>
      <c r="G305" s="12"/>
    </row>
    <row r="306" spans="1:7" ht="15">
      <c r="A306" s="260"/>
      <c r="B306" s="149" t="s">
        <v>171</v>
      </c>
      <c r="C306" s="149" t="s">
        <v>34</v>
      </c>
      <c r="G306" s="12"/>
    </row>
    <row r="307" spans="1:7" ht="15">
      <c r="A307" s="260"/>
      <c r="B307" s="149" t="s">
        <v>170</v>
      </c>
      <c r="C307" s="149" t="s">
        <v>57</v>
      </c>
      <c r="G307" s="12"/>
    </row>
    <row r="308" spans="1:7" ht="15">
      <c r="A308" s="260"/>
      <c r="B308" s="149" t="s">
        <v>169</v>
      </c>
      <c r="C308" s="149" t="s">
        <v>31</v>
      </c>
      <c r="G308" s="12"/>
    </row>
    <row r="309" spans="1:7" ht="15">
      <c r="A309" s="260"/>
      <c r="B309" s="149" t="s">
        <v>169</v>
      </c>
      <c r="C309" s="149" t="s">
        <v>55</v>
      </c>
      <c r="G309" s="12"/>
    </row>
    <row r="310" spans="1:7" ht="15">
      <c r="A310" s="260"/>
      <c r="B310" s="149" t="s">
        <v>168</v>
      </c>
      <c r="C310" s="149" t="s">
        <v>37</v>
      </c>
      <c r="G310" s="12"/>
    </row>
    <row r="311" spans="1:7" ht="15">
      <c r="A311" s="260"/>
    </row>
    <row r="312" spans="1:7" ht="15">
      <c r="A312" s="260"/>
      <c r="G312" s="12"/>
    </row>
    <row r="313" spans="1:7" ht="15">
      <c r="A313" s="260"/>
    </row>
    <row r="314" spans="1:7" ht="15">
      <c r="A314" s="260"/>
    </row>
    <row r="315" spans="1:7" ht="15">
      <c r="A315" s="260"/>
    </row>
    <row r="316" spans="1:7" ht="15">
      <c r="A316" s="260"/>
    </row>
    <row r="317" spans="1:7" ht="15">
      <c r="A317" s="260"/>
      <c r="B317"/>
      <c r="C317"/>
      <c r="D317"/>
      <c r="E317"/>
    </row>
    <row r="318" spans="1:7" ht="15">
      <c r="A318" s="260"/>
      <c r="B318"/>
      <c r="C318"/>
      <c r="D318"/>
      <c r="E318"/>
    </row>
    <row r="319" spans="1:7" ht="15">
      <c r="A319" s="260"/>
      <c r="B319"/>
      <c r="C319"/>
      <c r="D319"/>
      <c r="E319"/>
    </row>
    <row r="320" spans="1:7" ht="15">
      <c r="A320" s="260"/>
      <c r="B320"/>
      <c r="C320"/>
      <c r="D320"/>
      <c r="E320"/>
    </row>
    <row r="321" spans="1:5" ht="15">
      <c r="A321" s="260"/>
      <c r="B321"/>
      <c r="C321"/>
      <c r="D321"/>
      <c r="E321"/>
    </row>
    <row r="322" spans="1:5" ht="15">
      <c r="A322" s="260"/>
      <c r="B322"/>
      <c r="C322"/>
      <c r="D322"/>
      <c r="E322"/>
    </row>
    <row r="323" spans="1:5" ht="15">
      <c r="A323" s="260"/>
      <c r="B323"/>
      <c r="C323"/>
      <c r="D323"/>
      <c r="E323"/>
    </row>
    <row r="324" spans="1:5" ht="15">
      <c r="A324" s="260"/>
      <c r="B324"/>
      <c r="C324"/>
      <c r="D324"/>
      <c r="E324"/>
    </row>
    <row r="325" spans="1:5" ht="15">
      <c r="A325" s="260"/>
      <c r="B325"/>
      <c r="C325"/>
      <c r="D325"/>
      <c r="E325"/>
    </row>
    <row r="326" spans="1:5" ht="15">
      <c r="A326" s="260"/>
      <c r="B326"/>
      <c r="C326"/>
      <c r="D326"/>
      <c r="E326"/>
    </row>
    <row r="327" spans="1:5" ht="15">
      <c r="A327" s="260"/>
      <c r="B327"/>
      <c r="C327"/>
      <c r="D327"/>
      <c r="E327"/>
    </row>
    <row r="328" spans="1:5" ht="15">
      <c r="A328" s="260"/>
      <c r="B328"/>
      <c r="C328"/>
      <c r="D328"/>
      <c r="E328"/>
    </row>
    <row r="329" spans="1:5" ht="15">
      <c r="A329" s="260"/>
      <c r="B329"/>
      <c r="C329"/>
      <c r="D329"/>
      <c r="E329"/>
    </row>
    <row r="330" spans="1:5" ht="15">
      <c r="A330" s="260"/>
      <c r="B330"/>
      <c r="C330"/>
      <c r="D330"/>
      <c r="E330"/>
    </row>
    <row r="331" spans="1:5" ht="15">
      <c r="A331" s="260"/>
      <c r="B331"/>
      <c r="C331"/>
      <c r="D331"/>
      <c r="E331"/>
    </row>
    <row r="332" spans="1:5" ht="15">
      <c r="A332" s="260"/>
      <c r="B332"/>
      <c r="C332"/>
      <c r="D332"/>
      <c r="E332"/>
    </row>
    <row r="333" spans="1:5" ht="15">
      <c r="A333" s="260"/>
      <c r="B333"/>
      <c r="C333"/>
      <c r="D333"/>
      <c r="E333"/>
    </row>
    <row r="334" spans="1:5" ht="15">
      <c r="A334" s="260"/>
      <c r="B334"/>
      <c r="C334"/>
      <c r="D334"/>
      <c r="E334"/>
    </row>
    <row r="335" spans="1:5" ht="15">
      <c r="A335" s="260"/>
      <c r="B335"/>
      <c r="C335"/>
      <c r="D335"/>
      <c r="E335"/>
    </row>
    <row r="336" spans="1:5" ht="15">
      <c r="A336" s="260"/>
      <c r="B336"/>
      <c r="C336"/>
      <c r="D336"/>
      <c r="E336"/>
    </row>
    <row r="337" spans="1:5" ht="15">
      <c r="A337" s="260"/>
      <c r="B337"/>
      <c r="C337"/>
      <c r="D337"/>
      <c r="E337"/>
    </row>
    <row r="338" spans="1:5" ht="15">
      <c r="A338" s="260"/>
      <c r="B338"/>
      <c r="C338"/>
      <c r="D338"/>
      <c r="E338"/>
    </row>
    <row r="339" spans="1:5" ht="15">
      <c r="A339" s="260"/>
      <c r="B339"/>
      <c r="C339"/>
      <c r="D339"/>
      <c r="E339"/>
    </row>
    <row r="340" spans="1:5" ht="15">
      <c r="A340" s="260"/>
      <c r="B340"/>
      <c r="C340"/>
      <c r="D340"/>
      <c r="E340"/>
    </row>
    <row r="341" spans="1:5" ht="15">
      <c r="A341" s="260"/>
      <c r="B341"/>
      <c r="C341"/>
      <c r="D341"/>
      <c r="E341"/>
    </row>
    <row r="342" spans="1:5" ht="15">
      <c r="A342" s="260"/>
      <c r="B342"/>
      <c r="C342"/>
      <c r="D342"/>
      <c r="E342"/>
    </row>
    <row r="343" spans="1:5" ht="15">
      <c r="A343" s="260"/>
      <c r="B343"/>
      <c r="C343"/>
      <c r="D343"/>
      <c r="E343"/>
    </row>
    <row r="344" spans="1:5" ht="15">
      <c r="A344" s="260"/>
      <c r="B344"/>
      <c r="C344"/>
      <c r="D344"/>
      <c r="E344"/>
    </row>
    <row r="345" spans="1:5" ht="15">
      <c r="A345" s="260"/>
      <c r="B345"/>
      <c r="C345"/>
      <c r="D345"/>
      <c r="E345"/>
    </row>
    <row r="346" spans="1:5" ht="15">
      <c r="A346" s="260"/>
      <c r="B346"/>
      <c r="C346"/>
      <c r="D346"/>
      <c r="E346"/>
    </row>
    <row r="347" spans="1:5" ht="15">
      <c r="A347" s="260"/>
      <c r="B347"/>
      <c r="C347"/>
      <c r="D347"/>
      <c r="E347"/>
    </row>
    <row r="348" spans="1:5" ht="15">
      <c r="A348" s="260"/>
      <c r="B348"/>
      <c r="C348"/>
      <c r="D348"/>
      <c r="E348"/>
    </row>
    <row r="349" spans="1:5" ht="15">
      <c r="A349" s="260"/>
      <c r="B349"/>
      <c r="C349"/>
      <c r="D349"/>
      <c r="E349"/>
    </row>
    <row r="350" spans="1:5" ht="15">
      <c r="A350" s="260"/>
      <c r="B350"/>
      <c r="C350"/>
      <c r="D350"/>
      <c r="E350"/>
    </row>
    <row r="351" spans="1:5" ht="15">
      <c r="A351" s="260"/>
      <c r="B351"/>
      <c r="C351"/>
      <c r="D351"/>
      <c r="E351"/>
    </row>
    <row r="352" spans="1:5" ht="15">
      <c r="A352" s="260"/>
      <c r="B352"/>
      <c r="C352"/>
      <c r="D352"/>
      <c r="E352"/>
    </row>
    <row r="353" spans="1:5" ht="15">
      <c r="A353" s="260"/>
      <c r="B353"/>
      <c r="C353"/>
      <c r="D353"/>
      <c r="E353"/>
    </row>
    <row r="354" spans="1:5" ht="15">
      <c r="A354" s="260"/>
      <c r="B354"/>
      <c r="C354"/>
      <c r="D354"/>
      <c r="E354"/>
    </row>
    <row r="355" spans="1:5" ht="15">
      <c r="A355" s="260"/>
      <c r="B355"/>
      <c r="C355"/>
      <c r="D355"/>
      <c r="E355"/>
    </row>
    <row r="356" spans="1:5" ht="15">
      <c r="A356" s="260"/>
      <c r="B356"/>
      <c r="C356"/>
      <c r="D356"/>
      <c r="E356"/>
    </row>
    <row r="357" spans="1:5" ht="15">
      <c r="A357" s="260"/>
      <c r="B357"/>
      <c r="C357"/>
      <c r="D357"/>
      <c r="E357"/>
    </row>
    <row r="358" spans="1:5" ht="15">
      <c r="A358" s="260"/>
      <c r="B358"/>
      <c r="C358"/>
      <c r="D358"/>
      <c r="E358"/>
    </row>
    <row r="359" spans="1:5" ht="15">
      <c r="A359" s="260"/>
      <c r="B359"/>
      <c r="C359"/>
      <c r="D359"/>
      <c r="E359"/>
    </row>
    <row r="360" spans="1:5" ht="15">
      <c r="A360" s="260"/>
      <c r="B360"/>
      <c r="C360"/>
      <c r="D360"/>
      <c r="E360"/>
    </row>
    <row r="361" spans="1:5" ht="15">
      <c r="A361" s="260"/>
      <c r="B361"/>
      <c r="C361"/>
      <c r="D361"/>
      <c r="E361"/>
    </row>
    <row r="362" spans="1:5" ht="15">
      <c r="A362" s="260"/>
      <c r="B362"/>
      <c r="C362"/>
      <c r="D362"/>
      <c r="E362"/>
    </row>
    <row r="363" spans="1:5" ht="15">
      <c r="A363" s="260"/>
      <c r="B363"/>
      <c r="C363"/>
      <c r="D363"/>
      <c r="E363"/>
    </row>
    <row r="364" spans="1:5" ht="15">
      <c r="A364" s="260"/>
      <c r="B364"/>
      <c r="C364"/>
      <c r="D364"/>
      <c r="E364"/>
    </row>
    <row r="365" spans="1:5" ht="15">
      <c r="A365" s="260"/>
      <c r="B365"/>
      <c r="C365"/>
      <c r="D365"/>
      <c r="E365"/>
    </row>
    <row r="366" spans="1:5" ht="15">
      <c r="A366" s="260"/>
      <c r="B366"/>
      <c r="C366"/>
      <c r="D366"/>
      <c r="E366"/>
    </row>
    <row r="367" spans="1:5" ht="15">
      <c r="A367" s="260"/>
      <c r="B367"/>
      <c r="C367"/>
      <c r="D367"/>
      <c r="E367"/>
    </row>
    <row r="368" spans="1:5" ht="15">
      <c r="A368" s="260"/>
      <c r="B368"/>
      <c r="C368"/>
      <c r="D368"/>
      <c r="E368"/>
    </row>
    <row r="369" spans="1:5" ht="15">
      <c r="A369" s="260"/>
      <c r="B369"/>
      <c r="C369"/>
      <c r="D369"/>
      <c r="E369"/>
    </row>
    <row r="370" spans="1:5" ht="15">
      <c r="A370" s="260"/>
      <c r="B370"/>
      <c r="C370"/>
      <c r="D370"/>
      <c r="E370"/>
    </row>
    <row r="371" spans="1:5" ht="15">
      <c r="A371" s="260"/>
      <c r="B371"/>
      <c r="C371"/>
      <c r="D371"/>
      <c r="E371"/>
    </row>
    <row r="372" spans="1:5" ht="15">
      <c r="A372" s="260"/>
      <c r="B372"/>
      <c r="C372"/>
      <c r="D372"/>
      <c r="E372"/>
    </row>
    <row r="373" spans="1:5" ht="15">
      <c r="A373" s="260"/>
      <c r="B373"/>
      <c r="C373"/>
      <c r="D373"/>
      <c r="E373"/>
    </row>
    <row r="374" spans="1:5" ht="15">
      <c r="A374" s="260"/>
      <c r="B374"/>
      <c r="C374"/>
      <c r="D374"/>
      <c r="E374"/>
    </row>
    <row r="375" spans="1:5" ht="15">
      <c r="A375" s="260"/>
      <c r="B375"/>
      <c r="C375"/>
      <c r="D375"/>
      <c r="E375"/>
    </row>
    <row r="376" spans="1:5" ht="15">
      <c r="A376" s="260"/>
      <c r="B376"/>
      <c r="C376"/>
      <c r="D376"/>
      <c r="E376"/>
    </row>
    <row r="377" spans="1:5" ht="15">
      <c r="A377" s="260"/>
      <c r="B377"/>
      <c r="C377"/>
      <c r="D377"/>
      <c r="E377"/>
    </row>
    <row r="378" spans="1:5" ht="15">
      <c r="A378" s="260"/>
      <c r="B378"/>
      <c r="C378"/>
      <c r="D378"/>
      <c r="E378"/>
    </row>
    <row r="379" spans="1:5" ht="15">
      <c r="A379" s="260"/>
      <c r="B379"/>
      <c r="C379"/>
      <c r="D379"/>
      <c r="E379"/>
    </row>
    <row r="380" spans="1:5" ht="15">
      <c r="A380" s="260"/>
      <c r="B380"/>
      <c r="C380"/>
      <c r="D380"/>
      <c r="E380"/>
    </row>
    <row r="381" spans="1:5" ht="15">
      <c r="A381" s="260"/>
      <c r="B381"/>
      <c r="C381"/>
      <c r="D381"/>
      <c r="E381"/>
    </row>
    <row r="382" spans="1:5" ht="15">
      <c r="A382" s="260"/>
      <c r="B382"/>
      <c r="C382"/>
      <c r="D382"/>
      <c r="E382"/>
    </row>
    <row r="383" spans="1:5" ht="15">
      <c r="A383" s="260"/>
      <c r="B383"/>
      <c r="C383"/>
      <c r="D383"/>
      <c r="E383"/>
    </row>
    <row r="384" spans="1:5" ht="15">
      <c r="A384" s="260"/>
      <c r="B384"/>
      <c r="C384"/>
      <c r="D384"/>
      <c r="E384"/>
    </row>
    <row r="385" spans="1:5" ht="15">
      <c r="A385" s="260"/>
      <c r="B385"/>
      <c r="C385"/>
      <c r="D385"/>
      <c r="E385"/>
    </row>
    <row r="386" spans="1:5" ht="15">
      <c r="A386" s="260"/>
      <c r="B386"/>
      <c r="C386"/>
      <c r="D386"/>
      <c r="E386"/>
    </row>
    <row r="387" spans="1:5" ht="15">
      <c r="A387" s="260"/>
      <c r="B387"/>
      <c r="C387"/>
      <c r="D387"/>
      <c r="E387"/>
    </row>
    <row r="388" spans="1:5" ht="15">
      <c r="A388" s="260"/>
      <c r="B388"/>
      <c r="C388"/>
      <c r="D388"/>
      <c r="E388"/>
    </row>
    <row r="389" spans="1:5" ht="15">
      <c r="A389" s="260"/>
      <c r="B389"/>
      <c r="C389"/>
      <c r="D389"/>
      <c r="E389"/>
    </row>
    <row r="390" spans="1:5" ht="15">
      <c r="A390" s="260"/>
      <c r="B390"/>
      <c r="C390"/>
      <c r="D390"/>
      <c r="E390"/>
    </row>
    <row r="391" spans="1:5" ht="15">
      <c r="A391" s="260"/>
      <c r="B391"/>
      <c r="C391"/>
      <c r="D391"/>
      <c r="E391"/>
    </row>
    <row r="392" spans="1:5" ht="15">
      <c r="A392" s="260"/>
      <c r="B392"/>
      <c r="C392"/>
      <c r="D392"/>
      <c r="E392"/>
    </row>
    <row r="393" spans="1:5" ht="15">
      <c r="A393" s="260"/>
      <c r="B393"/>
      <c r="C393"/>
      <c r="D393"/>
      <c r="E393"/>
    </row>
    <row r="394" spans="1:5" ht="15">
      <c r="A394" s="260"/>
      <c r="B394"/>
      <c r="C394"/>
      <c r="D394"/>
      <c r="E394"/>
    </row>
    <row r="395" spans="1:5" ht="15">
      <c r="A395" s="260"/>
      <c r="B395"/>
      <c r="C395"/>
      <c r="D395"/>
      <c r="E395"/>
    </row>
    <row r="396" spans="1:5" ht="15">
      <c r="A396" s="260"/>
      <c r="B396"/>
      <c r="C396"/>
      <c r="D396"/>
      <c r="E396"/>
    </row>
    <row r="397" spans="1:5" ht="15">
      <c r="A397" s="260"/>
      <c r="B397"/>
      <c r="C397"/>
      <c r="D397"/>
      <c r="E397"/>
    </row>
    <row r="398" spans="1:5" ht="15">
      <c r="A398" s="260"/>
      <c r="B398"/>
      <c r="C398"/>
      <c r="D398"/>
      <c r="E398"/>
    </row>
    <row r="399" spans="1:5" ht="15">
      <c r="A399" s="260"/>
      <c r="B399"/>
      <c r="C399"/>
      <c r="D399"/>
      <c r="E399"/>
    </row>
    <row r="400" spans="1:5" ht="15">
      <c r="A400" s="260"/>
      <c r="B400"/>
      <c r="C400"/>
      <c r="D400"/>
      <c r="E400"/>
    </row>
    <row r="401" spans="1:5" ht="15">
      <c r="A401" s="260"/>
      <c r="B401"/>
      <c r="C401"/>
      <c r="D401"/>
      <c r="E401"/>
    </row>
    <row r="402" spans="1:5" ht="15">
      <c r="A402" s="260"/>
      <c r="B402"/>
      <c r="C402"/>
      <c r="D402"/>
      <c r="E402"/>
    </row>
    <row r="403" spans="1:5" ht="15">
      <c r="A403" s="260"/>
      <c r="B403"/>
      <c r="C403"/>
      <c r="D403"/>
      <c r="E403"/>
    </row>
    <row r="404" spans="1:5" ht="15">
      <c r="A404" s="260"/>
      <c r="B404"/>
      <c r="C404"/>
      <c r="D404"/>
      <c r="E404"/>
    </row>
    <row r="405" spans="1:5" ht="15">
      <c r="A405" s="260"/>
      <c r="B405"/>
      <c r="C405"/>
      <c r="D405"/>
      <c r="E405"/>
    </row>
    <row r="406" spans="1:5" ht="15">
      <c r="A406" s="260"/>
      <c r="B406"/>
      <c r="C406"/>
      <c r="D406"/>
      <c r="E406"/>
    </row>
    <row r="407" spans="1:5" ht="15">
      <c r="A407" s="260"/>
      <c r="B407"/>
      <c r="C407"/>
      <c r="D407"/>
      <c r="E407"/>
    </row>
    <row r="408" spans="1:5" ht="15">
      <c r="A408" s="260"/>
      <c r="B408"/>
      <c r="C408"/>
      <c r="D408"/>
      <c r="E408"/>
    </row>
    <row r="409" spans="1:5" ht="15">
      <c r="A409" s="260"/>
      <c r="B409"/>
      <c r="C409"/>
      <c r="D409"/>
      <c r="E409"/>
    </row>
    <row r="410" spans="1:5" ht="15">
      <c r="A410" s="260"/>
      <c r="B410"/>
      <c r="C410"/>
      <c r="D410"/>
      <c r="E410"/>
    </row>
    <row r="411" spans="1:5" ht="15">
      <c r="A411" s="260"/>
      <c r="B411"/>
      <c r="C411"/>
      <c r="D411"/>
      <c r="E411"/>
    </row>
    <row r="412" spans="1:5" ht="15">
      <c r="A412" s="260"/>
      <c r="B412"/>
      <c r="C412"/>
      <c r="D412"/>
      <c r="E412"/>
    </row>
    <row r="413" spans="1:5" ht="15">
      <c r="A413" s="260"/>
      <c r="B413"/>
      <c r="C413"/>
      <c r="D413"/>
      <c r="E413"/>
    </row>
    <row r="414" spans="1:5" ht="15">
      <c r="A414" s="260"/>
      <c r="B414"/>
      <c r="C414"/>
      <c r="D414"/>
      <c r="E414"/>
    </row>
    <row r="415" spans="1:5" ht="15">
      <c r="A415" s="260"/>
      <c r="B415"/>
      <c r="C415"/>
      <c r="D415"/>
      <c r="E415"/>
    </row>
    <row r="416" spans="1:5" ht="15">
      <c r="A416" s="260"/>
      <c r="B416"/>
      <c r="C416"/>
      <c r="D416"/>
      <c r="E416"/>
    </row>
    <row r="417" spans="1:5" ht="15">
      <c r="A417" s="260"/>
      <c r="B417"/>
      <c r="C417"/>
      <c r="D417"/>
      <c r="E417"/>
    </row>
    <row r="418" spans="1:5" ht="15">
      <c r="A418" s="260"/>
      <c r="B418"/>
      <c r="C418"/>
      <c r="D418"/>
      <c r="E418"/>
    </row>
    <row r="419" spans="1:5" ht="15">
      <c r="A419" s="260"/>
      <c r="B419"/>
      <c r="C419"/>
      <c r="D419"/>
      <c r="E419"/>
    </row>
    <row r="420" spans="1:5" ht="15">
      <c r="A420" s="260"/>
      <c r="B420"/>
      <c r="C420"/>
      <c r="D420"/>
      <c r="E420"/>
    </row>
    <row r="421" spans="1:5" ht="15">
      <c r="A421" s="260"/>
      <c r="B421"/>
      <c r="C421"/>
      <c r="D421"/>
      <c r="E421"/>
    </row>
    <row r="422" spans="1:5" ht="15">
      <c r="A422" s="260"/>
      <c r="B422"/>
      <c r="C422"/>
      <c r="D422"/>
      <c r="E422"/>
    </row>
    <row r="423" spans="1:5" ht="15">
      <c r="A423" s="260"/>
      <c r="B423"/>
      <c r="C423"/>
      <c r="D423"/>
      <c r="E423"/>
    </row>
    <row r="424" spans="1:5" ht="15">
      <c r="A424" s="260"/>
      <c r="B424"/>
      <c r="C424"/>
      <c r="D424"/>
      <c r="E424"/>
    </row>
    <row r="425" spans="1:5" ht="15">
      <c r="A425" s="260"/>
      <c r="B425"/>
      <c r="C425"/>
      <c r="D425"/>
      <c r="E425"/>
    </row>
    <row r="426" spans="1:5" ht="15">
      <c r="A426" s="260"/>
      <c r="B426"/>
      <c r="C426"/>
      <c r="D426"/>
      <c r="E426"/>
    </row>
    <row r="427" spans="1:5" ht="15">
      <c r="A427" s="260"/>
      <c r="B427"/>
      <c r="C427"/>
      <c r="D427"/>
      <c r="E427"/>
    </row>
    <row r="428" spans="1:5" ht="15">
      <c r="A428" s="260"/>
      <c r="B428"/>
      <c r="C428"/>
      <c r="D428"/>
      <c r="E428"/>
    </row>
    <row r="429" spans="1:5" ht="15">
      <c r="A429" s="260"/>
      <c r="B429"/>
      <c r="C429"/>
      <c r="D429"/>
      <c r="E429"/>
    </row>
    <row r="430" spans="1:5" ht="15">
      <c r="A430" s="260"/>
      <c r="B430"/>
      <c r="C430"/>
      <c r="D430"/>
      <c r="E430"/>
    </row>
    <row r="431" spans="1:5" ht="15">
      <c r="A431" s="260"/>
      <c r="B431"/>
      <c r="C431"/>
      <c r="D431"/>
      <c r="E431"/>
    </row>
    <row r="432" spans="1:5" ht="15">
      <c r="A432" s="260"/>
      <c r="B432"/>
      <c r="C432"/>
      <c r="D432"/>
      <c r="E432"/>
    </row>
    <row r="433" spans="1:5" ht="15">
      <c r="A433" s="260"/>
      <c r="B433"/>
      <c r="C433"/>
      <c r="D433"/>
      <c r="E433"/>
    </row>
    <row r="434" spans="1:5" ht="15">
      <c r="A434" s="260"/>
      <c r="B434"/>
      <c r="C434"/>
      <c r="D434"/>
      <c r="E434"/>
    </row>
    <row r="435" spans="1:5" ht="15">
      <c r="A435" s="260"/>
      <c r="B435"/>
      <c r="C435"/>
      <c r="D435"/>
      <c r="E435"/>
    </row>
    <row r="436" spans="1:5" ht="15">
      <c r="A436" s="260"/>
      <c r="B436"/>
      <c r="C436"/>
      <c r="D436"/>
      <c r="E436"/>
    </row>
    <row r="437" spans="1:5" ht="15">
      <c r="A437" s="260"/>
      <c r="B437"/>
      <c r="C437"/>
      <c r="D437"/>
      <c r="E437"/>
    </row>
    <row r="438" spans="1:5" ht="15">
      <c r="A438" s="260"/>
      <c r="B438"/>
      <c r="C438"/>
      <c r="D438"/>
      <c r="E438"/>
    </row>
    <row r="439" spans="1:5" ht="15">
      <c r="A439" s="260"/>
      <c r="B439"/>
      <c r="C439"/>
      <c r="D439"/>
      <c r="E439"/>
    </row>
    <row r="440" spans="1:5" ht="15">
      <c r="A440" s="260"/>
      <c r="B440"/>
      <c r="C440"/>
      <c r="D440"/>
      <c r="E440"/>
    </row>
    <row r="441" spans="1:5" ht="15">
      <c r="A441" s="260"/>
      <c r="B441"/>
      <c r="C441"/>
      <c r="D441"/>
      <c r="E441"/>
    </row>
    <row r="442" spans="1:5" ht="15">
      <c r="A442" s="260"/>
      <c r="B442"/>
      <c r="C442"/>
      <c r="D442"/>
      <c r="E442"/>
    </row>
    <row r="443" spans="1:5" ht="15">
      <c r="A443" s="260"/>
      <c r="B443"/>
      <c r="C443"/>
      <c r="D443"/>
      <c r="E443"/>
    </row>
    <row r="444" spans="1:5" ht="15">
      <c r="A444" s="260"/>
      <c r="B444"/>
      <c r="C444"/>
      <c r="D444"/>
      <c r="E444"/>
    </row>
    <row r="445" spans="1:5" ht="15">
      <c r="A445" s="260"/>
      <c r="C445"/>
      <c r="D445"/>
      <c r="E445"/>
    </row>
    <row r="446" spans="1:5" ht="15">
      <c r="A446" s="260"/>
      <c r="C446"/>
      <c r="D446"/>
      <c r="E446"/>
    </row>
    <row r="447" spans="1:5" ht="15">
      <c r="A447" s="260"/>
      <c r="C447"/>
      <c r="D447"/>
      <c r="E447"/>
    </row>
    <row r="448" spans="1:5" ht="15">
      <c r="A448" s="260"/>
      <c r="C448"/>
      <c r="D448"/>
      <c r="E448"/>
    </row>
    <row r="449" spans="1:5" ht="15">
      <c r="A449" s="260"/>
      <c r="C449"/>
      <c r="D449"/>
      <c r="E449"/>
    </row>
    <row r="450" spans="1:5" ht="15">
      <c r="A450" s="260"/>
      <c r="C450"/>
      <c r="D450"/>
      <c r="E450"/>
    </row>
    <row r="451" spans="1:5" ht="15">
      <c r="A451" s="260"/>
      <c r="C451"/>
      <c r="D451"/>
      <c r="E451"/>
    </row>
    <row r="452" spans="1:5" ht="15">
      <c r="A452" s="260"/>
      <c r="C452"/>
      <c r="D452"/>
      <c r="E452"/>
    </row>
    <row r="453" spans="1:5" ht="15">
      <c r="A453" s="260"/>
      <c r="C453"/>
      <c r="D453"/>
      <c r="E453"/>
    </row>
    <row r="454" spans="1:5" ht="15">
      <c r="A454" s="260"/>
      <c r="C454"/>
      <c r="D454"/>
      <c r="E454"/>
    </row>
    <row r="455" spans="1:5" ht="15">
      <c r="A455" s="260"/>
      <c r="C455"/>
      <c r="D455"/>
      <c r="E455"/>
    </row>
    <row r="456" spans="1:5" ht="15">
      <c r="A456" s="260"/>
      <c r="C456"/>
      <c r="D456"/>
      <c r="E456"/>
    </row>
    <row r="457" spans="1:5" ht="15">
      <c r="A457" s="260"/>
      <c r="C457"/>
      <c r="D457"/>
      <c r="E457"/>
    </row>
    <row r="458" spans="1:5" ht="15">
      <c r="A458" s="260"/>
      <c r="C458"/>
      <c r="D458"/>
      <c r="E458"/>
    </row>
    <row r="459" spans="1:5" ht="15">
      <c r="A459" s="260"/>
      <c r="C459"/>
      <c r="D459"/>
      <c r="E459"/>
    </row>
    <row r="460" spans="1:5" ht="15">
      <c r="A460" s="260"/>
      <c r="C460"/>
      <c r="D460"/>
      <c r="E460"/>
    </row>
    <row r="461" spans="1:5" ht="15">
      <c r="A461" s="260"/>
      <c r="B461"/>
      <c r="C461"/>
      <c r="D461"/>
      <c r="E461"/>
    </row>
    <row r="462" spans="1:5" ht="15">
      <c r="A462" s="260"/>
      <c r="B462"/>
      <c r="C462"/>
      <c r="D462"/>
      <c r="E462"/>
    </row>
    <row r="463" spans="1:5" ht="15">
      <c r="A463" s="260"/>
      <c r="B463"/>
      <c r="C463"/>
      <c r="D463"/>
      <c r="E463"/>
    </row>
    <row r="464" spans="1:5" ht="15">
      <c r="A464" s="260"/>
      <c r="B464"/>
      <c r="C464"/>
      <c r="D464"/>
      <c r="E464"/>
    </row>
    <row r="465" spans="1:5" ht="15">
      <c r="A465" s="260"/>
      <c r="B465"/>
      <c r="C465"/>
      <c r="D465"/>
      <c r="E465"/>
    </row>
    <row r="466" spans="1:5" ht="15">
      <c r="A466" s="260"/>
      <c r="B466"/>
      <c r="C466"/>
      <c r="D466"/>
      <c r="E466"/>
    </row>
    <row r="467" spans="1:5" ht="15">
      <c r="A467" s="260"/>
      <c r="B467"/>
      <c r="C467"/>
      <c r="D467"/>
      <c r="E467"/>
    </row>
    <row r="468" spans="1:5" ht="15">
      <c r="A468" s="260"/>
      <c r="B468"/>
      <c r="C468"/>
      <c r="D468"/>
      <c r="E468"/>
    </row>
    <row r="469" spans="1:5" ht="15">
      <c r="A469" s="260"/>
      <c r="B469"/>
      <c r="C469"/>
      <c r="D469"/>
      <c r="E469"/>
    </row>
    <row r="470" spans="1:5" ht="15">
      <c r="A470" s="260"/>
      <c r="B470"/>
      <c r="C470"/>
      <c r="D470"/>
      <c r="E470"/>
    </row>
    <row r="471" spans="1:5" ht="15">
      <c r="A471" s="260"/>
      <c r="B471"/>
      <c r="C471"/>
      <c r="D471"/>
      <c r="E471"/>
    </row>
    <row r="472" spans="1:5" ht="15">
      <c r="A472" s="260"/>
      <c r="B472"/>
      <c r="C472"/>
      <c r="D472"/>
      <c r="E472"/>
    </row>
    <row r="473" spans="1:5" ht="15">
      <c r="A473" s="260"/>
      <c r="B473"/>
      <c r="C473"/>
      <c r="D473"/>
      <c r="E473"/>
    </row>
    <row r="474" spans="1:5" ht="15">
      <c r="A474" s="260"/>
      <c r="B474"/>
      <c r="C474"/>
      <c r="D474"/>
      <c r="E474"/>
    </row>
    <row r="475" spans="1:5" ht="15">
      <c r="A475" s="260"/>
      <c r="B475"/>
      <c r="C475"/>
      <c r="D475"/>
      <c r="E475"/>
    </row>
    <row r="476" spans="1:5" ht="15">
      <c r="A476" s="260"/>
      <c r="B476"/>
      <c r="C476"/>
      <c r="D476"/>
      <c r="E476"/>
    </row>
    <row r="477" spans="1:5" ht="15">
      <c r="A477" s="260"/>
      <c r="B477"/>
      <c r="C477"/>
      <c r="D477"/>
      <c r="E477"/>
    </row>
    <row r="478" spans="1:5" ht="15">
      <c r="A478" s="260"/>
      <c r="B478"/>
      <c r="C478"/>
      <c r="D478"/>
      <c r="E478"/>
    </row>
    <row r="479" spans="1:5" ht="15">
      <c r="A479" s="260"/>
      <c r="B479"/>
      <c r="C479"/>
      <c r="D479"/>
      <c r="E479"/>
    </row>
    <row r="480" spans="1:5" ht="15">
      <c r="A480" s="260"/>
      <c r="B480"/>
      <c r="C480"/>
      <c r="D480"/>
      <c r="E480"/>
    </row>
    <row r="481" spans="1:5" ht="15">
      <c r="A481" s="260"/>
      <c r="B481"/>
      <c r="C481"/>
      <c r="D481"/>
      <c r="E481"/>
    </row>
    <row r="482" spans="1:5" ht="15">
      <c r="A482" s="260"/>
      <c r="B482"/>
      <c r="C482"/>
      <c r="D482"/>
      <c r="E482"/>
    </row>
    <row r="483" spans="1:5" ht="15">
      <c r="A483" s="260"/>
      <c r="B483"/>
      <c r="C483"/>
      <c r="D483"/>
      <c r="E483"/>
    </row>
    <row r="484" spans="1:5" ht="15">
      <c r="A484" s="260"/>
      <c r="B484"/>
      <c r="C484"/>
      <c r="D484"/>
      <c r="E484"/>
    </row>
    <row r="485" spans="1:5" ht="15">
      <c r="A485" s="260"/>
      <c r="B485"/>
      <c r="C485"/>
      <c r="D485"/>
      <c r="E485"/>
    </row>
    <row r="486" spans="1:5" ht="15">
      <c r="A486" s="260"/>
      <c r="B486"/>
      <c r="C486"/>
      <c r="D486"/>
      <c r="E486"/>
    </row>
    <row r="487" spans="1:5" ht="15">
      <c r="A487" s="260"/>
      <c r="B487"/>
      <c r="C487"/>
      <c r="D487"/>
      <c r="E487"/>
    </row>
    <row r="488" spans="1:5" ht="15">
      <c r="A488" s="260"/>
      <c r="B488"/>
      <c r="C488"/>
      <c r="D488"/>
      <c r="E488"/>
    </row>
    <row r="489" spans="1:5" ht="15">
      <c r="A489" s="260"/>
      <c r="B489"/>
      <c r="C489"/>
      <c r="D489"/>
      <c r="E489"/>
    </row>
    <row r="490" spans="1:5" ht="15">
      <c r="A490" s="260"/>
      <c r="B490"/>
      <c r="C490"/>
      <c r="D490"/>
      <c r="E490"/>
    </row>
    <row r="491" spans="1:5" ht="15">
      <c r="A491" s="260"/>
      <c r="B491"/>
      <c r="C491"/>
      <c r="D491"/>
      <c r="E491"/>
    </row>
    <row r="492" spans="1:5" ht="15">
      <c r="A492" s="260"/>
      <c r="B492"/>
      <c r="C492"/>
      <c r="D492"/>
      <c r="E492"/>
    </row>
    <row r="493" spans="1:5" ht="15">
      <c r="A493" s="260"/>
      <c r="C493"/>
      <c r="D493"/>
      <c r="E493"/>
    </row>
    <row r="494" spans="1:5" ht="15">
      <c r="A494" s="260"/>
      <c r="C494"/>
      <c r="D494"/>
      <c r="E494"/>
    </row>
    <row r="495" spans="1:5" ht="15">
      <c r="A495" s="260"/>
      <c r="C495"/>
      <c r="D495"/>
      <c r="E495"/>
    </row>
    <row r="496" spans="1:5" ht="15">
      <c r="A496" s="260"/>
      <c r="C496"/>
      <c r="D496"/>
      <c r="E496"/>
    </row>
    <row r="497" spans="1:5" ht="15">
      <c r="A497" s="260"/>
      <c r="C497"/>
      <c r="D497"/>
      <c r="E497"/>
    </row>
    <row r="498" spans="1:5" ht="15">
      <c r="A498" s="260"/>
      <c r="C498"/>
      <c r="D498"/>
      <c r="E498"/>
    </row>
    <row r="499" spans="1:5" ht="15">
      <c r="A499" s="260"/>
      <c r="C499"/>
      <c r="D499"/>
      <c r="E499"/>
    </row>
    <row r="500" spans="1:5" ht="15">
      <c r="A500" s="260"/>
      <c r="C500"/>
      <c r="D500"/>
      <c r="E500"/>
    </row>
    <row r="501" spans="1:5" ht="15">
      <c r="A501" s="260"/>
      <c r="C501"/>
      <c r="D501"/>
      <c r="E501"/>
    </row>
    <row r="502" spans="1:5" ht="15">
      <c r="A502" s="260"/>
      <c r="C502"/>
      <c r="D502"/>
      <c r="E502"/>
    </row>
    <row r="503" spans="1:5" ht="15">
      <c r="A503" s="260"/>
      <c r="C503"/>
      <c r="D503"/>
      <c r="E503"/>
    </row>
    <row r="504" spans="1:5" ht="15">
      <c r="A504" s="260"/>
      <c r="C504"/>
      <c r="D504"/>
      <c r="E504"/>
    </row>
    <row r="505" spans="1:5" ht="15">
      <c r="A505" s="260"/>
      <c r="C505"/>
      <c r="D505"/>
      <c r="E505"/>
    </row>
    <row r="506" spans="1:5" ht="15">
      <c r="A506" s="260"/>
      <c r="C506"/>
      <c r="D506"/>
      <c r="E506"/>
    </row>
    <row r="507" spans="1:5" ht="15">
      <c r="A507" s="260"/>
      <c r="C507"/>
      <c r="D507"/>
      <c r="E507"/>
    </row>
    <row r="508" spans="1:5" ht="15">
      <c r="A508" s="153"/>
      <c r="C508"/>
      <c r="D508"/>
      <c r="E508"/>
    </row>
    <row r="509" spans="1:5" ht="15">
      <c r="A509" s="153"/>
      <c r="B509"/>
      <c r="C509"/>
      <c r="D509"/>
      <c r="E509"/>
    </row>
    <row r="510" spans="1:5" ht="15">
      <c r="A510" s="153"/>
      <c r="B510"/>
      <c r="C510"/>
      <c r="D510"/>
      <c r="E510"/>
    </row>
    <row r="511" spans="1:5" ht="15">
      <c r="A511" s="153"/>
      <c r="B511"/>
      <c r="C511"/>
      <c r="D511"/>
      <c r="E511"/>
    </row>
    <row r="512" spans="1:5" ht="15">
      <c r="A512" s="153"/>
      <c r="B512"/>
      <c r="C512"/>
      <c r="D512"/>
      <c r="E512"/>
    </row>
    <row r="513" spans="1:5" ht="15">
      <c r="A513" s="153"/>
      <c r="B513"/>
      <c r="C513"/>
      <c r="D513"/>
      <c r="E513"/>
    </row>
    <row r="514" spans="1:5" ht="15">
      <c r="A514" s="153"/>
      <c r="B514"/>
      <c r="C514"/>
      <c r="D514"/>
      <c r="E514"/>
    </row>
    <row r="515" spans="1:5" ht="15">
      <c r="A515" s="153"/>
      <c r="B515"/>
      <c r="C515"/>
      <c r="D515"/>
      <c r="E515"/>
    </row>
    <row r="516" spans="1:5" ht="15">
      <c r="A516" s="153"/>
      <c r="B516"/>
      <c r="C516"/>
      <c r="D516"/>
      <c r="E516"/>
    </row>
    <row r="517" spans="1:5" ht="15">
      <c r="A517" s="153"/>
      <c r="B517"/>
      <c r="C517"/>
      <c r="D517"/>
      <c r="E517"/>
    </row>
    <row r="518" spans="1:5" ht="15">
      <c r="A518" s="153"/>
      <c r="B518"/>
      <c r="C518"/>
      <c r="D518"/>
      <c r="E518"/>
    </row>
    <row r="519" spans="1:5" ht="15">
      <c r="A519" s="153"/>
      <c r="B519"/>
      <c r="C519"/>
      <c r="D519"/>
      <c r="E519"/>
    </row>
    <row r="520" spans="1:5" ht="15">
      <c r="A520" s="153"/>
      <c r="B520"/>
      <c r="C520"/>
      <c r="D520"/>
      <c r="E520"/>
    </row>
    <row r="521" spans="1:5" ht="15">
      <c r="A521" s="153"/>
      <c r="B521"/>
      <c r="C521"/>
      <c r="D521"/>
      <c r="E521"/>
    </row>
    <row r="522" spans="1:5" ht="15">
      <c r="A522" s="153"/>
      <c r="B522"/>
      <c r="C522"/>
      <c r="D522"/>
      <c r="E522"/>
    </row>
    <row r="523" spans="1:5" ht="15">
      <c r="A523" s="153"/>
      <c r="B523"/>
      <c r="C523"/>
      <c r="D523"/>
      <c r="E523"/>
    </row>
    <row r="524" spans="1:5" ht="15">
      <c r="A524" s="153"/>
      <c r="B524"/>
      <c r="C524"/>
      <c r="D524"/>
      <c r="E524"/>
    </row>
    <row r="525" spans="1:5" ht="15">
      <c r="A525" s="153"/>
      <c r="B525"/>
      <c r="C525"/>
      <c r="D525"/>
      <c r="E525"/>
    </row>
    <row r="526" spans="1:5" ht="15">
      <c r="A526" s="153"/>
      <c r="B526"/>
      <c r="C526"/>
      <c r="D526"/>
      <c r="E526"/>
    </row>
    <row r="527" spans="1:5" ht="15">
      <c r="A527" s="153"/>
      <c r="B527"/>
      <c r="C527"/>
      <c r="D527"/>
      <c r="E527"/>
    </row>
    <row r="528" spans="1:5" ht="15">
      <c r="A528" s="153"/>
      <c r="B528"/>
      <c r="C528"/>
      <c r="D528"/>
      <c r="E528"/>
    </row>
    <row r="529" spans="1:5" ht="15">
      <c r="A529" s="153"/>
      <c r="B529"/>
      <c r="C529"/>
      <c r="D529"/>
      <c r="E529"/>
    </row>
    <row r="530" spans="1:5" ht="15">
      <c r="A530" s="153"/>
      <c r="B530"/>
      <c r="C530"/>
      <c r="D530"/>
      <c r="E530"/>
    </row>
    <row r="531" spans="1:5" ht="15">
      <c r="A531" s="153"/>
      <c r="B531"/>
      <c r="C531"/>
      <c r="D531"/>
      <c r="E531"/>
    </row>
    <row r="532" spans="1:5" ht="15">
      <c r="A532" s="153"/>
      <c r="B532"/>
      <c r="C532"/>
      <c r="D532"/>
      <c r="E532"/>
    </row>
    <row r="533" spans="1:5" ht="15">
      <c r="A533" s="153"/>
      <c r="B533"/>
      <c r="C533"/>
      <c r="D533"/>
      <c r="E533"/>
    </row>
    <row r="534" spans="1:5" ht="15">
      <c r="A534" s="153"/>
      <c r="B534"/>
      <c r="C534"/>
      <c r="D534"/>
      <c r="E534"/>
    </row>
    <row r="542" spans="1:5">
      <c r="C542"/>
      <c r="D542"/>
      <c r="E542"/>
    </row>
  </sheetData>
  <hyperlinks>
    <hyperlink ref="B5" r:id="rId1"/>
    <hyperlink ref="B44" r:id="rId2" display="Frascati Manual (2015, OECD)"/>
    <hyperlink ref="B26" r:id="rId3"/>
    <hyperlink ref="B53" r:id="rId4" tooltip="ABS 8109"/>
    <hyperlink ref="B54" r:id="rId5" tooltip="ABS 8111"/>
    <hyperlink ref="B55" r:id="rId6" tooltip="ABS 8104"/>
    <hyperlink ref="B18" r:id="rId7"/>
    <hyperlink ref="B16" r:id="rId8"/>
    <hyperlink ref="B9" location="AGOR!A1" tooltip="Go to Aust. Govt. Organisations Register (AGOR)" display="2) Australian Government SRI-related bodies"/>
    <hyperlink ref="B230" r:id="rId9"/>
    <hyperlink ref="B228" r:id="rId10"/>
    <hyperlink ref="B192" r:id="rId11"/>
    <hyperlink ref="B207" r:id="rId12" display="·         5206.0 Australian National Accounts: National Income, Expenditure and Product"/>
    <hyperlink ref="B8" location="Innovation!A1" tooltip="Go to Innovation dataset" display="1) Australian Government investment in innovation;"/>
    <hyperlink ref="B177" r:id="rId13"/>
    <hyperlink ref="B181" r:id="rId14" display="· 6401.0 - Consumer Price Index, Australia"/>
    <hyperlink ref="B46" r:id="rId15" display="2008 System of National Accounts - p. x"/>
    <hyperlink ref="B118" r:id="rId16"/>
    <hyperlink ref="B92" r:id="rId17"/>
    <hyperlink ref="B132" r:id="rId18"/>
    <hyperlink ref="B199" r:id="rId19"/>
  </hyperlinks>
  <pageMargins left="0.7" right="0.7" top="0.75" bottom="0.75" header="0.3" footer="0.3"/>
  <pageSetup paperSize="9" orientation="portrait" horizontalDpi="300" verticalDpi="300" r:id="rId20"/>
  <drawing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Z151"/>
  <sheetViews>
    <sheetView showGridLines="0" workbookViewId="0"/>
  </sheetViews>
  <sheetFormatPr defaultRowHeight="12.75"/>
  <cols>
    <col min="6" max="6" width="169.28515625" customWidth="1"/>
  </cols>
  <sheetData>
    <row r="1" spans="1:26" ht="36" customHeight="1">
      <c r="A1" s="174" t="s">
        <v>1260</v>
      </c>
      <c r="B1" s="175"/>
      <c r="C1" s="175"/>
      <c r="D1" s="175"/>
      <c r="E1" s="175"/>
      <c r="F1" s="175"/>
      <c r="G1" s="175"/>
      <c r="H1" s="175"/>
      <c r="I1" s="175"/>
      <c r="J1" s="175"/>
      <c r="K1" s="175"/>
      <c r="L1" s="175"/>
      <c r="M1" s="175"/>
      <c r="N1" s="175"/>
      <c r="O1" s="175"/>
      <c r="P1" s="175"/>
      <c r="Q1" s="175"/>
      <c r="R1" s="175"/>
      <c r="S1" s="175"/>
      <c r="T1" s="175"/>
      <c r="U1" s="175"/>
      <c r="V1" s="175"/>
      <c r="W1" s="175"/>
      <c r="X1" s="175"/>
      <c r="Y1" s="175"/>
      <c r="Z1" t="s">
        <v>1261</v>
      </c>
    </row>
    <row r="2" spans="1:26" ht="18">
      <c r="A2" s="176" t="s">
        <v>1262</v>
      </c>
      <c r="B2" s="177"/>
      <c r="C2" s="177"/>
      <c r="D2" s="177"/>
      <c r="E2" s="177"/>
      <c r="F2" s="177"/>
      <c r="G2" s="177"/>
      <c r="H2" s="177"/>
      <c r="I2" s="177"/>
      <c r="J2" s="177"/>
      <c r="K2" s="177"/>
      <c r="L2" s="177"/>
      <c r="M2" s="177"/>
      <c r="N2" s="177"/>
      <c r="O2" s="177"/>
      <c r="P2" s="177"/>
      <c r="Q2" s="177"/>
      <c r="R2" s="177"/>
      <c r="S2" s="177"/>
      <c r="T2" s="177"/>
      <c r="U2" s="177"/>
      <c r="V2" s="178"/>
      <c r="W2" s="178"/>
      <c r="X2" s="178"/>
      <c r="Y2" s="178"/>
      <c r="Z2" t="s">
        <v>1263</v>
      </c>
    </row>
    <row r="3" spans="1:26" ht="14.25">
      <c r="A3" s="494" t="s">
        <v>1264</v>
      </c>
      <c r="B3" s="494"/>
      <c r="C3" s="494"/>
      <c r="D3" s="494"/>
      <c r="E3" s="494"/>
      <c r="F3" s="494"/>
      <c r="G3" s="179"/>
      <c r="H3" s="179"/>
      <c r="I3" s="179"/>
      <c r="J3" s="179"/>
      <c r="K3" s="179"/>
      <c r="L3" s="179"/>
      <c r="M3" s="179"/>
      <c r="N3" s="179"/>
      <c r="O3" s="179"/>
      <c r="P3" s="179"/>
      <c r="Q3" s="179"/>
      <c r="R3" s="133"/>
      <c r="S3" s="133"/>
      <c r="T3" s="133"/>
      <c r="U3" s="133"/>
    </row>
    <row r="4" spans="1:26" ht="14.25">
      <c r="A4" s="494"/>
      <c r="B4" s="494"/>
      <c r="C4" s="494"/>
      <c r="D4" s="494"/>
      <c r="E4" s="494"/>
      <c r="F4" s="494"/>
      <c r="G4" s="179"/>
      <c r="H4" s="179"/>
      <c r="I4" s="179"/>
      <c r="J4" s="179"/>
      <c r="K4" s="179"/>
      <c r="L4" s="179"/>
      <c r="M4" s="179"/>
      <c r="N4" s="179"/>
      <c r="O4" s="179"/>
      <c r="P4" s="179"/>
      <c r="Q4" s="179"/>
      <c r="R4" s="133"/>
      <c r="S4" s="133"/>
      <c r="T4" s="133"/>
      <c r="U4" s="133"/>
    </row>
    <row r="5" spans="1:26" ht="14.25">
      <c r="A5" s="180" t="s">
        <v>6712</v>
      </c>
      <c r="B5" s="133"/>
      <c r="C5" s="133"/>
      <c r="D5" s="133"/>
      <c r="E5" s="133"/>
      <c r="F5" s="133"/>
      <c r="G5" s="133"/>
      <c r="H5" s="133"/>
      <c r="I5" s="133"/>
      <c r="J5" s="133"/>
      <c r="K5" s="133"/>
      <c r="L5" s="133"/>
      <c r="M5" s="133"/>
      <c r="N5" s="133"/>
      <c r="O5" s="133"/>
      <c r="P5" s="133"/>
      <c r="Q5" s="133"/>
      <c r="R5" s="133"/>
      <c r="S5" s="133"/>
      <c r="T5" s="133"/>
      <c r="U5" s="133"/>
    </row>
    <row r="6" spans="1:26" ht="14.25">
      <c r="A6" s="180" t="s">
        <v>1266</v>
      </c>
      <c r="B6" s="133"/>
      <c r="C6" s="133"/>
      <c r="D6" s="133"/>
      <c r="E6" s="133"/>
      <c r="F6" s="133"/>
      <c r="G6" s="133"/>
      <c r="H6" s="133"/>
      <c r="I6" s="133"/>
      <c r="J6" s="133"/>
      <c r="K6" s="133"/>
      <c r="L6" s="133"/>
      <c r="M6" s="133"/>
      <c r="N6" s="133"/>
      <c r="O6" s="133"/>
      <c r="P6" s="133"/>
      <c r="Q6" s="133"/>
      <c r="R6" s="133"/>
      <c r="S6" s="133"/>
      <c r="T6" s="133"/>
      <c r="U6" s="133"/>
    </row>
    <row r="7" spans="1:26" ht="14.25">
      <c r="A7" s="495" t="s">
        <v>6451</v>
      </c>
      <c r="B7" s="495"/>
      <c r="C7" s="495"/>
      <c r="D7" s="495"/>
      <c r="E7" s="495"/>
      <c r="F7" s="495"/>
      <c r="G7" s="133"/>
      <c r="H7" s="133"/>
      <c r="I7" s="133"/>
      <c r="J7" s="133"/>
      <c r="K7" s="133"/>
      <c r="L7" s="133"/>
      <c r="M7" s="133"/>
      <c r="N7" s="133"/>
      <c r="O7" s="133"/>
      <c r="P7" s="133"/>
      <c r="Q7" s="133"/>
      <c r="R7" s="133"/>
      <c r="S7" s="133"/>
      <c r="T7" s="133"/>
      <c r="U7" s="133"/>
    </row>
    <row r="8" spans="1:26" ht="14.25">
      <c r="A8" s="180" t="s">
        <v>6713</v>
      </c>
      <c r="B8" s="133"/>
      <c r="C8" s="133"/>
      <c r="D8" s="133"/>
      <c r="E8" s="133"/>
      <c r="F8" s="133"/>
      <c r="G8" s="133"/>
      <c r="H8" s="133"/>
      <c r="I8" s="133"/>
      <c r="J8" s="133"/>
      <c r="K8" s="133"/>
      <c r="L8" s="133"/>
      <c r="M8" s="133"/>
      <c r="N8" s="133"/>
      <c r="O8" s="133"/>
      <c r="P8" s="133"/>
      <c r="Q8" s="133"/>
      <c r="R8" s="133"/>
      <c r="S8" s="133"/>
      <c r="T8" s="133"/>
      <c r="U8" s="133"/>
    </row>
    <row r="9" spans="1:26" ht="15">
      <c r="A9" s="190" t="s">
        <v>6452</v>
      </c>
      <c r="B9" s="133"/>
      <c r="C9" s="133"/>
      <c r="D9" s="133"/>
      <c r="E9" s="133"/>
      <c r="F9" s="133"/>
      <c r="G9" s="133"/>
      <c r="H9" s="133"/>
      <c r="I9" s="133"/>
      <c r="J9" s="133"/>
      <c r="K9" s="133"/>
      <c r="L9" s="133"/>
      <c r="M9" s="133"/>
      <c r="N9" s="133"/>
      <c r="O9" s="133"/>
      <c r="P9" s="133"/>
      <c r="Q9" s="133"/>
      <c r="R9" s="133"/>
      <c r="S9" s="133"/>
      <c r="T9" s="133"/>
      <c r="U9" s="133"/>
    </row>
    <row r="10" spans="1:26" ht="45" customHeight="1">
      <c r="A10" s="494" t="s">
        <v>6453</v>
      </c>
      <c r="B10" s="494"/>
      <c r="C10" s="494"/>
      <c r="D10" s="494"/>
      <c r="E10" s="494"/>
      <c r="F10" s="494"/>
      <c r="G10" s="133"/>
      <c r="H10" s="133"/>
      <c r="I10" s="133"/>
      <c r="J10" s="133"/>
      <c r="K10" s="133"/>
      <c r="L10" s="133"/>
      <c r="M10" s="133"/>
      <c r="N10" s="133"/>
      <c r="O10" s="133"/>
      <c r="P10" s="133"/>
      <c r="Q10" s="133"/>
      <c r="R10" s="133"/>
      <c r="S10" s="133"/>
      <c r="T10" s="133"/>
      <c r="U10" s="133"/>
    </row>
    <row r="11" spans="1:26" ht="15">
      <c r="A11" s="190" t="s">
        <v>6445</v>
      </c>
      <c r="B11" s="133"/>
      <c r="C11" s="133"/>
      <c r="D11" s="133"/>
      <c r="E11" s="133"/>
      <c r="F11" s="133"/>
      <c r="G11" s="133"/>
      <c r="H11" s="133"/>
      <c r="I11" s="133"/>
      <c r="J11" s="133"/>
      <c r="K11" s="133"/>
      <c r="L11" s="133"/>
      <c r="M11" s="133"/>
      <c r="N11" s="133"/>
      <c r="O11" s="133"/>
      <c r="P11" s="133"/>
      <c r="Q11" s="133"/>
      <c r="R11" s="133"/>
      <c r="S11" s="133"/>
      <c r="T11" s="133"/>
      <c r="U11" s="133"/>
    </row>
    <row r="12" spans="1:26" ht="28.5" customHeight="1">
      <c r="A12" s="494" t="s">
        <v>6442</v>
      </c>
      <c r="B12" s="494"/>
      <c r="C12" s="494"/>
      <c r="D12" s="494"/>
      <c r="E12" s="494"/>
      <c r="F12" s="494"/>
      <c r="G12" s="133"/>
      <c r="H12" s="133"/>
      <c r="I12" s="133"/>
      <c r="J12" s="133"/>
      <c r="K12" s="133"/>
      <c r="L12" s="133"/>
      <c r="M12" s="133"/>
      <c r="N12" s="133"/>
      <c r="O12" s="133"/>
      <c r="P12" s="133"/>
      <c r="Q12" s="133"/>
      <c r="R12" s="133"/>
      <c r="S12" s="133"/>
      <c r="T12" s="133"/>
      <c r="U12" s="133"/>
    </row>
    <row r="13" spans="1:26" ht="15">
      <c r="A13" s="190" t="s">
        <v>6446</v>
      </c>
      <c r="B13" s="133"/>
      <c r="C13" s="133"/>
      <c r="D13" s="133"/>
      <c r="E13" s="133"/>
      <c r="F13" s="133"/>
      <c r="G13" s="133"/>
      <c r="H13" s="133"/>
      <c r="I13" s="133"/>
      <c r="J13" s="133"/>
      <c r="K13" s="133"/>
      <c r="L13" s="133"/>
      <c r="M13" s="133"/>
      <c r="N13" s="133"/>
      <c r="O13" s="133"/>
      <c r="P13" s="133"/>
      <c r="Q13" s="133"/>
      <c r="R13" s="133"/>
      <c r="S13" s="133"/>
      <c r="T13" s="133"/>
      <c r="U13" s="133"/>
    </row>
    <row r="14" spans="1:26" ht="58.5" customHeight="1">
      <c r="A14" s="494" t="s">
        <v>6449</v>
      </c>
      <c r="B14" s="494"/>
      <c r="C14" s="494"/>
      <c r="D14" s="494"/>
      <c r="E14" s="494"/>
      <c r="F14" s="494"/>
      <c r="G14" s="133"/>
      <c r="H14" s="133"/>
      <c r="I14" s="133"/>
      <c r="J14" s="133"/>
      <c r="K14" s="133"/>
      <c r="L14" s="133"/>
      <c r="M14" s="133"/>
      <c r="N14" s="133"/>
      <c r="O14" s="133"/>
      <c r="P14" s="133"/>
      <c r="Q14" s="133"/>
      <c r="R14" s="133"/>
      <c r="S14" s="133"/>
      <c r="T14" s="133"/>
      <c r="U14" s="133"/>
    </row>
    <row r="15" spans="1:26" ht="15">
      <c r="A15" s="190" t="s">
        <v>6447</v>
      </c>
      <c r="B15" s="133"/>
      <c r="C15" s="133"/>
      <c r="D15" s="133"/>
      <c r="E15" s="133"/>
      <c r="F15" s="133"/>
      <c r="G15" s="133"/>
      <c r="H15" s="133"/>
      <c r="I15" s="133"/>
      <c r="J15" s="133"/>
      <c r="K15" s="133"/>
      <c r="L15" s="133"/>
      <c r="M15" s="133"/>
      <c r="N15" s="133"/>
      <c r="O15" s="133"/>
      <c r="P15" s="133"/>
      <c r="Q15" s="133"/>
      <c r="R15" s="133"/>
      <c r="S15" s="133"/>
      <c r="T15" s="133"/>
      <c r="U15" s="133"/>
    </row>
    <row r="16" spans="1:26" ht="28.5" customHeight="1">
      <c r="A16" s="494" t="s">
        <v>6448</v>
      </c>
      <c r="B16" s="494"/>
      <c r="C16" s="494"/>
      <c r="D16" s="494"/>
      <c r="E16" s="494"/>
      <c r="F16" s="494"/>
      <c r="G16" s="133"/>
      <c r="H16" s="133"/>
      <c r="I16" s="133"/>
      <c r="J16" s="133"/>
      <c r="K16" s="133"/>
      <c r="L16" s="133"/>
      <c r="M16" s="133"/>
      <c r="N16" s="133"/>
      <c r="O16" s="133"/>
      <c r="P16" s="133"/>
      <c r="Q16" s="133"/>
      <c r="R16" s="133"/>
      <c r="S16" s="133"/>
      <c r="T16" s="133"/>
      <c r="U16" s="133"/>
    </row>
    <row r="17" spans="1:25" ht="15">
      <c r="A17" s="190" t="s">
        <v>6443</v>
      </c>
      <c r="B17" s="133"/>
      <c r="C17" s="133"/>
      <c r="D17" s="133"/>
      <c r="E17" s="133"/>
      <c r="F17" s="133"/>
      <c r="G17" s="133"/>
      <c r="H17" s="133"/>
      <c r="I17" s="133"/>
      <c r="J17" s="133"/>
      <c r="K17" s="133"/>
      <c r="L17" s="133"/>
      <c r="M17" s="133"/>
      <c r="N17" s="133"/>
      <c r="O17" s="133"/>
      <c r="P17" s="133"/>
      <c r="Q17" s="133"/>
      <c r="R17" s="133"/>
      <c r="S17" s="133"/>
      <c r="T17" s="133"/>
      <c r="U17" s="133"/>
    </row>
    <row r="18" spans="1:25" ht="27.75" customHeight="1">
      <c r="A18" s="494" t="s">
        <v>6444</v>
      </c>
      <c r="B18" s="494"/>
      <c r="C18" s="494"/>
      <c r="D18" s="494"/>
      <c r="E18" s="494"/>
      <c r="F18" s="494"/>
      <c r="G18" s="133"/>
      <c r="H18" s="133"/>
      <c r="I18" s="133"/>
      <c r="J18" s="133"/>
      <c r="K18" s="133"/>
      <c r="L18" s="133"/>
      <c r="M18" s="133"/>
      <c r="N18" s="133"/>
      <c r="O18" s="133"/>
      <c r="P18" s="133"/>
      <c r="Q18" s="133"/>
      <c r="R18" s="133"/>
      <c r="S18" s="133"/>
      <c r="T18" s="133"/>
      <c r="U18" s="133"/>
    </row>
    <row r="19" spans="1:25" ht="15">
      <c r="A19" s="190" t="s">
        <v>6450</v>
      </c>
      <c r="B19" s="133"/>
      <c r="C19" s="133"/>
      <c r="D19" s="133"/>
      <c r="E19" s="133"/>
      <c r="F19" s="133"/>
      <c r="G19" s="133"/>
      <c r="H19" s="133"/>
      <c r="I19" s="133"/>
      <c r="J19" s="133"/>
      <c r="K19" s="133"/>
      <c r="L19" s="133"/>
      <c r="M19" s="133"/>
      <c r="N19" s="133"/>
      <c r="O19" s="133"/>
      <c r="P19" s="133"/>
      <c r="Q19" s="133"/>
      <c r="R19" s="133"/>
      <c r="S19" s="133"/>
      <c r="T19" s="133"/>
      <c r="U19" s="133"/>
    </row>
    <row r="20" spans="1:25" ht="14.25">
      <c r="A20" s="180" t="s">
        <v>1267</v>
      </c>
      <c r="B20" s="133"/>
      <c r="C20" s="133"/>
      <c r="D20" s="133"/>
      <c r="E20" s="133"/>
      <c r="F20" s="133"/>
      <c r="G20" s="133"/>
      <c r="H20" s="133"/>
      <c r="I20" s="133"/>
      <c r="J20" s="133"/>
      <c r="K20" s="133"/>
      <c r="L20" s="133"/>
      <c r="M20" s="133"/>
      <c r="N20" s="133"/>
      <c r="O20" s="133"/>
      <c r="P20" s="133"/>
      <c r="Q20" s="133"/>
      <c r="R20" s="133"/>
      <c r="S20" s="133"/>
      <c r="T20" s="133"/>
      <c r="U20" s="133"/>
    </row>
    <row r="21" spans="1:25" ht="14.25">
      <c r="B21" s="133"/>
      <c r="C21" s="133"/>
      <c r="D21" s="133"/>
      <c r="E21" s="133"/>
      <c r="F21" s="133"/>
      <c r="G21" s="133"/>
      <c r="H21" s="133"/>
      <c r="I21" s="133"/>
      <c r="J21" s="133"/>
      <c r="K21" s="133"/>
      <c r="L21" s="133"/>
      <c r="M21" s="133"/>
      <c r="N21" s="133"/>
      <c r="O21" s="133"/>
      <c r="P21" s="133"/>
      <c r="Q21" s="133"/>
      <c r="R21" s="133"/>
      <c r="S21" s="133"/>
      <c r="T21" s="133"/>
      <c r="U21" s="133"/>
    </row>
    <row r="22" spans="1:25" ht="18">
      <c r="A22" s="176" t="s">
        <v>1268</v>
      </c>
      <c r="B22" s="177"/>
      <c r="C22" s="177"/>
      <c r="D22" s="177"/>
      <c r="E22" s="177"/>
      <c r="F22" s="177"/>
      <c r="G22" s="177"/>
      <c r="H22" s="177"/>
      <c r="I22" s="177"/>
      <c r="J22" s="177"/>
      <c r="K22" s="177"/>
      <c r="L22" s="177"/>
      <c r="M22" s="177"/>
      <c r="N22" s="177"/>
      <c r="O22" s="177"/>
      <c r="P22" s="177"/>
      <c r="Q22" s="177"/>
      <c r="R22" s="177"/>
      <c r="S22" s="177"/>
      <c r="T22" s="177"/>
      <c r="U22" s="177"/>
      <c r="V22" s="178"/>
      <c r="W22" s="178"/>
      <c r="X22" s="178"/>
      <c r="Y22" s="178"/>
    </row>
    <row r="23" spans="1:25" ht="14.25">
      <c r="A23" s="494" t="s">
        <v>1269</v>
      </c>
      <c r="B23" s="494"/>
      <c r="C23" s="494"/>
      <c r="D23" s="494"/>
      <c r="E23" s="494"/>
      <c r="F23" s="494"/>
      <c r="G23" s="133"/>
      <c r="H23" s="133"/>
      <c r="I23" s="133"/>
      <c r="J23" s="133"/>
      <c r="K23" s="133"/>
      <c r="L23" s="133"/>
      <c r="M23" s="133"/>
      <c r="N23" s="133"/>
      <c r="O23" s="133"/>
      <c r="P23" s="133"/>
      <c r="Q23" s="133"/>
      <c r="R23" s="133"/>
      <c r="S23" s="133"/>
      <c r="T23" s="133"/>
      <c r="U23" s="133"/>
    </row>
    <row r="24" spans="1:25" ht="15">
      <c r="A24" s="181" t="s">
        <v>1265</v>
      </c>
      <c r="B24" s="182" t="s">
        <v>1270</v>
      </c>
      <c r="C24" s="182"/>
      <c r="D24" s="183"/>
      <c r="E24" s="183"/>
      <c r="F24" s="183"/>
      <c r="G24" s="133"/>
      <c r="H24" s="133"/>
      <c r="I24" s="133"/>
      <c r="J24" s="133"/>
      <c r="K24" s="133"/>
      <c r="L24" s="133"/>
      <c r="M24" s="133"/>
      <c r="N24" s="133"/>
      <c r="O24" s="133"/>
      <c r="P24" s="133"/>
      <c r="Q24" s="133"/>
      <c r="R24" s="133"/>
      <c r="S24" s="133"/>
      <c r="T24" s="133"/>
      <c r="U24" s="133"/>
    </row>
    <row r="25" spans="1:25" ht="15">
      <c r="A25" s="184" t="s">
        <v>1265</v>
      </c>
      <c r="B25" s="180" t="s">
        <v>1358</v>
      </c>
      <c r="C25" s="132"/>
      <c r="D25" s="132"/>
      <c r="E25" s="132"/>
      <c r="F25" s="132"/>
      <c r="G25" s="133"/>
      <c r="H25" s="133"/>
      <c r="I25" s="133"/>
      <c r="J25" s="133"/>
      <c r="K25" s="133"/>
      <c r="L25" s="133"/>
      <c r="M25" s="133"/>
      <c r="N25" s="133"/>
      <c r="O25" s="133"/>
      <c r="P25" s="133"/>
      <c r="Q25" s="133"/>
      <c r="R25" s="133"/>
      <c r="S25" s="133"/>
      <c r="T25" s="133"/>
      <c r="U25" s="133"/>
    </row>
    <row r="26" spans="1:25" ht="14.25">
      <c r="A26" s="180"/>
      <c r="B26" s="133"/>
      <c r="C26" s="133"/>
      <c r="D26" s="133"/>
      <c r="E26" s="133"/>
      <c r="F26" s="133"/>
      <c r="G26" s="133"/>
      <c r="H26" s="133"/>
      <c r="I26" s="133"/>
      <c r="J26" s="133"/>
      <c r="K26" s="133"/>
      <c r="L26" s="133"/>
      <c r="M26" s="133"/>
      <c r="N26" s="133"/>
      <c r="O26" s="133"/>
      <c r="P26" s="133"/>
      <c r="Q26" s="133"/>
      <c r="R26" s="133"/>
      <c r="S26" s="133"/>
      <c r="T26" s="133"/>
      <c r="U26" s="133"/>
    </row>
    <row r="27" spans="1:25" ht="18">
      <c r="A27" s="176" t="s">
        <v>1271</v>
      </c>
      <c r="B27" s="177"/>
      <c r="C27" s="177"/>
      <c r="D27" s="177"/>
      <c r="E27" s="177"/>
      <c r="F27" s="177"/>
      <c r="G27" s="177"/>
      <c r="H27" s="177"/>
      <c r="I27" s="177"/>
      <c r="J27" s="177"/>
      <c r="K27" s="177"/>
      <c r="L27" s="177"/>
      <c r="M27" s="177"/>
      <c r="N27" s="177"/>
      <c r="O27" s="177"/>
      <c r="P27" s="177"/>
      <c r="Q27" s="177"/>
      <c r="R27" s="177"/>
      <c r="S27" s="177"/>
      <c r="T27" s="177"/>
      <c r="U27" s="177"/>
      <c r="V27" s="178"/>
      <c r="W27" s="178"/>
      <c r="X27" s="178"/>
      <c r="Y27" s="178"/>
    </row>
    <row r="28" spans="1:25" ht="14.25">
      <c r="A28" s="180" t="s">
        <v>1272</v>
      </c>
      <c r="B28" s="133"/>
      <c r="C28" s="133"/>
      <c r="D28" s="133"/>
      <c r="E28" s="133"/>
      <c r="F28" s="133"/>
      <c r="G28" s="133"/>
      <c r="H28" s="133"/>
      <c r="I28" s="133"/>
      <c r="J28" s="133"/>
      <c r="K28" s="133"/>
      <c r="L28" s="133"/>
      <c r="M28" s="133"/>
      <c r="N28" s="133"/>
      <c r="O28" s="133"/>
      <c r="P28" s="133"/>
      <c r="Q28" s="133"/>
      <c r="R28" s="133"/>
      <c r="S28" s="133"/>
      <c r="T28" s="133"/>
      <c r="U28" s="133"/>
    </row>
    <row r="29" spans="1:25" ht="12.75" customHeight="1">
      <c r="A29" s="494" t="s">
        <v>1273</v>
      </c>
      <c r="B29" s="494"/>
      <c r="C29" s="494"/>
      <c r="D29" s="494"/>
      <c r="E29" s="494"/>
      <c r="F29" s="494"/>
      <c r="G29" s="168"/>
      <c r="H29" s="168"/>
      <c r="I29" s="168"/>
      <c r="J29" s="168"/>
      <c r="K29" s="168"/>
      <c r="L29" s="168"/>
      <c r="M29" s="168"/>
      <c r="N29" s="168"/>
      <c r="O29" s="168"/>
      <c r="P29" s="168"/>
      <c r="Q29" s="168"/>
      <c r="R29" s="168"/>
      <c r="S29" s="168"/>
      <c r="T29" s="168"/>
      <c r="U29" s="168"/>
    </row>
    <row r="30" spans="1:25" ht="16.5" customHeight="1">
      <c r="A30" s="494"/>
      <c r="B30" s="494"/>
      <c r="C30" s="494"/>
      <c r="D30" s="494"/>
      <c r="E30" s="494"/>
      <c r="F30" s="494"/>
      <c r="G30" s="168"/>
      <c r="H30" s="168"/>
      <c r="I30" s="168"/>
      <c r="J30" s="168"/>
      <c r="K30" s="168"/>
      <c r="L30" s="168"/>
      <c r="M30" s="168"/>
      <c r="N30" s="168"/>
      <c r="O30" s="168"/>
      <c r="P30" s="168"/>
      <c r="Q30" s="168"/>
      <c r="R30" s="168"/>
      <c r="S30" s="168"/>
      <c r="T30" s="168"/>
      <c r="U30" s="168"/>
    </row>
    <row r="31" spans="1:25" ht="14.25">
      <c r="A31" s="180" t="s">
        <v>1274</v>
      </c>
      <c r="B31" s="133"/>
      <c r="C31" s="133"/>
      <c r="D31" s="133"/>
      <c r="E31" s="133"/>
      <c r="F31" s="133"/>
      <c r="G31" s="133"/>
      <c r="H31" s="133"/>
      <c r="I31" s="133"/>
      <c r="J31" s="133"/>
      <c r="K31" s="133"/>
      <c r="L31" s="133"/>
      <c r="M31" s="133"/>
      <c r="N31" s="133"/>
      <c r="O31" s="133"/>
      <c r="P31" s="133"/>
      <c r="Q31" s="133"/>
      <c r="R31" s="133"/>
      <c r="S31" s="133"/>
      <c r="T31" s="133"/>
      <c r="U31" s="133"/>
    </row>
    <row r="32" spans="1:25" ht="15">
      <c r="A32" s="181" t="s">
        <v>1265</v>
      </c>
      <c r="B32" s="182" t="s">
        <v>1275</v>
      </c>
      <c r="C32" s="183"/>
      <c r="D32" s="183"/>
      <c r="E32" s="183"/>
      <c r="F32" s="183"/>
      <c r="G32" s="133"/>
      <c r="H32" s="133"/>
      <c r="I32" s="133"/>
      <c r="J32" s="133"/>
      <c r="K32" s="133"/>
      <c r="L32" s="133"/>
      <c r="M32" s="133"/>
      <c r="N32" s="133"/>
      <c r="O32" s="133"/>
      <c r="P32" s="133"/>
      <c r="Q32" s="133"/>
      <c r="R32" s="133"/>
      <c r="S32" s="133"/>
      <c r="T32" s="133"/>
      <c r="U32" s="133"/>
    </row>
    <row r="33" spans="1:25" ht="15">
      <c r="A33" s="184" t="s">
        <v>1265</v>
      </c>
      <c r="B33" s="180" t="s">
        <v>1276</v>
      </c>
      <c r="C33" s="133"/>
      <c r="D33" s="133"/>
      <c r="E33" s="133"/>
      <c r="F33" s="133"/>
      <c r="G33" s="133"/>
      <c r="H33" s="133"/>
      <c r="I33" s="133"/>
      <c r="J33" s="133"/>
      <c r="K33" s="133"/>
      <c r="L33" s="133"/>
      <c r="M33" s="133"/>
      <c r="N33" s="133"/>
      <c r="O33" s="133"/>
      <c r="P33" s="133"/>
      <c r="Q33" s="133"/>
      <c r="R33" s="133"/>
      <c r="S33" s="133"/>
      <c r="T33" s="133"/>
      <c r="U33" s="133"/>
    </row>
    <row r="34" spans="1:25" ht="15">
      <c r="A34" s="181" t="s">
        <v>1265</v>
      </c>
      <c r="B34" s="182" t="s">
        <v>1277</v>
      </c>
      <c r="C34" s="183"/>
      <c r="D34" s="183"/>
      <c r="E34" s="183"/>
      <c r="F34" s="183"/>
      <c r="G34" s="133"/>
      <c r="H34" s="133"/>
      <c r="I34" s="133"/>
      <c r="J34" s="133"/>
      <c r="K34" s="133"/>
      <c r="L34" s="133"/>
      <c r="M34" s="133"/>
      <c r="N34" s="133"/>
      <c r="O34" s="133"/>
      <c r="P34" s="133"/>
      <c r="Q34" s="133"/>
      <c r="R34" s="133"/>
      <c r="S34" s="133"/>
      <c r="T34" s="133"/>
      <c r="U34" s="133"/>
    </row>
    <row r="35" spans="1:25" ht="15">
      <c r="A35" s="184" t="s">
        <v>1265</v>
      </c>
      <c r="B35" s="180" t="s">
        <v>1278</v>
      </c>
      <c r="C35" s="133"/>
      <c r="D35" s="133"/>
      <c r="E35" s="133"/>
      <c r="F35" s="133"/>
      <c r="G35" s="133"/>
      <c r="H35" s="133"/>
      <c r="I35" s="133"/>
      <c r="J35" s="133"/>
      <c r="K35" s="133"/>
      <c r="L35" s="133"/>
      <c r="M35" s="133"/>
      <c r="N35" s="133"/>
      <c r="O35" s="133"/>
      <c r="P35" s="133"/>
      <c r="Q35" s="133"/>
      <c r="R35" s="133"/>
      <c r="S35" s="133"/>
      <c r="T35" s="133"/>
      <c r="U35" s="133"/>
    </row>
    <row r="36" spans="1:25" ht="15">
      <c r="A36" s="181" t="s">
        <v>1265</v>
      </c>
      <c r="B36" s="182" t="s">
        <v>1279</v>
      </c>
      <c r="C36" s="183"/>
      <c r="D36" s="183"/>
      <c r="E36" s="183"/>
      <c r="F36" s="183"/>
      <c r="G36" s="133"/>
      <c r="H36" s="133"/>
      <c r="I36" s="133"/>
      <c r="J36" s="133"/>
      <c r="K36" s="133"/>
      <c r="L36" s="133"/>
      <c r="M36" s="133"/>
      <c r="N36" s="133"/>
      <c r="O36" s="133"/>
      <c r="P36" s="133"/>
      <c r="Q36" s="133"/>
      <c r="R36" s="133"/>
      <c r="S36" s="133"/>
      <c r="T36" s="133"/>
      <c r="U36" s="133"/>
    </row>
    <row r="37" spans="1:25" ht="15">
      <c r="A37" s="184" t="s">
        <v>1265</v>
      </c>
      <c r="B37" s="180" t="s">
        <v>1280</v>
      </c>
      <c r="C37" s="133"/>
      <c r="D37" s="133"/>
      <c r="E37" s="133"/>
      <c r="F37" s="133"/>
      <c r="G37" s="133"/>
      <c r="H37" s="133"/>
      <c r="I37" s="133"/>
      <c r="J37" s="133"/>
      <c r="K37" s="133"/>
      <c r="L37" s="133"/>
      <c r="M37" s="133"/>
      <c r="N37" s="133"/>
      <c r="O37" s="133"/>
      <c r="P37" s="133"/>
      <c r="Q37" s="133"/>
      <c r="R37" s="133"/>
      <c r="S37" s="133"/>
      <c r="T37" s="133"/>
      <c r="U37" s="133"/>
    </row>
    <row r="38" spans="1:25" ht="15">
      <c r="A38" s="181" t="s">
        <v>1265</v>
      </c>
      <c r="B38" s="182" t="s">
        <v>1281</v>
      </c>
      <c r="C38" s="183"/>
      <c r="D38" s="183"/>
      <c r="E38" s="183"/>
      <c r="F38" s="183"/>
      <c r="G38" s="133"/>
      <c r="H38" s="133"/>
      <c r="I38" s="133"/>
      <c r="J38" s="133"/>
      <c r="K38" s="133"/>
      <c r="L38" s="133"/>
      <c r="M38" s="133"/>
      <c r="N38" s="133"/>
      <c r="O38" s="133"/>
      <c r="P38" s="133"/>
      <c r="Q38" s="133"/>
      <c r="R38" s="133"/>
      <c r="S38" s="133"/>
      <c r="T38" s="133"/>
      <c r="U38" s="133"/>
    </row>
    <row r="39" spans="1:25" ht="15">
      <c r="A39" s="184" t="s">
        <v>1265</v>
      </c>
      <c r="B39" s="180" t="s">
        <v>1282</v>
      </c>
      <c r="C39" s="133"/>
      <c r="D39" s="133"/>
      <c r="E39" s="133"/>
      <c r="F39" s="133"/>
      <c r="G39" s="133"/>
      <c r="H39" s="133"/>
      <c r="I39" s="133"/>
      <c r="J39" s="133"/>
      <c r="K39" s="133"/>
      <c r="L39" s="133"/>
      <c r="M39" s="133"/>
      <c r="N39" s="133"/>
      <c r="O39" s="133"/>
      <c r="P39" s="133"/>
      <c r="Q39" s="133"/>
      <c r="R39" s="133"/>
      <c r="S39" s="133"/>
      <c r="T39" s="133"/>
      <c r="U39" s="133"/>
    </row>
    <row r="40" spans="1:25" ht="15">
      <c r="A40" s="181" t="s">
        <v>1265</v>
      </c>
      <c r="B40" s="182" t="s">
        <v>1283</v>
      </c>
      <c r="C40" s="183"/>
      <c r="D40" s="183"/>
      <c r="E40" s="183"/>
      <c r="F40" s="183"/>
      <c r="G40" s="133"/>
      <c r="H40" s="133"/>
      <c r="I40" s="133"/>
      <c r="J40" s="133"/>
      <c r="K40" s="133"/>
      <c r="L40" s="133"/>
      <c r="M40" s="133"/>
      <c r="N40" s="133"/>
      <c r="O40" s="133"/>
      <c r="P40" s="133"/>
      <c r="Q40" s="133"/>
      <c r="R40" s="133"/>
      <c r="S40" s="133"/>
      <c r="T40" s="133"/>
      <c r="U40" s="133"/>
    </row>
    <row r="41" spans="1:25" ht="14.25">
      <c r="A41" s="180" t="s">
        <v>1284</v>
      </c>
      <c r="B41" s="133"/>
      <c r="C41" s="133"/>
      <c r="D41" s="133"/>
      <c r="E41" s="133"/>
      <c r="F41" s="133"/>
      <c r="G41" s="133"/>
      <c r="H41" s="133"/>
      <c r="I41" s="133"/>
      <c r="J41" s="133"/>
      <c r="K41" s="133"/>
      <c r="L41" s="133"/>
      <c r="M41" s="133"/>
      <c r="N41" s="133"/>
      <c r="O41" s="133"/>
      <c r="P41" s="133"/>
      <c r="Q41" s="133"/>
      <c r="R41" s="133"/>
      <c r="S41" s="133"/>
      <c r="T41" s="133"/>
      <c r="U41" s="133"/>
    </row>
    <row r="42" spans="1:25" ht="14.25">
      <c r="A42" s="185" t="s">
        <v>1285</v>
      </c>
      <c r="B42" s="133"/>
      <c r="C42" s="133"/>
      <c r="D42" s="133"/>
      <c r="E42" s="133"/>
      <c r="F42" s="133"/>
      <c r="G42" s="133"/>
      <c r="H42" s="133"/>
      <c r="I42" s="133"/>
      <c r="J42" s="133"/>
      <c r="K42" s="133"/>
      <c r="L42" s="133"/>
      <c r="M42" s="133"/>
      <c r="N42" s="133"/>
      <c r="O42" s="133"/>
      <c r="P42" s="133"/>
      <c r="Q42" s="133"/>
      <c r="R42" s="133"/>
      <c r="S42" s="133"/>
      <c r="T42" s="133"/>
      <c r="U42" s="133"/>
    </row>
    <row r="43" spans="1:25" ht="14.25">
      <c r="A43" s="185" t="s">
        <v>1286</v>
      </c>
      <c r="B43" s="133"/>
      <c r="C43" s="133"/>
      <c r="D43" s="133"/>
      <c r="E43" s="133"/>
      <c r="F43" s="133"/>
      <c r="G43" s="133"/>
      <c r="H43" s="133"/>
      <c r="I43" s="133"/>
      <c r="J43" s="133"/>
      <c r="K43" s="133"/>
      <c r="L43" s="133"/>
      <c r="M43" s="133"/>
      <c r="N43" s="133"/>
      <c r="O43" s="133"/>
      <c r="P43" s="133"/>
      <c r="Q43" s="133"/>
      <c r="R43" s="133"/>
      <c r="S43" s="133"/>
      <c r="T43" s="133"/>
      <c r="U43" s="133"/>
    </row>
    <row r="45" spans="1:25" ht="18">
      <c r="A45" s="176" t="s">
        <v>1287</v>
      </c>
      <c r="B45" s="177"/>
      <c r="C45" s="177"/>
      <c r="D45" s="177"/>
      <c r="E45" s="177"/>
      <c r="F45" s="177"/>
      <c r="G45" s="177"/>
      <c r="H45" s="177"/>
      <c r="I45" s="177"/>
      <c r="J45" s="177"/>
      <c r="K45" s="177"/>
      <c r="L45" s="177"/>
      <c r="M45" s="177"/>
      <c r="N45" s="177"/>
      <c r="O45" s="177"/>
      <c r="P45" s="177"/>
      <c r="Q45" s="177"/>
      <c r="R45" s="177"/>
      <c r="S45" s="177"/>
      <c r="T45" s="177"/>
      <c r="U45" s="177"/>
      <c r="V45" s="178"/>
      <c r="W45" s="178"/>
      <c r="X45" s="178"/>
      <c r="Y45" s="178"/>
    </row>
    <row r="46" spans="1:25" s="186" customFormat="1" ht="16.5" customHeight="1">
      <c r="A46" s="494" t="s">
        <v>1288</v>
      </c>
      <c r="B46" s="494"/>
      <c r="C46" s="494"/>
      <c r="D46" s="494"/>
      <c r="E46" s="494"/>
      <c r="F46" s="494"/>
    </row>
    <row r="47" spans="1:25" s="186" customFormat="1" ht="31.5" customHeight="1">
      <c r="A47" s="187" t="s">
        <v>1289</v>
      </c>
      <c r="B47" s="188"/>
      <c r="C47" s="189"/>
      <c r="D47" s="189"/>
      <c r="E47" s="189"/>
      <c r="F47" s="189" t="s">
        <v>1290</v>
      </c>
    </row>
    <row r="48" spans="1:25" s="186" customFormat="1" ht="28.5">
      <c r="A48" s="190" t="s">
        <v>1291</v>
      </c>
      <c r="F48" s="191" t="s">
        <v>1292</v>
      </c>
    </row>
    <row r="49" spans="1:25" s="186" customFormat="1" ht="57">
      <c r="A49" s="187" t="s">
        <v>1293</v>
      </c>
      <c r="B49" s="188"/>
      <c r="C49" s="188"/>
      <c r="D49" s="188"/>
      <c r="E49" s="188"/>
      <c r="F49" s="192" t="s">
        <v>1294</v>
      </c>
    </row>
    <row r="50" spans="1:25" s="186" customFormat="1" ht="28.5">
      <c r="A50" s="190" t="s">
        <v>1295</v>
      </c>
      <c r="F50" s="191" t="s">
        <v>1296</v>
      </c>
    </row>
    <row r="51" spans="1:25" s="186" customFormat="1" ht="28.5">
      <c r="A51" s="180"/>
      <c r="D51" s="193"/>
      <c r="E51" s="194" t="s">
        <v>1297</v>
      </c>
      <c r="F51" s="195" t="s">
        <v>1298</v>
      </c>
    </row>
    <row r="52" spans="1:25" s="186" customFormat="1" ht="28.5">
      <c r="A52" s="180"/>
      <c r="E52" s="196" t="s">
        <v>1299</v>
      </c>
      <c r="F52" s="191" t="s">
        <v>1300</v>
      </c>
    </row>
    <row r="53" spans="1:25" s="186" customFormat="1" ht="28.5">
      <c r="A53" s="180"/>
      <c r="B53" s="193"/>
      <c r="C53" s="193"/>
      <c r="D53" s="193"/>
      <c r="E53" s="194" t="s">
        <v>1301</v>
      </c>
      <c r="F53" s="195" t="s">
        <v>1302</v>
      </c>
    </row>
    <row r="54" spans="1:25" s="186" customFormat="1" ht="28.5">
      <c r="A54" s="180"/>
      <c r="E54" s="196" t="s">
        <v>1303</v>
      </c>
      <c r="F54" s="191" t="s">
        <v>1304</v>
      </c>
    </row>
    <row r="55" spans="1:25" s="186" customFormat="1" ht="28.5">
      <c r="A55" s="180"/>
      <c r="C55" s="193"/>
      <c r="D55" s="193"/>
      <c r="E55" s="194" t="s">
        <v>1305</v>
      </c>
      <c r="F55" s="195" t="s">
        <v>1306</v>
      </c>
    </row>
    <row r="56" spans="1:25" s="186" customFormat="1" ht="28.5">
      <c r="A56" s="180"/>
      <c r="E56" s="196" t="s">
        <v>1307</v>
      </c>
      <c r="F56" s="191" t="s">
        <v>1308</v>
      </c>
    </row>
    <row r="57" spans="1:25" s="186" customFormat="1" ht="28.5">
      <c r="A57" s="180"/>
      <c r="B57" s="193"/>
      <c r="C57" s="193"/>
      <c r="D57" s="193"/>
      <c r="E57" s="194" t="s">
        <v>1309</v>
      </c>
      <c r="F57" s="195" t="s">
        <v>1310</v>
      </c>
    </row>
    <row r="58" spans="1:25" s="186" customFormat="1" ht="114">
      <c r="A58" s="187" t="s">
        <v>1311</v>
      </c>
      <c r="B58" s="188"/>
      <c r="C58" s="188"/>
      <c r="D58" s="188"/>
      <c r="E58" s="188"/>
      <c r="F58" s="192" t="s">
        <v>1312</v>
      </c>
    </row>
    <row r="59" spans="1:25" s="186" customFormat="1" ht="28.5">
      <c r="A59" s="190" t="s">
        <v>1313</v>
      </c>
      <c r="F59" s="191" t="s">
        <v>1314</v>
      </c>
    </row>
    <row r="60" spans="1:25" s="186" customFormat="1" ht="15">
      <c r="A60" s="184"/>
      <c r="B60" s="180"/>
    </row>
    <row r="61" spans="1:25" s="186" customFormat="1" ht="14.25">
      <c r="A61" s="180" t="s">
        <v>1315</v>
      </c>
      <c r="B61" s="180"/>
    </row>
    <row r="62" spans="1:25" s="186" customFormat="1" ht="14.25">
      <c r="A62" s="495" t="s">
        <v>1316</v>
      </c>
      <c r="B62" s="495"/>
      <c r="C62" s="495"/>
      <c r="D62" s="495"/>
      <c r="E62" s="495"/>
      <c r="F62" s="495"/>
    </row>
    <row r="63" spans="1:25" s="186" customFormat="1" ht="14.25">
      <c r="A63" s="231"/>
      <c r="B63" s="231"/>
      <c r="C63" s="231"/>
      <c r="D63" s="231"/>
      <c r="E63" s="231"/>
      <c r="F63" s="231"/>
    </row>
    <row r="64" spans="1:25" ht="18">
      <c r="A64" s="176" t="s">
        <v>129</v>
      </c>
      <c r="B64" s="177"/>
      <c r="C64" s="177"/>
      <c r="D64" s="177"/>
      <c r="E64" s="177"/>
      <c r="F64" s="177"/>
      <c r="G64" s="177"/>
      <c r="H64" s="177"/>
      <c r="I64" s="177"/>
      <c r="J64" s="177"/>
      <c r="K64" s="177"/>
      <c r="L64" s="177"/>
      <c r="M64" s="177"/>
      <c r="N64" s="177"/>
      <c r="O64" s="177"/>
      <c r="P64" s="177"/>
      <c r="Q64" s="177"/>
      <c r="R64" s="177"/>
      <c r="S64" s="177"/>
      <c r="T64" s="177"/>
      <c r="U64" s="177"/>
      <c r="V64" s="178"/>
      <c r="W64" s="178"/>
      <c r="X64" s="178"/>
      <c r="Y64" s="178"/>
    </row>
    <row r="65" spans="1:6" ht="14.25">
      <c r="A65" s="197" t="s">
        <v>1317</v>
      </c>
    </row>
    <row r="66" spans="1:6" ht="15">
      <c r="A66" s="181" t="s">
        <v>1265</v>
      </c>
      <c r="B66" s="187" t="s">
        <v>1318</v>
      </c>
      <c r="C66" s="175"/>
      <c r="D66" s="175"/>
      <c r="E66" s="175"/>
    </row>
    <row r="67" spans="1:6" ht="15">
      <c r="A67" s="184" t="s">
        <v>1265</v>
      </c>
      <c r="B67" s="190" t="s">
        <v>130</v>
      </c>
    </row>
    <row r="68" spans="1:6" ht="15">
      <c r="A68" s="181" t="s">
        <v>1265</v>
      </c>
      <c r="B68" s="187" t="s">
        <v>1319</v>
      </c>
      <c r="C68" s="175"/>
      <c r="D68" s="175"/>
      <c r="E68" s="175"/>
    </row>
    <row r="69" spans="1:6" ht="15">
      <c r="A69" s="184" t="s">
        <v>1265</v>
      </c>
      <c r="B69" s="190" t="s">
        <v>1320</v>
      </c>
    </row>
    <row r="70" spans="1:6" ht="15">
      <c r="A70" s="181" t="s">
        <v>1265</v>
      </c>
      <c r="B70" s="187" t="s">
        <v>894</v>
      </c>
      <c r="C70" s="175"/>
      <c r="D70" s="175"/>
      <c r="E70" s="175"/>
    </row>
    <row r="71" spans="1:6" ht="15">
      <c r="A71" s="184"/>
      <c r="B71" s="180"/>
    </row>
    <row r="72" spans="1:6" ht="14.25">
      <c r="A72" s="180" t="s">
        <v>1321</v>
      </c>
      <c r="B72" s="180"/>
    </row>
    <row r="73" spans="1:6" ht="32.25" customHeight="1">
      <c r="A73" s="494" t="s">
        <v>1322</v>
      </c>
      <c r="B73" s="494"/>
      <c r="C73" s="494"/>
      <c r="D73" s="494"/>
      <c r="E73" s="494"/>
      <c r="F73" s="494"/>
    </row>
    <row r="74" spans="1:6" ht="14.25">
      <c r="A74" s="180" t="s">
        <v>1323</v>
      </c>
      <c r="B74" s="180"/>
    </row>
    <row r="75" spans="1:6" ht="15">
      <c r="A75" s="184"/>
      <c r="B75" s="180"/>
    </row>
    <row r="99" ht="49.5" customHeight="1"/>
    <row r="120" spans="1:25" ht="18">
      <c r="A120" s="176" t="s">
        <v>1324</v>
      </c>
      <c r="B120" s="177"/>
      <c r="C120" s="177"/>
      <c r="D120" s="177"/>
      <c r="E120" s="177"/>
      <c r="F120" s="177"/>
      <c r="G120" s="177"/>
      <c r="H120" s="177"/>
      <c r="I120" s="177"/>
      <c r="J120" s="177"/>
      <c r="K120" s="177"/>
      <c r="L120" s="177"/>
      <c r="M120" s="177"/>
      <c r="N120" s="177"/>
      <c r="O120" s="177"/>
      <c r="P120" s="177"/>
      <c r="Q120" s="177"/>
      <c r="R120" s="177"/>
      <c r="S120" s="177"/>
      <c r="T120" s="177"/>
      <c r="U120" s="177"/>
      <c r="V120" s="178"/>
      <c r="W120" s="178"/>
      <c r="X120" s="178"/>
      <c r="Y120" s="178"/>
    </row>
    <row r="121" spans="1:25" ht="30" customHeight="1">
      <c r="A121" s="493" t="s">
        <v>1325</v>
      </c>
      <c r="B121" s="493"/>
      <c r="C121" s="493"/>
      <c r="D121" s="493"/>
      <c r="E121" s="493"/>
      <c r="F121" s="493"/>
    </row>
    <row r="122" spans="1:25" s="186" customFormat="1" ht="30.75" customHeight="1">
      <c r="A122" s="493" t="s">
        <v>1326</v>
      </c>
      <c r="B122" s="493"/>
      <c r="C122" s="493"/>
      <c r="D122" s="493"/>
      <c r="E122" s="493"/>
      <c r="F122" s="493"/>
    </row>
    <row r="123" spans="1:25" ht="30.75" customHeight="1">
      <c r="A123" s="493" t="s">
        <v>1327</v>
      </c>
      <c r="B123" s="493"/>
      <c r="C123" s="493"/>
      <c r="D123" s="493"/>
      <c r="E123" s="493"/>
      <c r="F123" s="493"/>
    </row>
    <row r="124" spans="1:25" ht="14.25">
      <c r="A124" s="197" t="s">
        <v>1328</v>
      </c>
      <c r="F124" s="197"/>
    </row>
    <row r="125" spans="1:25" ht="14.25">
      <c r="A125" s="197"/>
      <c r="F125" s="197"/>
    </row>
    <row r="126" spans="1:25" ht="28.5">
      <c r="A126" s="198" t="s">
        <v>458</v>
      </c>
      <c r="B126" s="188"/>
      <c r="C126" s="188"/>
      <c r="D126" s="188"/>
      <c r="E126" s="188"/>
      <c r="F126" s="199" t="s">
        <v>1329</v>
      </c>
    </row>
    <row r="127" spans="1:25" ht="42.75">
      <c r="A127" s="200" t="s">
        <v>31</v>
      </c>
      <c r="B127" s="43"/>
      <c r="C127" s="43"/>
      <c r="D127" s="43"/>
      <c r="E127" s="43"/>
      <c r="F127" s="201" t="s">
        <v>1330</v>
      </c>
      <c r="G127" s="201"/>
      <c r="H127" s="201"/>
      <c r="I127" s="201"/>
      <c r="J127" s="201"/>
      <c r="K127" s="201"/>
      <c r="L127" s="201"/>
      <c r="M127" s="201"/>
      <c r="N127" s="201"/>
      <c r="O127" s="201"/>
      <c r="P127" s="201"/>
      <c r="Q127" s="201"/>
      <c r="R127" s="201"/>
      <c r="S127" s="201"/>
      <c r="T127" s="201"/>
      <c r="U127" s="201"/>
      <c r="V127" s="201"/>
      <c r="W127" s="201"/>
      <c r="X127" s="201"/>
      <c r="Y127" s="201"/>
    </row>
    <row r="128" spans="1:25" ht="42.75">
      <c r="A128" s="198" t="s">
        <v>34</v>
      </c>
      <c r="B128" s="188"/>
      <c r="C128" s="188"/>
      <c r="D128" s="188"/>
      <c r="E128" s="188"/>
      <c r="F128" s="199" t="s">
        <v>1331</v>
      </c>
    </row>
    <row r="129" spans="1:25" ht="57">
      <c r="A129" s="200" t="s">
        <v>37</v>
      </c>
      <c r="B129" s="43"/>
      <c r="C129" s="43"/>
      <c r="D129" s="43"/>
      <c r="E129" s="43"/>
      <c r="F129" s="135" t="s">
        <v>1332</v>
      </c>
    </row>
    <row r="130" spans="1:25" ht="57">
      <c r="A130" s="202" t="s">
        <v>39</v>
      </c>
      <c r="B130" s="203"/>
      <c r="C130" s="203"/>
      <c r="D130" s="203"/>
      <c r="E130" s="203"/>
      <c r="F130" s="199" t="s">
        <v>1333</v>
      </c>
    </row>
    <row r="131" spans="1:25" ht="42.75">
      <c r="A131" s="200" t="s">
        <v>41</v>
      </c>
      <c r="B131" s="43"/>
      <c r="C131" s="43"/>
      <c r="D131" s="43"/>
      <c r="E131" s="43"/>
      <c r="F131" s="135" t="s">
        <v>1334</v>
      </c>
    </row>
    <row r="132" spans="1:25" ht="28.5">
      <c r="A132" s="198" t="s">
        <v>43</v>
      </c>
      <c r="B132" s="188"/>
      <c r="C132" s="188"/>
      <c r="D132" s="188"/>
      <c r="E132" s="188"/>
      <c r="F132" s="199" t="s">
        <v>1335</v>
      </c>
    </row>
    <row r="133" spans="1:25" ht="42.75">
      <c r="A133" s="200" t="s">
        <v>45</v>
      </c>
      <c r="B133" s="43"/>
      <c r="C133" s="43"/>
      <c r="D133" s="43"/>
      <c r="E133" s="43"/>
      <c r="F133" s="135" t="s">
        <v>1336</v>
      </c>
    </row>
    <row r="134" spans="1:25" ht="57">
      <c r="A134" s="198" t="s">
        <v>47</v>
      </c>
      <c r="B134" s="188"/>
      <c r="C134" s="188"/>
      <c r="D134" s="188"/>
      <c r="E134" s="188"/>
      <c r="F134" s="199" t="s">
        <v>1337</v>
      </c>
    </row>
    <row r="135" spans="1:25" ht="28.5">
      <c r="A135" s="200" t="s">
        <v>49</v>
      </c>
      <c r="B135" s="43"/>
      <c r="C135" s="43"/>
      <c r="D135" s="43"/>
      <c r="E135" s="43"/>
      <c r="F135" s="135" t="s">
        <v>1338</v>
      </c>
    </row>
    <row r="136" spans="1:25" ht="57">
      <c r="A136" s="198" t="s">
        <v>51</v>
      </c>
      <c r="B136" s="188"/>
      <c r="C136" s="188"/>
      <c r="D136" s="188"/>
      <c r="E136" s="188"/>
      <c r="F136" s="199" t="s">
        <v>1339</v>
      </c>
    </row>
    <row r="137" spans="1:25" ht="114">
      <c r="A137" s="200" t="s">
        <v>53</v>
      </c>
      <c r="B137" s="43"/>
      <c r="C137" s="43"/>
      <c r="D137" s="43"/>
      <c r="E137" s="43"/>
      <c r="F137" s="135" t="s">
        <v>1340</v>
      </c>
    </row>
    <row r="138" spans="1:25" ht="28.5">
      <c r="A138" s="202" t="s">
        <v>55</v>
      </c>
      <c r="B138" s="203"/>
      <c r="C138" s="203"/>
      <c r="D138" s="203"/>
      <c r="E138" s="203"/>
      <c r="F138" s="199" t="s">
        <v>1341</v>
      </c>
    </row>
    <row r="139" spans="1:25" ht="15">
      <c r="A139" s="204" t="s">
        <v>57</v>
      </c>
      <c r="B139" s="205"/>
      <c r="C139" s="205"/>
      <c r="D139" s="205"/>
      <c r="E139" s="205"/>
      <c r="F139" s="135" t="s">
        <v>1342</v>
      </c>
    </row>
    <row r="140" spans="1:25" ht="28.5">
      <c r="A140" s="198" t="s">
        <v>59</v>
      </c>
      <c r="B140" s="188"/>
      <c r="C140" s="188"/>
      <c r="D140" s="188"/>
      <c r="E140" s="188"/>
      <c r="F140" s="199" t="s">
        <v>1343</v>
      </c>
    </row>
    <row r="141" spans="1:25">
      <c r="A141" t="s">
        <v>1344</v>
      </c>
    </row>
    <row r="142" spans="1:25" ht="18">
      <c r="A142" s="176" t="s">
        <v>1345</v>
      </c>
      <c r="B142" s="177"/>
      <c r="C142" s="177"/>
      <c r="D142" s="177"/>
      <c r="E142" s="177"/>
      <c r="F142" s="177"/>
      <c r="G142" s="177"/>
      <c r="H142" s="177"/>
      <c r="I142" s="177"/>
      <c r="J142" s="177"/>
      <c r="K142" s="177"/>
      <c r="L142" s="177"/>
      <c r="M142" s="177"/>
      <c r="N142" s="177"/>
      <c r="O142" s="177"/>
      <c r="P142" s="177"/>
      <c r="Q142" s="177"/>
      <c r="R142" s="177"/>
      <c r="S142" s="177"/>
      <c r="T142" s="177"/>
      <c r="U142" s="177"/>
      <c r="V142" s="178"/>
      <c r="W142" s="178"/>
      <c r="X142" s="178"/>
      <c r="Y142" s="178"/>
    </row>
    <row r="143" spans="1:25" ht="14.25">
      <c r="A143" s="149" t="s">
        <v>1346</v>
      </c>
      <c r="B143" s="149"/>
      <c r="C143" s="149"/>
      <c r="D143" s="149"/>
      <c r="E143" s="149"/>
      <c r="F143" s="149"/>
    </row>
    <row r="144" spans="1:25" ht="14.25">
      <c r="A144" s="149"/>
      <c r="B144" s="149"/>
      <c r="C144" s="149"/>
      <c r="D144" s="149"/>
      <c r="E144" s="149"/>
      <c r="F144" s="149"/>
    </row>
    <row r="145" spans="1:6" ht="13.5" customHeight="1">
      <c r="A145" s="206" t="s">
        <v>154</v>
      </c>
      <c r="B145" s="207"/>
      <c r="C145" s="207"/>
      <c r="D145" s="207"/>
      <c r="E145" s="207"/>
      <c r="F145" s="208" t="s">
        <v>1347</v>
      </c>
    </row>
    <row r="146" spans="1:6" ht="15">
      <c r="A146" s="153" t="s">
        <v>158</v>
      </c>
      <c r="B146" s="149"/>
      <c r="C146" s="149"/>
      <c r="D146" s="149"/>
      <c r="E146" s="149"/>
      <c r="F146" s="140" t="s">
        <v>1348</v>
      </c>
    </row>
    <row r="147" spans="1:6" ht="15">
      <c r="A147" s="206" t="s">
        <v>1349</v>
      </c>
      <c r="B147" s="207"/>
      <c r="C147" s="207"/>
      <c r="D147" s="207"/>
      <c r="E147" s="207"/>
      <c r="F147" s="208" t="s">
        <v>1350</v>
      </c>
    </row>
    <row r="148" spans="1:6" ht="29.25">
      <c r="A148" s="153" t="s">
        <v>156</v>
      </c>
      <c r="B148" s="149"/>
      <c r="C148" s="149"/>
      <c r="D148" s="149"/>
      <c r="E148" s="149"/>
      <c r="F148" s="140" t="s">
        <v>1351</v>
      </c>
    </row>
    <row r="149" spans="1:6" ht="29.25">
      <c r="A149" s="206" t="s">
        <v>157</v>
      </c>
      <c r="B149" s="207"/>
      <c r="C149" s="207"/>
      <c r="D149" s="207"/>
      <c r="E149" s="207"/>
      <c r="F149" s="208" t="s">
        <v>1352</v>
      </c>
    </row>
    <row r="150" spans="1:6" ht="15">
      <c r="A150" s="153" t="s">
        <v>133</v>
      </c>
      <c r="B150" s="149"/>
      <c r="C150" s="149"/>
      <c r="D150" s="149"/>
      <c r="E150" s="149"/>
      <c r="F150" s="140" t="s">
        <v>1353</v>
      </c>
    </row>
    <row r="151" spans="1:6" ht="14.25">
      <c r="A151" s="149"/>
      <c r="B151" s="149"/>
      <c r="C151" s="149"/>
      <c r="D151" s="149"/>
      <c r="E151" s="149"/>
      <c r="F151" s="149"/>
    </row>
  </sheetData>
  <mergeCells count="15">
    <mergeCell ref="A121:F121"/>
    <mergeCell ref="A122:F122"/>
    <mergeCell ref="A123:F123"/>
    <mergeCell ref="A3:F4"/>
    <mergeCell ref="A23:F23"/>
    <mergeCell ref="A29:F30"/>
    <mergeCell ref="A46:F46"/>
    <mergeCell ref="A62:F62"/>
    <mergeCell ref="A73:F73"/>
    <mergeCell ref="A12:F12"/>
    <mergeCell ref="A18:F18"/>
    <mergeCell ref="A16:F16"/>
    <mergeCell ref="A14:F14"/>
    <mergeCell ref="A7:F7"/>
    <mergeCell ref="A10:F10"/>
  </mergeCells>
  <hyperlinks>
    <hyperlink ref="A7" r:id="rId1" display="https://www.oecd.org/publications/frascati-manual-2015-9789264239012-en.htm"/>
    <hyperlink ref="A42" r:id="rId2" display="http://www.oecd.org/sti/inno/oslomanualguidelinesforcollectingandinterpretinginnovationdata3rdedition.htm"/>
    <hyperlink ref="A43" r:id="rId3" display="http://www.abs.gov.au/AUSSTATS/abs@.nsf/Lookup/8158.0Main+Features132014-15?OpenDocument"/>
    <hyperlink ref="A62:F62" r:id="rId4" display="Innovation and Science Australia (ISA) Performance Review of the Australian Science and Research System 2016"/>
  </hyperlinks>
  <pageMargins left="0.7" right="0.7" top="0.75" bottom="0.75" header="0.3" footer="0.3"/>
  <pageSetup paperSize="9" scale="37" fitToHeight="0" orientation="landscape" horizontalDpi="300" verticalDpi="300"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E494"/>
  <sheetViews>
    <sheetView showGridLines="0" showRowColHeaders="0" workbookViewId="0"/>
  </sheetViews>
  <sheetFormatPr defaultColWidth="5.7109375" defaultRowHeight="12.75"/>
  <cols>
    <col min="1" max="1" width="2.7109375" customWidth="1"/>
    <col min="2" max="2" width="26.140625" customWidth="1"/>
    <col min="3" max="3" width="31.7109375" bestFit="1" customWidth="1"/>
    <col min="4" max="4" width="57.140625" bestFit="1" customWidth="1"/>
    <col min="5" max="5" width="62" bestFit="1" customWidth="1"/>
  </cols>
  <sheetData>
    <row r="1" spans="2:5" ht="15.75">
      <c r="B1" s="1" t="s">
        <v>1097</v>
      </c>
      <c r="E1" s="104"/>
    </row>
    <row r="2" spans="2:5">
      <c r="B2" s="496" t="s">
        <v>6974</v>
      </c>
      <c r="C2" s="496"/>
      <c r="D2" s="496"/>
      <c r="E2" s="104"/>
    </row>
    <row r="3" spans="2:5">
      <c r="B3" s="496"/>
      <c r="C3" s="496"/>
      <c r="D3" s="496"/>
      <c r="E3" s="104"/>
    </row>
    <row r="4" spans="2:5" ht="15.75">
      <c r="B4" s="259" t="s">
        <v>1018</v>
      </c>
      <c r="C4" s="259" t="s">
        <v>1017</v>
      </c>
      <c r="D4" s="259" t="s">
        <v>1016</v>
      </c>
      <c r="E4" s="259" t="s">
        <v>300</v>
      </c>
    </row>
    <row r="5" spans="2:5">
      <c r="B5" s="34" t="s">
        <v>917</v>
      </c>
      <c r="C5" s="98" t="s">
        <v>964</v>
      </c>
      <c r="D5" s="98" t="s">
        <v>980</v>
      </c>
      <c r="E5" s="50" t="s">
        <v>969</v>
      </c>
    </row>
    <row r="6" spans="2:5">
      <c r="B6" s="34" t="s">
        <v>917</v>
      </c>
      <c r="C6" s="98" t="s">
        <v>964</v>
      </c>
      <c r="D6" s="98" t="s">
        <v>979</v>
      </c>
      <c r="E6" s="50" t="s">
        <v>979</v>
      </c>
    </row>
    <row r="7" spans="2:5">
      <c r="B7" s="34" t="s">
        <v>917</v>
      </c>
      <c r="C7" s="98" t="s">
        <v>964</v>
      </c>
      <c r="D7" s="98" t="s">
        <v>978</v>
      </c>
      <c r="E7" s="50" t="s">
        <v>977</v>
      </c>
    </row>
    <row r="8" spans="2:5">
      <c r="B8" s="34" t="s">
        <v>917</v>
      </c>
      <c r="C8" s="98" t="s">
        <v>964</v>
      </c>
      <c r="D8" s="98" t="s">
        <v>976</v>
      </c>
      <c r="E8" s="50" t="s">
        <v>975</v>
      </c>
    </row>
    <row r="9" spans="2:5">
      <c r="B9" s="34" t="s">
        <v>917</v>
      </c>
      <c r="C9" s="98" t="s">
        <v>964</v>
      </c>
      <c r="D9" s="98" t="s">
        <v>974</v>
      </c>
      <c r="E9" s="50" t="s">
        <v>973</v>
      </c>
    </row>
    <row r="10" spans="2:5">
      <c r="B10" s="34" t="s">
        <v>917</v>
      </c>
      <c r="C10" s="98" t="s">
        <v>964</v>
      </c>
      <c r="D10" s="98" t="s">
        <v>972</v>
      </c>
      <c r="E10" s="50" t="s">
        <v>971</v>
      </c>
    </row>
    <row r="11" spans="2:5">
      <c r="B11" s="34" t="s">
        <v>917</v>
      </c>
      <c r="C11" s="98" t="s">
        <v>964</v>
      </c>
      <c r="D11" s="98" t="s">
        <v>970</v>
      </c>
      <c r="E11" s="50" t="s">
        <v>6724</v>
      </c>
    </row>
    <row r="12" spans="2:5">
      <c r="B12" s="34" t="s">
        <v>917</v>
      </c>
      <c r="C12" s="98" t="s">
        <v>964</v>
      </c>
      <c r="D12" s="98" t="s">
        <v>968</v>
      </c>
      <c r="E12" s="50" t="s">
        <v>967</v>
      </c>
    </row>
    <row r="13" spans="2:5">
      <c r="B13" s="34" t="s">
        <v>917</v>
      </c>
      <c r="C13" s="98" t="s">
        <v>964</v>
      </c>
      <c r="D13" s="98" t="s">
        <v>6727</v>
      </c>
      <c r="E13" s="50" t="s">
        <v>6726</v>
      </c>
    </row>
    <row r="14" spans="2:5">
      <c r="B14" s="34" t="s">
        <v>917</v>
      </c>
      <c r="C14" s="98" t="s">
        <v>964</v>
      </c>
      <c r="D14" s="98" t="s">
        <v>966</v>
      </c>
      <c r="E14" s="50" t="s">
        <v>965</v>
      </c>
    </row>
    <row r="15" spans="2:5">
      <c r="B15" s="34" t="s">
        <v>917</v>
      </c>
      <c r="C15" s="98" t="s">
        <v>964</v>
      </c>
      <c r="D15" s="98" t="s">
        <v>963</v>
      </c>
      <c r="E15" s="50" t="s">
        <v>962</v>
      </c>
    </row>
    <row r="16" spans="2:5">
      <c r="B16" s="34" t="s">
        <v>987</v>
      </c>
      <c r="C16" s="98" t="s">
        <v>964</v>
      </c>
      <c r="D16" s="98" t="s">
        <v>963</v>
      </c>
      <c r="E16" s="50" t="s">
        <v>1015</v>
      </c>
    </row>
    <row r="17" spans="2:5">
      <c r="B17" s="99" t="s">
        <v>987</v>
      </c>
      <c r="C17" s="97" t="s">
        <v>911</v>
      </c>
      <c r="D17" s="97" t="s">
        <v>1014</v>
      </c>
      <c r="E17" s="50" t="s">
        <v>1013</v>
      </c>
    </row>
    <row r="18" spans="2:5">
      <c r="B18" s="34" t="s">
        <v>917</v>
      </c>
      <c r="C18" s="97" t="s">
        <v>911</v>
      </c>
      <c r="D18" s="98" t="s">
        <v>961</v>
      </c>
      <c r="E18" s="50" t="s">
        <v>960</v>
      </c>
    </row>
    <row r="19" spans="2:5">
      <c r="B19" s="34" t="s">
        <v>917</v>
      </c>
      <c r="C19" s="97" t="s">
        <v>911</v>
      </c>
      <c r="D19" s="98" t="s">
        <v>888</v>
      </c>
      <c r="E19" s="50" t="s">
        <v>959</v>
      </c>
    </row>
    <row r="20" spans="2:5">
      <c r="B20" s="101" t="s">
        <v>982</v>
      </c>
      <c r="C20" s="100" t="s">
        <v>911</v>
      </c>
      <c r="D20" s="100" t="s">
        <v>888</v>
      </c>
      <c r="E20" s="50" t="s">
        <v>983</v>
      </c>
    </row>
    <row r="21" spans="2:5">
      <c r="B21" s="34" t="s">
        <v>987</v>
      </c>
      <c r="C21" s="97" t="s">
        <v>911</v>
      </c>
      <c r="D21" s="34" t="s">
        <v>888</v>
      </c>
      <c r="E21" s="50" t="s">
        <v>1012</v>
      </c>
    </row>
    <row r="22" spans="2:5">
      <c r="B22" s="34" t="s">
        <v>917</v>
      </c>
      <c r="C22" s="97" t="s">
        <v>911</v>
      </c>
      <c r="D22" s="98" t="s">
        <v>958</v>
      </c>
      <c r="E22" s="50" t="s">
        <v>957</v>
      </c>
    </row>
    <row r="23" spans="2:5">
      <c r="B23" s="34" t="s">
        <v>987</v>
      </c>
      <c r="C23" s="97" t="s">
        <v>911</v>
      </c>
      <c r="D23" s="98" t="s">
        <v>958</v>
      </c>
      <c r="E23" s="50" t="s">
        <v>1011</v>
      </c>
    </row>
    <row r="24" spans="2:5">
      <c r="B24" s="34" t="s">
        <v>987</v>
      </c>
      <c r="C24" s="97" t="s">
        <v>911</v>
      </c>
      <c r="D24" s="98" t="s">
        <v>958</v>
      </c>
      <c r="E24" s="50" t="s">
        <v>1009</v>
      </c>
    </row>
    <row r="25" spans="2:5">
      <c r="B25" s="34" t="s">
        <v>987</v>
      </c>
      <c r="C25" s="97" t="s">
        <v>911</v>
      </c>
      <c r="D25" s="98" t="s">
        <v>958</v>
      </c>
      <c r="E25" s="50" t="s">
        <v>1010</v>
      </c>
    </row>
    <row r="26" spans="2:5">
      <c r="B26" s="34" t="s">
        <v>917</v>
      </c>
      <c r="C26" s="97" t="s">
        <v>911</v>
      </c>
      <c r="D26" s="98" t="s">
        <v>956</v>
      </c>
      <c r="E26" s="50" t="s">
        <v>955</v>
      </c>
    </row>
    <row r="27" spans="2:5">
      <c r="B27" s="99" t="s">
        <v>987</v>
      </c>
      <c r="C27" s="97" t="s">
        <v>911</v>
      </c>
      <c r="D27" s="97" t="s">
        <v>956</v>
      </c>
      <c r="E27" s="50" t="s">
        <v>6728</v>
      </c>
    </row>
    <row r="28" spans="2:5">
      <c r="B28" s="34" t="s">
        <v>917</v>
      </c>
      <c r="C28" s="97" t="s">
        <v>911</v>
      </c>
      <c r="D28" s="98" t="s">
        <v>954</v>
      </c>
      <c r="E28" s="50" t="s">
        <v>953</v>
      </c>
    </row>
    <row r="29" spans="2:5">
      <c r="B29" s="34" t="s">
        <v>912</v>
      </c>
      <c r="C29" s="97" t="s">
        <v>911</v>
      </c>
      <c r="D29" s="34" t="s">
        <v>190</v>
      </c>
      <c r="E29" s="50" t="s">
        <v>913</v>
      </c>
    </row>
    <row r="30" spans="2:5">
      <c r="B30" s="34" t="s">
        <v>912</v>
      </c>
      <c r="C30" s="97" t="s">
        <v>911</v>
      </c>
      <c r="D30" s="34" t="s">
        <v>190</v>
      </c>
      <c r="E30" s="50" t="s">
        <v>6723</v>
      </c>
    </row>
    <row r="31" spans="2:5">
      <c r="B31" s="34" t="s">
        <v>912</v>
      </c>
      <c r="C31" s="97" t="s">
        <v>911</v>
      </c>
      <c r="D31" s="34" t="s">
        <v>190</v>
      </c>
      <c r="E31" s="50" t="s">
        <v>910</v>
      </c>
    </row>
    <row r="32" spans="2:5">
      <c r="B32" s="99" t="s">
        <v>982</v>
      </c>
      <c r="C32" s="97" t="s">
        <v>911</v>
      </c>
      <c r="D32" s="97" t="s">
        <v>190</v>
      </c>
      <c r="E32" s="50" t="s">
        <v>981</v>
      </c>
    </row>
    <row r="33" spans="2:5">
      <c r="B33" s="34" t="s">
        <v>987</v>
      </c>
      <c r="C33" s="97" t="s">
        <v>911</v>
      </c>
      <c r="D33" s="98" t="s">
        <v>190</v>
      </c>
      <c r="E33" s="50" t="s">
        <v>1008</v>
      </c>
    </row>
    <row r="34" spans="2:5">
      <c r="B34" s="34" t="s">
        <v>917</v>
      </c>
      <c r="C34" s="97" t="s">
        <v>911</v>
      </c>
      <c r="D34" s="98" t="s">
        <v>951</v>
      </c>
      <c r="E34" s="50" t="s">
        <v>952</v>
      </c>
    </row>
    <row r="35" spans="2:5">
      <c r="B35" s="34" t="s">
        <v>917</v>
      </c>
      <c r="C35" s="97" t="s">
        <v>911</v>
      </c>
      <c r="D35" s="98" t="s">
        <v>951</v>
      </c>
      <c r="E35" s="50" t="s">
        <v>950</v>
      </c>
    </row>
    <row r="36" spans="2:5">
      <c r="B36" s="34" t="s">
        <v>917</v>
      </c>
      <c r="C36" s="97" t="s">
        <v>911</v>
      </c>
      <c r="D36" s="98" t="s">
        <v>949</v>
      </c>
      <c r="E36" s="50" t="s">
        <v>948</v>
      </c>
    </row>
    <row r="37" spans="2:5">
      <c r="B37" s="34" t="s">
        <v>917</v>
      </c>
      <c r="C37" s="97" t="s">
        <v>911</v>
      </c>
      <c r="D37" s="98" t="s">
        <v>947</v>
      </c>
      <c r="E37" s="50" t="s">
        <v>946</v>
      </c>
    </row>
    <row r="38" spans="2:5">
      <c r="B38" s="34" t="s">
        <v>917</v>
      </c>
      <c r="C38" s="97" t="s">
        <v>911</v>
      </c>
      <c r="D38" s="34" t="s">
        <v>945</v>
      </c>
      <c r="E38" s="50" t="s">
        <v>944</v>
      </c>
    </row>
    <row r="39" spans="2:5">
      <c r="B39" s="34" t="s">
        <v>917</v>
      </c>
      <c r="C39" s="97" t="s">
        <v>911</v>
      </c>
      <c r="D39" s="98" t="s">
        <v>305</v>
      </c>
      <c r="E39" s="50" t="s">
        <v>943</v>
      </c>
    </row>
    <row r="40" spans="2:5">
      <c r="B40" s="34" t="s">
        <v>987</v>
      </c>
      <c r="C40" s="97" t="s">
        <v>911</v>
      </c>
      <c r="D40" s="98" t="s">
        <v>305</v>
      </c>
      <c r="E40" s="50" t="s">
        <v>1007</v>
      </c>
    </row>
    <row r="41" spans="2:5">
      <c r="B41" s="34" t="s">
        <v>917</v>
      </c>
      <c r="C41" s="97" t="s">
        <v>911</v>
      </c>
      <c r="D41" s="98" t="s">
        <v>942</v>
      </c>
      <c r="E41" s="50" t="s">
        <v>941</v>
      </c>
    </row>
    <row r="42" spans="2:5">
      <c r="B42" s="34" t="s">
        <v>917</v>
      </c>
      <c r="C42" s="97" t="s">
        <v>911</v>
      </c>
      <c r="D42" s="34" t="s">
        <v>940</v>
      </c>
      <c r="E42" s="50" t="s">
        <v>939</v>
      </c>
    </row>
    <row r="43" spans="2:5">
      <c r="B43" s="34" t="s">
        <v>917</v>
      </c>
      <c r="C43" s="97" t="s">
        <v>911</v>
      </c>
      <c r="D43" s="98" t="s">
        <v>938</v>
      </c>
      <c r="E43" s="50" t="s">
        <v>937</v>
      </c>
    </row>
    <row r="44" spans="2:5">
      <c r="B44" s="34" t="s">
        <v>917</v>
      </c>
      <c r="C44" s="98" t="s">
        <v>934</v>
      </c>
      <c r="D44" s="98" t="s">
        <v>936</v>
      </c>
      <c r="E44" s="50" t="s">
        <v>935</v>
      </c>
    </row>
    <row r="45" spans="2:5">
      <c r="B45" s="34" t="s">
        <v>917</v>
      </c>
      <c r="C45" s="98" t="s">
        <v>934</v>
      </c>
      <c r="D45" s="98" t="s">
        <v>933</v>
      </c>
      <c r="E45" s="50" t="s">
        <v>918</v>
      </c>
    </row>
    <row r="46" spans="2:5">
      <c r="B46" s="34" t="s">
        <v>917</v>
      </c>
      <c r="C46" s="98" t="s">
        <v>930</v>
      </c>
      <c r="D46" s="98" t="s">
        <v>932</v>
      </c>
      <c r="E46" s="50" t="s">
        <v>931</v>
      </c>
    </row>
    <row r="47" spans="2:5">
      <c r="B47" s="34" t="s">
        <v>917</v>
      </c>
      <c r="C47" s="98" t="s">
        <v>930</v>
      </c>
      <c r="D47" s="98" t="s">
        <v>929</v>
      </c>
      <c r="E47" s="50" t="s">
        <v>928</v>
      </c>
    </row>
    <row r="48" spans="2:5">
      <c r="B48" s="34" t="s">
        <v>917</v>
      </c>
      <c r="C48" s="98" t="s">
        <v>926</v>
      </c>
      <c r="D48" s="98" t="s">
        <v>927</v>
      </c>
      <c r="E48" s="50" t="s">
        <v>6725</v>
      </c>
    </row>
    <row r="49" spans="2:5">
      <c r="B49" s="34" t="s">
        <v>917</v>
      </c>
      <c r="C49" s="98" t="s">
        <v>926</v>
      </c>
      <c r="D49" s="48" t="s">
        <v>925</v>
      </c>
      <c r="E49" s="50" t="s">
        <v>924</v>
      </c>
    </row>
    <row r="50" spans="2:5">
      <c r="B50" s="34" t="s">
        <v>917</v>
      </c>
      <c r="C50" s="98" t="s">
        <v>923</v>
      </c>
      <c r="D50" s="98" t="s">
        <v>922</v>
      </c>
      <c r="E50" s="50" t="s">
        <v>921</v>
      </c>
    </row>
    <row r="51" spans="2:5">
      <c r="B51" s="34" t="s">
        <v>917</v>
      </c>
      <c r="C51" s="98" t="s">
        <v>920</v>
      </c>
      <c r="D51" s="98" t="s">
        <v>919</v>
      </c>
      <c r="E51" s="50" t="s">
        <v>918</v>
      </c>
    </row>
    <row r="52" spans="2:5">
      <c r="B52" s="34" t="s">
        <v>917</v>
      </c>
      <c r="C52" s="98" t="s">
        <v>916</v>
      </c>
      <c r="D52" s="98" t="s">
        <v>915</v>
      </c>
      <c r="E52" s="50" t="s">
        <v>914</v>
      </c>
    </row>
    <row r="53" spans="2:5">
      <c r="B53" s="34" t="s">
        <v>987</v>
      </c>
      <c r="C53" s="98" t="s">
        <v>1006</v>
      </c>
      <c r="D53" s="98" t="s">
        <v>1005</v>
      </c>
      <c r="E53" s="50" t="s">
        <v>1004</v>
      </c>
    </row>
    <row r="54" spans="2:5">
      <c r="B54" s="34" t="s">
        <v>987</v>
      </c>
      <c r="C54" s="98" t="s">
        <v>1003</v>
      </c>
      <c r="D54" s="98" t="s">
        <v>1002</v>
      </c>
      <c r="E54" s="50" t="s">
        <v>1001</v>
      </c>
    </row>
    <row r="55" spans="2:5">
      <c r="B55" s="34" t="s">
        <v>987</v>
      </c>
      <c r="C55" s="98" t="s">
        <v>6730</v>
      </c>
      <c r="D55" s="98" t="s">
        <v>997</v>
      </c>
      <c r="E55" s="50" t="s">
        <v>996</v>
      </c>
    </row>
    <row r="56" spans="2:5">
      <c r="B56" s="34" t="s">
        <v>987</v>
      </c>
      <c r="C56" s="98" t="s">
        <v>6730</v>
      </c>
      <c r="D56" s="98" t="s">
        <v>997</v>
      </c>
      <c r="E56" s="50" t="s">
        <v>6732</v>
      </c>
    </row>
    <row r="57" spans="2:5">
      <c r="B57" s="34" t="s">
        <v>987</v>
      </c>
      <c r="C57" s="98" t="s">
        <v>6730</v>
      </c>
      <c r="D57" s="98" t="s">
        <v>6729</v>
      </c>
      <c r="E57" s="309" t="s">
        <v>6731</v>
      </c>
    </row>
    <row r="58" spans="2:5">
      <c r="B58" s="34" t="s">
        <v>987</v>
      </c>
      <c r="C58" s="98" t="s">
        <v>1000</v>
      </c>
      <c r="D58" s="98" t="s">
        <v>999</v>
      </c>
      <c r="E58" s="50" t="s">
        <v>998</v>
      </c>
    </row>
    <row r="59" spans="2:5">
      <c r="B59" s="34" t="s">
        <v>987</v>
      </c>
      <c r="C59" s="98" t="s">
        <v>995</v>
      </c>
      <c r="D59" s="98" t="s">
        <v>994</v>
      </c>
      <c r="E59" s="50" t="s">
        <v>993</v>
      </c>
    </row>
    <row r="60" spans="2:5">
      <c r="B60" s="34" t="s">
        <v>987</v>
      </c>
      <c r="C60" s="98" t="s">
        <v>992</v>
      </c>
      <c r="D60" s="98" t="s">
        <v>991</v>
      </c>
      <c r="E60" s="50" t="s">
        <v>990</v>
      </c>
    </row>
    <row r="61" spans="2:5">
      <c r="B61" s="34" t="s">
        <v>987</v>
      </c>
      <c r="C61" s="98" t="s">
        <v>986</v>
      </c>
      <c r="D61" s="98" t="s">
        <v>989</v>
      </c>
      <c r="E61" s="50" t="s">
        <v>988</v>
      </c>
    </row>
    <row r="62" spans="2:5">
      <c r="B62" s="34" t="s">
        <v>987</v>
      </c>
      <c r="C62" s="98" t="s">
        <v>986</v>
      </c>
      <c r="D62" s="98" t="s">
        <v>985</v>
      </c>
      <c r="E62" s="50" t="s">
        <v>984</v>
      </c>
    </row>
    <row r="411" spans="2:2">
      <c r="B411" t="s">
        <v>1104</v>
      </c>
    </row>
    <row r="457" spans="2:2">
      <c r="B457" t="s">
        <v>1107</v>
      </c>
    </row>
    <row r="494" spans="2:2">
      <c r="B494" t="s">
        <v>1119</v>
      </c>
    </row>
  </sheetData>
  <mergeCells count="1">
    <mergeCell ref="B2:D3"/>
  </mergeCells>
  <hyperlinks>
    <hyperlink ref="E35" r:id="rId1"/>
    <hyperlink ref="E11" r:id="rId2"/>
    <hyperlink ref="E37" r:id="rId3"/>
    <hyperlink ref="E39" r:id="rId4"/>
    <hyperlink ref="E18" r:id="rId5"/>
    <hyperlink ref="E15" r:id="rId6" display="Universities Australia"/>
    <hyperlink ref="E14" r:id="rId7" display="The Royal Societies of Australia"/>
    <hyperlink ref="E49" r:id="rId8" display="South Australian Research and Development Institute (SARDI)"/>
    <hyperlink ref="E46" r:id="rId9" display="Queensland Department of Agriculture and Fisheries - research stations"/>
    <hyperlink ref="E45" r:id="rId10" display="NSW Department of Primary Industries - research centres"/>
    <hyperlink ref="E51" r:id="rId11" display="Victorian Government - research centres"/>
    <hyperlink ref="E47" r:id="rId12"/>
    <hyperlink ref="E44" r:id="rId13" display="NSW Government Chief Scientist and Engineer"/>
    <hyperlink ref="E12" r:id="rId14" display="Science and Technology Australia - member groups"/>
    <hyperlink ref="E9" r:id="rId15"/>
    <hyperlink ref="E50" r:id="rId16" display="Tasmanian Government Department of State Growth"/>
    <hyperlink ref="E36" r:id="rId17" display="science.gov.au"/>
    <hyperlink ref="E26" r:id="rId18" display="Australian Government Organisations Register (Department of Finance) "/>
    <hyperlink ref="E41" r:id="rId19" display="MyHospitals.gov.au"/>
    <hyperlink ref="E7" r:id="rId20" display="Australian New Zealand Clinical Trials Register"/>
    <hyperlink ref="E10" r:id="rId21" display="Investors, incubators, accelerators, advisers and government agencies involved in the start-up industry (Start-up Guide)"/>
    <hyperlink ref="E43" r:id="rId22" display="Australian Register of Therapeutic Goods (Therapeutic Goods Administration)"/>
    <hyperlink ref="E19" r:id="rId23"/>
    <hyperlink ref="E6" r:id="rId24"/>
    <hyperlink ref="E8" r:id="rId25"/>
    <hyperlink ref="E52" r:id="rId26" display="Government of Western Australia - Science and innovation"/>
    <hyperlink ref="E48" r:id="rId27" display="Government of South Australia Department of State Development"/>
    <hyperlink ref="E5" r:id="rId28" display="Australian Association of Medical Research Institutes"/>
    <hyperlink ref="E34" r:id="rId29"/>
    <hyperlink ref="E22" r:id="rId30" display="National Collaborative Research Infrastructure Strategy"/>
    <hyperlink ref="E17" r:id="rId31" display="81. Industry wide statistics"/>
    <hyperlink ref="E27" r:id="rId32" display="Budget 2017-18 Portfolio Budget Statements dataset"/>
    <hyperlink ref="E23" r:id="rId33" display="Higher Education Research Data Collection (HERDC)"/>
    <hyperlink ref="E40" r:id="rId34" display="NHMRC research funding statistics and data"/>
    <hyperlink ref="E21" r:id="rId35" display="ARC grants dataset"/>
    <hyperlink ref="E55" r:id="rId36" display="OECD Main Science and Technology Indicators"/>
    <hyperlink ref="E25" r:id="rId37" display="Research Block Grants"/>
    <hyperlink ref="E58" r:id="rId38" display="Statistics New Zealand - Research and Development Survey"/>
    <hyperlink ref="E54" r:id="rId39" display="Statistics Finland - R&amp;D expenditure by source of funding"/>
    <hyperlink ref="E59" r:id="rId40"/>
    <hyperlink ref="E60" r:id="rId41" display="Department of Science and Technology - R&amp;D reports"/>
    <hyperlink ref="E53" r:id="rId42" display="Statistics Canada - Federal Scientific Activities"/>
    <hyperlink ref="E62" r:id="rId43" display="Office for National Statistics - Gross Domestic Expenditure on R&amp;D time series"/>
    <hyperlink ref="E61" r:id="rId44" display="Gov.UK - Science and Research Funding Allocation"/>
    <hyperlink ref="E16" r:id="rId45"/>
    <hyperlink ref="E24" r:id="rId46"/>
    <hyperlink ref="E29" r:id="rId47"/>
    <hyperlink ref="E38" r:id="rId48"/>
    <hyperlink ref="E31" r:id="rId49"/>
    <hyperlink ref="E42" r:id="rId50"/>
    <hyperlink ref="E28" r:id="rId51"/>
    <hyperlink ref="E20" r:id="rId52"/>
    <hyperlink ref="E33" r:id="rId53"/>
    <hyperlink ref="E32" r:id="rId54"/>
    <hyperlink ref="E30" r:id="rId55"/>
    <hyperlink ref="E13" r:id="rId56"/>
    <hyperlink ref="E57" r:id="rId57"/>
    <hyperlink ref="E56" r:id="rId58"/>
  </hyperlinks>
  <pageMargins left="0.7" right="0.7" top="0.75" bottom="0.75" header="0.3" footer="0.3"/>
  <pageSetup paperSize="9" orientation="portrait" horizontalDpi="300" verticalDpi="300" r:id="rId59"/>
  <drawing r:id="rId60"/>
  <tableParts count="1">
    <tablePart r:id="rId6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BE502"/>
  <sheetViews>
    <sheetView workbookViewId="0">
      <pane xSplit="2" topLeftCell="Z1" activePane="topRight" state="frozen"/>
      <selection pane="topRight" sqref="A1:B2"/>
    </sheetView>
  </sheetViews>
  <sheetFormatPr defaultRowHeight="12.75"/>
  <cols>
    <col min="1" max="1" width="33.140625" style="186" customWidth="1"/>
    <col min="2" max="2" width="49.28515625" style="186" customWidth="1"/>
    <col min="3" max="40" width="9.7109375" customWidth="1"/>
    <col min="41" max="41" width="10.42578125" customWidth="1"/>
    <col min="42" max="45" width="9.7109375" customWidth="1"/>
    <col min="46" max="46" width="11.140625" customWidth="1"/>
    <col min="47" max="47" width="9.5703125" customWidth="1"/>
    <col min="48" max="48" width="10.140625" customWidth="1"/>
    <col min="49" max="49" width="12.85546875" customWidth="1"/>
    <col min="50" max="50" width="21.28515625" customWidth="1"/>
    <col min="51" max="51" width="20.7109375" customWidth="1"/>
    <col min="52" max="52" width="15.5703125" customWidth="1"/>
    <col min="53" max="53" width="16.5703125" customWidth="1"/>
    <col min="54" max="54" width="18.42578125" customWidth="1"/>
    <col min="55" max="55" width="17.140625" customWidth="1"/>
    <col min="56" max="56" width="9.7109375" customWidth="1"/>
    <col min="57" max="57" width="15.5703125" customWidth="1"/>
  </cols>
  <sheetData>
    <row r="1" spans="1:57" ht="23.25" customHeight="1">
      <c r="A1" s="497" t="s">
        <v>6835</v>
      </c>
      <c r="B1" s="497"/>
      <c r="AQ1" s="498" t="s">
        <v>6884</v>
      </c>
      <c r="AR1" s="499"/>
      <c r="AS1" s="500"/>
    </row>
    <row r="2" spans="1:57" s="321" customFormat="1" ht="27.75" customHeight="1">
      <c r="A2" s="497"/>
      <c r="B2" s="497"/>
      <c r="AQ2" s="501"/>
      <c r="AR2" s="502"/>
      <c r="AS2" s="503"/>
    </row>
    <row r="3" spans="1:57" s="321" customFormat="1" ht="25.5">
      <c r="A3" s="186"/>
      <c r="B3" s="186"/>
      <c r="AO3" s="328" t="s">
        <v>6517</v>
      </c>
      <c r="AP3" s="327" t="s">
        <v>6518</v>
      </c>
      <c r="AQ3" s="325" t="s">
        <v>6519</v>
      </c>
      <c r="AR3" s="325" t="s">
        <v>6519</v>
      </c>
      <c r="AS3" s="329" t="s">
        <v>6519</v>
      </c>
      <c r="AT3" s="359" t="str">
        <f>INDEX(C$4:AS$4,MATCH(TRUE,INDEX(C3:AS3&lt;&gt;0,),0))</f>
        <v>2016-17</v>
      </c>
      <c r="AU3" s="359" t="str">
        <f>LOOKUP(2,1/(C3:AS3&lt;&gt;0),$C$4:$AS$4)</f>
        <v>2020-21</v>
      </c>
      <c r="AV3" s="359">
        <f>((LEFT(AU3,4)-LEFT(AT3,4))+1)</f>
        <v>5</v>
      </c>
    </row>
    <row r="4" spans="1:57" ht="30" customHeight="1">
      <c r="A4" s="425" t="s">
        <v>163</v>
      </c>
      <c r="B4" s="425" t="s">
        <v>6482</v>
      </c>
      <c r="C4" s="426" t="s">
        <v>66</v>
      </c>
      <c r="D4" s="426" t="s">
        <v>67</v>
      </c>
      <c r="E4" s="426" t="s">
        <v>68</v>
      </c>
      <c r="F4" s="426" t="s">
        <v>69</v>
      </c>
      <c r="G4" s="426" t="s">
        <v>70</v>
      </c>
      <c r="H4" s="426" t="s">
        <v>71</v>
      </c>
      <c r="I4" s="426" t="s">
        <v>72</v>
      </c>
      <c r="J4" s="426" t="s">
        <v>73</v>
      </c>
      <c r="K4" s="426" t="s">
        <v>74</v>
      </c>
      <c r="L4" s="426" t="s">
        <v>75</v>
      </c>
      <c r="M4" s="426" t="s">
        <v>1</v>
      </c>
      <c r="N4" s="426" t="s">
        <v>2</v>
      </c>
      <c r="O4" s="426" t="s">
        <v>3</v>
      </c>
      <c r="P4" s="426" t="s">
        <v>4</v>
      </c>
      <c r="Q4" s="426" t="s">
        <v>5</v>
      </c>
      <c r="R4" s="426" t="s">
        <v>6</v>
      </c>
      <c r="S4" s="426" t="s">
        <v>7</v>
      </c>
      <c r="T4" s="426" t="s">
        <v>8</v>
      </c>
      <c r="U4" s="426" t="s">
        <v>9</v>
      </c>
      <c r="V4" s="426" t="s">
        <v>10</v>
      </c>
      <c r="W4" s="426" t="s">
        <v>11</v>
      </c>
      <c r="X4" s="426" t="s">
        <v>12</v>
      </c>
      <c r="Y4" s="426" t="s">
        <v>13</v>
      </c>
      <c r="Z4" s="426" t="s">
        <v>14</v>
      </c>
      <c r="AA4" s="426" t="s">
        <v>15</v>
      </c>
      <c r="AB4" s="426" t="s">
        <v>16</v>
      </c>
      <c r="AC4" s="426" t="s">
        <v>17</v>
      </c>
      <c r="AD4" s="426" t="s">
        <v>18</v>
      </c>
      <c r="AE4" s="426" t="s">
        <v>19</v>
      </c>
      <c r="AF4" s="426" t="s">
        <v>20</v>
      </c>
      <c r="AG4" s="426" t="s">
        <v>21</v>
      </c>
      <c r="AH4" s="426" t="s">
        <v>22</v>
      </c>
      <c r="AI4" s="426" t="s">
        <v>23</v>
      </c>
      <c r="AJ4" s="426" t="s">
        <v>24</v>
      </c>
      <c r="AK4" s="426" t="s">
        <v>25</v>
      </c>
      <c r="AL4" s="426" t="s">
        <v>26</v>
      </c>
      <c r="AM4" s="426" t="s">
        <v>27</v>
      </c>
      <c r="AN4" s="426" t="s">
        <v>62</v>
      </c>
      <c r="AO4" s="426" t="s">
        <v>63</v>
      </c>
      <c r="AP4" s="427" t="s">
        <v>1226</v>
      </c>
      <c r="AQ4" s="426" t="s">
        <v>6520</v>
      </c>
      <c r="AR4" s="426" t="s">
        <v>6521</v>
      </c>
      <c r="AS4" s="426" t="s">
        <v>6522</v>
      </c>
      <c r="AT4" s="426" t="s">
        <v>6976</v>
      </c>
      <c r="AU4" s="426" t="s">
        <v>6977</v>
      </c>
      <c r="AV4" s="426" t="s">
        <v>6525</v>
      </c>
      <c r="AW4" s="426" t="s">
        <v>875</v>
      </c>
      <c r="AX4" s="426" t="s">
        <v>874</v>
      </c>
      <c r="AY4" s="426" t="s">
        <v>129</v>
      </c>
      <c r="AZ4" s="426" t="s">
        <v>873</v>
      </c>
      <c r="BA4" s="426" t="s">
        <v>872</v>
      </c>
      <c r="BB4" s="426" t="s">
        <v>28</v>
      </c>
      <c r="BC4" s="426" t="s">
        <v>871</v>
      </c>
      <c r="BD4" s="426" t="s">
        <v>870</v>
      </c>
      <c r="BE4" s="426" t="s">
        <v>6424</v>
      </c>
    </row>
    <row r="5" spans="1:57">
      <c r="A5" s="346" t="s">
        <v>140</v>
      </c>
      <c r="B5" s="186" t="s">
        <v>122</v>
      </c>
      <c r="C5" s="322">
        <v>0.7</v>
      </c>
      <c r="D5" s="322">
        <v>0.9</v>
      </c>
      <c r="E5" s="322">
        <v>1.3</v>
      </c>
      <c r="F5" s="322">
        <v>1.5</v>
      </c>
      <c r="G5" s="322">
        <v>2.5</v>
      </c>
      <c r="H5" s="322">
        <v>3.1</v>
      </c>
      <c r="I5" s="322">
        <v>4.3</v>
      </c>
      <c r="J5" s="322">
        <v>5</v>
      </c>
      <c r="K5" s="322">
        <v>6.2</v>
      </c>
      <c r="L5" s="322">
        <v>6.2</v>
      </c>
      <c r="M5" s="322">
        <v>5.4</v>
      </c>
      <c r="N5" s="322">
        <v>8.1</v>
      </c>
      <c r="O5" s="322">
        <v>8.4</v>
      </c>
      <c r="P5" s="322">
        <v>6.6</v>
      </c>
      <c r="Q5" s="322">
        <v>7.5</v>
      </c>
      <c r="R5" s="322">
        <v>8.5</v>
      </c>
      <c r="S5" s="322">
        <v>9.1999999999999993</v>
      </c>
      <c r="T5" s="322">
        <v>10.4</v>
      </c>
      <c r="U5" s="322">
        <v>11.3</v>
      </c>
      <c r="V5" s="322">
        <v>11.2</v>
      </c>
      <c r="W5" s="322">
        <v>12.1</v>
      </c>
      <c r="X5" s="322">
        <v>13.1</v>
      </c>
      <c r="Y5" s="322">
        <v>12.8</v>
      </c>
      <c r="Z5" s="322">
        <v>15.8</v>
      </c>
      <c r="AA5" s="322">
        <v>25.5</v>
      </c>
      <c r="AB5" s="322">
        <v>27.9</v>
      </c>
      <c r="AC5" s="322">
        <v>31.7</v>
      </c>
      <c r="AD5" s="322">
        <v>32.799999999999997</v>
      </c>
      <c r="AE5" s="322">
        <v>28</v>
      </c>
      <c r="AF5" s="322">
        <v>14.9</v>
      </c>
      <c r="AG5" s="322">
        <v>21.35</v>
      </c>
      <c r="AH5" s="322">
        <v>16.335000000000001</v>
      </c>
      <c r="AI5" s="322">
        <v>16.527999999999999</v>
      </c>
      <c r="AJ5" s="322">
        <v>17.494</v>
      </c>
      <c r="AK5" s="322">
        <v>17.041</v>
      </c>
      <c r="AL5" s="322">
        <v>18.120999999999999</v>
      </c>
      <c r="AM5" s="322">
        <v>18.708153619999997</v>
      </c>
      <c r="AN5" s="322">
        <v>19.783000000000001</v>
      </c>
      <c r="AO5" s="322">
        <v>21.667000000000002</v>
      </c>
      <c r="AP5" s="320">
        <v>22.376000000000001</v>
      </c>
      <c r="AQ5" s="322">
        <v>22.756</v>
      </c>
      <c r="AR5" s="322">
        <v>23.143000000000001</v>
      </c>
      <c r="AS5" s="322">
        <v>23.536000000000001</v>
      </c>
      <c r="AT5" s="101" t="s">
        <v>66</v>
      </c>
      <c r="AU5" s="101" t="s">
        <v>6522</v>
      </c>
      <c r="AV5" s="101">
        <v>43</v>
      </c>
      <c r="AW5" s="345" t="s">
        <v>157</v>
      </c>
      <c r="AX5" s="345" t="s">
        <v>47</v>
      </c>
      <c r="AY5" s="321" t="s">
        <v>406</v>
      </c>
      <c r="AZ5" s="345" t="s">
        <v>324</v>
      </c>
      <c r="BA5" s="345" t="s">
        <v>831</v>
      </c>
      <c r="BB5" s="345" t="s">
        <v>6676</v>
      </c>
      <c r="BC5" s="345" t="s">
        <v>824</v>
      </c>
      <c r="BD5" s="345" t="s">
        <v>321</v>
      </c>
      <c r="BE5" s="322">
        <v>20.331</v>
      </c>
    </row>
    <row r="6" spans="1:57">
      <c r="A6" s="186" t="s">
        <v>140</v>
      </c>
      <c r="B6" s="186" t="s">
        <v>126</v>
      </c>
      <c r="C6" s="322">
        <v>6.5</v>
      </c>
      <c r="D6" s="322">
        <v>6.8</v>
      </c>
      <c r="E6" s="322">
        <v>3.7</v>
      </c>
      <c r="F6" s="322">
        <v>4</v>
      </c>
      <c r="G6" s="322">
        <v>4.5999999999999996</v>
      </c>
      <c r="H6" s="322">
        <v>5.4</v>
      </c>
      <c r="I6" s="322">
        <v>4</v>
      </c>
      <c r="J6" s="322">
        <v>5.5</v>
      </c>
      <c r="K6" s="322">
        <v>8.4</v>
      </c>
      <c r="L6" s="322">
        <v>8.6</v>
      </c>
      <c r="M6" s="322">
        <v>11.9</v>
      </c>
      <c r="N6" s="322">
        <v>13.8</v>
      </c>
      <c r="O6" s="322">
        <v>13.6</v>
      </c>
      <c r="P6" s="322">
        <v>20.8</v>
      </c>
      <c r="Q6" s="322">
        <v>22.9</v>
      </c>
      <c r="R6" s="322">
        <v>22.1</v>
      </c>
      <c r="S6" s="322">
        <v>25.1</v>
      </c>
      <c r="T6" s="322">
        <v>22.6</v>
      </c>
      <c r="U6" s="322">
        <v>21.1</v>
      </c>
      <c r="V6" s="322">
        <v>22.8</v>
      </c>
      <c r="W6" s="322">
        <v>21.4</v>
      </c>
      <c r="X6" s="322">
        <v>20.2</v>
      </c>
      <c r="Y6" s="322">
        <v>20.2</v>
      </c>
      <c r="Z6" s="322">
        <v>23.5</v>
      </c>
      <c r="AA6" s="322">
        <v>26.3</v>
      </c>
      <c r="AB6" s="322">
        <v>28.5</v>
      </c>
      <c r="AC6" s="322">
        <v>35.6</v>
      </c>
      <c r="AD6" s="322">
        <v>36.299999999999997</v>
      </c>
      <c r="AE6" s="322">
        <v>37.6</v>
      </c>
      <c r="AF6" s="322">
        <v>45</v>
      </c>
      <c r="AG6" s="322">
        <v>42.807000000000002</v>
      </c>
      <c r="AH6" s="322">
        <v>41.972000000000001</v>
      </c>
      <c r="AI6" s="322">
        <v>37.844000000000001</v>
      </c>
      <c r="AJ6" s="322">
        <v>49.447000000000003</v>
      </c>
      <c r="AK6" s="322">
        <v>40.585999999999999</v>
      </c>
      <c r="AL6" s="322">
        <v>51.142000000000003</v>
      </c>
      <c r="AM6" s="322">
        <v>47.447172259999995</v>
      </c>
      <c r="AN6" s="322">
        <v>50.843000000000004</v>
      </c>
      <c r="AO6" s="322">
        <v>79.066999999999993</v>
      </c>
      <c r="AP6" s="320">
        <v>89.882999999999996</v>
      </c>
      <c r="AQ6" s="322">
        <v>90.655000000000001</v>
      </c>
      <c r="AR6" s="322">
        <v>93.031999999999996</v>
      </c>
      <c r="AS6" s="322">
        <v>94.628</v>
      </c>
      <c r="AT6" s="101" t="s">
        <v>66</v>
      </c>
      <c r="AU6" s="101" t="s">
        <v>6522</v>
      </c>
      <c r="AV6" s="101">
        <v>43</v>
      </c>
      <c r="AW6" s="321" t="s">
        <v>157</v>
      </c>
      <c r="AX6" s="321" t="s">
        <v>47</v>
      </c>
      <c r="AY6" s="321" t="s">
        <v>406</v>
      </c>
      <c r="AZ6" s="321" t="s">
        <v>324</v>
      </c>
      <c r="BA6" s="321" t="s">
        <v>827</v>
      </c>
      <c r="BB6" s="321" t="s">
        <v>6676</v>
      </c>
      <c r="BC6" s="345" t="s">
        <v>824</v>
      </c>
      <c r="BD6" s="345" t="s">
        <v>321</v>
      </c>
      <c r="BE6" s="322">
        <v>58.811999999999998</v>
      </c>
    </row>
    <row r="7" spans="1:57">
      <c r="A7" s="186" t="s">
        <v>140</v>
      </c>
      <c r="B7" s="186" t="s">
        <v>127</v>
      </c>
      <c r="C7" s="322">
        <v>6.5</v>
      </c>
      <c r="D7" s="322">
        <v>2.2000000000000002</v>
      </c>
      <c r="E7" s="322">
        <v>2.8</v>
      </c>
      <c r="F7" s="322">
        <v>2.8</v>
      </c>
      <c r="G7" s="322">
        <v>3.6</v>
      </c>
      <c r="H7" s="322">
        <v>4.5999999999999996</v>
      </c>
      <c r="I7" s="322">
        <v>5.4</v>
      </c>
      <c r="J7" s="322">
        <v>7</v>
      </c>
      <c r="K7" s="322">
        <v>10.6</v>
      </c>
      <c r="L7" s="322">
        <v>5.5</v>
      </c>
      <c r="M7" s="322">
        <v>8</v>
      </c>
      <c r="N7" s="322">
        <v>10.1</v>
      </c>
      <c r="O7" s="322">
        <v>11.7</v>
      </c>
      <c r="P7" s="322">
        <v>12.4</v>
      </c>
      <c r="Q7" s="322">
        <v>18.8</v>
      </c>
      <c r="R7" s="322">
        <v>21.3</v>
      </c>
      <c r="S7" s="322">
        <v>25.5</v>
      </c>
      <c r="T7" s="322">
        <v>28</v>
      </c>
      <c r="U7" s="322">
        <v>26.7</v>
      </c>
      <c r="V7" s="322">
        <v>32.5</v>
      </c>
      <c r="W7" s="322">
        <v>36.200000000000003</v>
      </c>
      <c r="X7" s="322">
        <v>33.200000000000003</v>
      </c>
      <c r="Y7" s="322">
        <v>34.5</v>
      </c>
      <c r="Z7" s="322">
        <v>36.6</v>
      </c>
      <c r="AA7" s="322">
        <v>40.1</v>
      </c>
      <c r="AB7" s="322">
        <v>41.9</v>
      </c>
      <c r="AC7" s="322">
        <v>37.700000000000003</v>
      </c>
      <c r="AD7" s="322">
        <v>37.799999999999997</v>
      </c>
      <c r="AE7" s="322">
        <v>47.6</v>
      </c>
      <c r="AF7" s="322">
        <v>50.8</v>
      </c>
      <c r="AG7" s="322">
        <v>45.923000000000002</v>
      </c>
      <c r="AH7" s="322">
        <v>22.315999999999999</v>
      </c>
      <c r="AI7" s="322">
        <v>23.657</v>
      </c>
      <c r="AJ7" s="322">
        <v>29.283000000000001</v>
      </c>
      <c r="AK7" s="322">
        <v>24.957000000000001</v>
      </c>
      <c r="AL7" s="322">
        <v>28.858000000000001</v>
      </c>
      <c r="AM7" s="322">
        <v>27.494</v>
      </c>
      <c r="AN7" s="322">
        <v>24.373999999999999</v>
      </c>
      <c r="AO7" s="322">
        <v>26.783000000000001</v>
      </c>
      <c r="AP7" s="320">
        <v>29.731999999999999</v>
      </c>
      <c r="AQ7" s="322">
        <v>29.767999999999997</v>
      </c>
      <c r="AR7" s="322">
        <v>27.313000000000002</v>
      </c>
      <c r="AS7" s="322">
        <v>26.902999999999999</v>
      </c>
      <c r="AT7" s="101" t="s">
        <v>66</v>
      </c>
      <c r="AU7" s="101" t="s">
        <v>6522</v>
      </c>
      <c r="AV7" s="101">
        <v>43</v>
      </c>
      <c r="AW7" s="321" t="s">
        <v>157</v>
      </c>
      <c r="AX7" t="s">
        <v>47</v>
      </c>
      <c r="AY7" t="s">
        <v>406</v>
      </c>
      <c r="AZ7" t="s">
        <v>324</v>
      </c>
      <c r="BA7" t="s">
        <v>826</v>
      </c>
      <c r="BB7" t="s">
        <v>6680</v>
      </c>
      <c r="BC7" t="s">
        <v>824</v>
      </c>
      <c r="BD7" t="s">
        <v>321</v>
      </c>
      <c r="BE7" s="322">
        <v>24.867000000000001</v>
      </c>
    </row>
    <row r="8" spans="1:57">
      <c r="A8" s="186" t="s">
        <v>140</v>
      </c>
      <c r="B8" s="186" t="s">
        <v>128</v>
      </c>
      <c r="C8" s="322">
        <v>3.1</v>
      </c>
      <c r="D8" s="322">
        <v>10.4</v>
      </c>
      <c r="E8" s="322">
        <v>6.9</v>
      </c>
      <c r="F8" s="322">
        <v>7.9</v>
      </c>
      <c r="G8" s="322">
        <v>8.6</v>
      </c>
      <c r="H8" s="322">
        <v>10</v>
      </c>
      <c r="I8" s="322">
        <v>11.7</v>
      </c>
      <c r="J8" s="322">
        <v>13</v>
      </c>
      <c r="K8" s="322">
        <v>14.4</v>
      </c>
      <c r="L8" s="322">
        <v>12.1</v>
      </c>
      <c r="M8" s="322">
        <v>21.7</v>
      </c>
      <c r="N8" s="322">
        <v>20.8</v>
      </c>
      <c r="O8" s="322">
        <v>11.7</v>
      </c>
      <c r="P8" s="322">
        <v>13.8</v>
      </c>
      <c r="Q8" s="322">
        <v>13.2</v>
      </c>
      <c r="R8" s="322">
        <v>12</v>
      </c>
      <c r="S8" s="322">
        <v>15.1</v>
      </c>
      <c r="T8" s="322">
        <v>11.7</v>
      </c>
      <c r="U8" s="322">
        <v>10.4</v>
      </c>
      <c r="V8" s="322">
        <v>7.2</v>
      </c>
      <c r="W8" s="322">
        <v>9.6</v>
      </c>
      <c r="X8" s="322">
        <v>9.1999999999999993</v>
      </c>
      <c r="Y8" s="322">
        <v>9</v>
      </c>
      <c r="Z8" s="322">
        <v>22.5</v>
      </c>
      <c r="AA8" s="322">
        <v>16.2</v>
      </c>
      <c r="AB8" s="322">
        <v>16.2</v>
      </c>
      <c r="AC8" s="322">
        <v>13.7</v>
      </c>
      <c r="AD8" s="322">
        <v>16.2</v>
      </c>
      <c r="AE8" s="322">
        <v>11.6</v>
      </c>
      <c r="AF8" s="322">
        <v>12.1</v>
      </c>
      <c r="AG8" s="322">
        <v>12.2</v>
      </c>
      <c r="AH8" s="322">
        <v>10.321999999999999</v>
      </c>
      <c r="AI8" s="322">
        <v>9.6</v>
      </c>
      <c r="AJ8" s="322">
        <v>11.5</v>
      </c>
      <c r="AK8" s="322">
        <v>13.746</v>
      </c>
      <c r="AL8" s="322">
        <v>12.97</v>
      </c>
      <c r="AM8" s="322">
        <v>12.478474390000001</v>
      </c>
      <c r="AN8" s="322">
        <v>13.423999999999999</v>
      </c>
      <c r="AO8" s="322">
        <v>13.5</v>
      </c>
      <c r="AP8" s="320">
        <v>13.5</v>
      </c>
      <c r="AQ8" s="322">
        <v>13.5</v>
      </c>
      <c r="AR8" s="322">
        <v>13.5</v>
      </c>
      <c r="AS8" s="322">
        <v>13.5</v>
      </c>
      <c r="AT8" s="101" t="s">
        <v>66</v>
      </c>
      <c r="AU8" s="101" t="s">
        <v>6522</v>
      </c>
      <c r="AV8" s="101">
        <v>43</v>
      </c>
      <c r="AW8" s="321" t="s">
        <v>157</v>
      </c>
      <c r="AX8" t="s">
        <v>47</v>
      </c>
      <c r="AY8" t="s">
        <v>406</v>
      </c>
      <c r="AZ8" t="s">
        <v>324</v>
      </c>
      <c r="BA8" t="s">
        <v>825</v>
      </c>
      <c r="BB8" t="s">
        <v>6676</v>
      </c>
      <c r="BC8" t="s">
        <v>824</v>
      </c>
      <c r="BD8" t="s">
        <v>321</v>
      </c>
      <c r="BE8" s="322">
        <v>13</v>
      </c>
    </row>
    <row r="9" spans="1:57">
      <c r="A9" s="186" t="s">
        <v>140</v>
      </c>
      <c r="B9" s="186" t="s">
        <v>123</v>
      </c>
      <c r="C9" s="322">
        <v>0</v>
      </c>
      <c r="D9" s="322">
        <v>6</v>
      </c>
      <c r="E9" s="322">
        <v>5.8</v>
      </c>
      <c r="F9" s="322">
        <v>7.5</v>
      </c>
      <c r="G9" s="322">
        <v>6.8</v>
      </c>
      <c r="H9" s="322">
        <v>10.8</v>
      </c>
      <c r="I9" s="322">
        <v>14.1</v>
      </c>
      <c r="J9" s="322">
        <v>15.2</v>
      </c>
      <c r="K9" s="322">
        <v>17.899999999999999</v>
      </c>
      <c r="L9" s="322">
        <v>11.2</v>
      </c>
      <c r="M9" s="322">
        <v>11.1</v>
      </c>
      <c r="N9" s="322">
        <v>13.3</v>
      </c>
      <c r="O9" s="322">
        <v>14.4</v>
      </c>
      <c r="P9" s="322">
        <v>14.8</v>
      </c>
      <c r="Q9" s="322">
        <v>15.7</v>
      </c>
      <c r="R9" s="322">
        <v>21.2</v>
      </c>
      <c r="S9" s="322">
        <v>23.3</v>
      </c>
      <c r="T9" s="322">
        <v>21.3</v>
      </c>
      <c r="U9" s="322">
        <v>29.1</v>
      </c>
      <c r="V9" s="322">
        <v>33.799999999999997</v>
      </c>
      <c r="W9" s="322">
        <v>33.6</v>
      </c>
      <c r="X9" s="322">
        <v>31.9</v>
      </c>
      <c r="Y9" s="322">
        <v>34</v>
      </c>
      <c r="Z9" s="322">
        <v>40.799999999999997</v>
      </c>
      <c r="AA9" s="322">
        <v>39.200000000000003</v>
      </c>
      <c r="AB9" s="322">
        <v>39.200000000000003</v>
      </c>
      <c r="AC9" s="322">
        <v>35.1</v>
      </c>
      <c r="AD9" s="322">
        <v>35.1</v>
      </c>
      <c r="AE9" s="322">
        <v>35.799999999999997</v>
      </c>
      <c r="AF9" s="322">
        <v>37.5</v>
      </c>
      <c r="AG9" s="322">
        <v>42.22</v>
      </c>
      <c r="AH9" s="322">
        <v>50.070999999999998</v>
      </c>
      <c r="AI9" s="322">
        <v>53.404000000000003</v>
      </c>
      <c r="AJ9" s="322">
        <v>57.567999999999998</v>
      </c>
      <c r="AK9" s="322">
        <v>62.845999999999997</v>
      </c>
      <c r="AL9" s="322">
        <v>68.742000000000004</v>
      </c>
      <c r="AM9" s="322">
        <v>67.848254620000006</v>
      </c>
      <c r="AN9" s="322">
        <v>70.224999999999994</v>
      </c>
      <c r="AO9" s="322">
        <v>69.722999999999999</v>
      </c>
      <c r="AP9" s="320">
        <v>68.543000000000006</v>
      </c>
      <c r="AQ9" s="322">
        <v>67.361000000000004</v>
      </c>
      <c r="AR9" s="322">
        <v>65.75</v>
      </c>
      <c r="AS9" s="322">
        <v>66.872</v>
      </c>
      <c r="AT9" s="101" t="s">
        <v>67</v>
      </c>
      <c r="AU9" s="101" t="s">
        <v>6522</v>
      </c>
      <c r="AV9" s="101">
        <v>42</v>
      </c>
      <c r="AW9" s="321" t="s">
        <v>157</v>
      </c>
      <c r="AX9" t="s">
        <v>47</v>
      </c>
      <c r="AY9" t="s">
        <v>406</v>
      </c>
      <c r="AZ9" t="s">
        <v>324</v>
      </c>
      <c r="BA9" t="s">
        <v>829</v>
      </c>
      <c r="BB9" t="s">
        <v>6676</v>
      </c>
      <c r="BC9" t="s">
        <v>824</v>
      </c>
      <c r="BD9" t="s">
        <v>321</v>
      </c>
      <c r="BE9" s="322">
        <v>68.158000000000001</v>
      </c>
    </row>
    <row r="10" spans="1:57">
      <c r="A10" s="186" t="s">
        <v>140</v>
      </c>
      <c r="B10" s="186" t="s">
        <v>838</v>
      </c>
      <c r="C10" s="322">
        <v>0</v>
      </c>
      <c r="D10" s="322">
        <v>0</v>
      </c>
      <c r="E10" s="322">
        <v>0</v>
      </c>
      <c r="F10" s="322">
        <v>0</v>
      </c>
      <c r="G10" s="322">
        <v>0.2</v>
      </c>
      <c r="H10" s="322">
        <v>0.1</v>
      </c>
      <c r="I10" s="322">
        <v>0.3</v>
      </c>
      <c r="J10" s="322">
        <v>0.4</v>
      </c>
      <c r="K10" s="322">
        <v>1.5</v>
      </c>
      <c r="L10" s="322">
        <v>3</v>
      </c>
      <c r="M10" s="322">
        <v>4</v>
      </c>
      <c r="N10" s="322">
        <v>5</v>
      </c>
      <c r="O10" s="322">
        <v>6</v>
      </c>
      <c r="P10" s="322">
        <v>8.4</v>
      </c>
      <c r="Q10" s="322">
        <v>10.5</v>
      </c>
      <c r="R10" s="322">
        <v>10.5</v>
      </c>
      <c r="S10" s="322">
        <v>10.5</v>
      </c>
      <c r="T10" s="322">
        <v>10.5</v>
      </c>
      <c r="U10" s="322">
        <v>5.6</v>
      </c>
      <c r="V10" s="322">
        <v>10.8</v>
      </c>
      <c r="W10" s="322">
        <v>11</v>
      </c>
      <c r="X10" s="322">
        <v>3.8</v>
      </c>
      <c r="Y10" s="322">
        <v>3.7</v>
      </c>
      <c r="Z10" s="322">
        <v>17.2</v>
      </c>
      <c r="AA10" s="322">
        <v>14.92</v>
      </c>
      <c r="AB10" s="322">
        <v>14.8</v>
      </c>
      <c r="AC10" s="322">
        <v>14.6</v>
      </c>
      <c r="AD10" s="322">
        <v>14.9</v>
      </c>
      <c r="AE10" s="322">
        <v>14.9</v>
      </c>
      <c r="AF10" s="322">
        <v>13.4</v>
      </c>
      <c r="AG10" s="322">
        <v>13.345000000000001</v>
      </c>
      <c r="AH10" s="322">
        <v>13.991</v>
      </c>
      <c r="AI10" s="322">
        <v>13.125999999999999</v>
      </c>
      <c r="AJ10" s="322">
        <v>15.071</v>
      </c>
      <c r="AK10" s="322">
        <v>14.719000000000001</v>
      </c>
      <c r="AL10" s="322">
        <v>14.461</v>
      </c>
      <c r="AM10" s="322">
        <v>13.02844653</v>
      </c>
      <c r="AN10" s="347">
        <v>11.837</v>
      </c>
      <c r="AO10" s="347">
        <v>13.368</v>
      </c>
      <c r="AP10" s="320">
        <v>15.195</v>
      </c>
      <c r="AQ10" s="347">
        <v>15.093999999999999</v>
      </c>
      <c r="AR10" s="347">
        <v>14.603999999999999</v>
      </c>
      <c r="AS10" s="347">
        <v>14.759</v>
      </c>
      <c r="AT10" s="101" t="s">
        <v>70</v>
      </c>
      <c r="AU10" s="101" t="s">
        <v>6522</v>
      </c>
      <c r="AV10" s="101">
        <v>39</v>
      </c>
      <c r="AW10" s="321" t="s">
        <v>157</v>
      </c>
      <c r="AX10" t="s">
        <v>47</v>
      </c>
      <c r="AY10" t="s">
        <v>406</v>
      </c>
      <c r="AZ10" t="s">
        <v>331</v>
      </c>
      <c r="BA10" t="s">
        <v>837</v>
      </c>
      <c r="BB10" t="s">
        <v>6675</v>
      </c>
      <c r="BC10" s="345" t="s">
        <v>824</v>
      </c>
      <c r="BD10" s="345" t="s">
        <v>321</v>
      </c>
      <c r="BE10" s="322">
        <v>13.308999999999999</v>
      </c>
    </row>
    <row r="11" spans="1:57">
      <c r="A11" s="186" t="s">
        <v>140</v>
      </c>
      <c r="B11" s="186" t="s">
        <v>124</v>
      </c>
      <c r="C11" s="322">
        <v>0</v>
      </c>
      <c r="D11" s="322">
        <v>0</v>
      </c>
      <c r="E11" s="322">
        <v>0</v>
      </c>
      <c r="F11" s="322">
        <v>0</v>
      </c>
      <c r="G11" s="322">
        <v>0</v>
      </c>
      <c r="H11" s="322">
        <v>0</v>
      </c>
      <c r="I11" s="322">
        <v>0</v>
      </c>
      <c r="J11" s="322">
        <v>0</v>
      </c>
      <c r="K11" s="322">
        <v>0</v>
      </c>
      <c r="L11" s="322">
        <v>0</v>
      </c>
      <c r="M11" s="322">
        <v>0.6</v>
      </c>
      <c r="N11" s="322">
        <v>1.2</v>
      </c>
      <c r="O11" s="322">
        <v>3.1</v>
      </c>
      <c r="P11" s="322">
        <v>4.4000000000000004</v>
      </c>
      <c r="Q11" s="322">
        <v>8.3000000000000007</v>
      </c>
      <c r="R11" s="322">
        <v>9.6</v>
      </c>
      <c r="S11" s="322">
        <v>10.7</v>
      </c>
      <c r="T11" s="322">
        <v>11.4</v>
      </c>
      <c r="U11" s="322">
        <v>12</v>
      </c>
      <c r="V11" s="322">
        <v>11.4</v>
      </c>
      <c r="W11" s="322">
        <v>15.3</v>
      </c>
      <c r="X11" s="322">
        <v>15.8</v>
      </c>
      <c r="Y11" s="322">
        <v>15.8</v>
      </c>
      <c r="Z11" s="322">
        <v>29.5</v>
      </c>
      <c r="AA11" s="322">
        <v>30.2</v>
      </c>
      <c r="AB11" s="322">
        <v>30</v>
      </c>
      <c r="AC11" s="322">
        <v>30</v>
      </c>
      <c r="AD11" s="322">
        <v>32.9</v>
      </c>
      <c r="AE11" s="322">
        <v>34</v>
      </c>
      <c r="AF11" s="322">
        <v>36.200000000000003</v>
      </c>
      <c r="AG11" s="322">
        <v>32.351999999999997</v>
      </c>
      <c r="AH11" s="322">
        <v>40.186999999999998</v>
      </c>
      <c r="AI11" s="322">
        <v>39.229999999999997</v>
      </c>
      <c r="AJ11" s="322">
        <v>42</v>
      </c>
      <c r="AK11" s="322">
        <v>41.887999999999998</v>
      </c>
      <c r="AL11" s="322">
        <v>41.258000000000003</v>
      </c>
      <c r="AM11" s="322">
        <v>41.021000000000001</v>
      </c>
      <c r="AN11" s="322">
        <v>44.067</v>
      </c>
      <c r="AO11" s="322">
        <v>46</v>
      </c>
      <c r="AP11" s="320">
        <v>46.030999999999999</v>
      </c>
      <c r="AQ11" s="322">
        <v>46.238999999999997</v>
      </c>
      <c r="AR11" s="322">
        <v>46.557000000000002</v>
      </c>
      <c r="AS11" s="322">
        <v>47.046999999999997</v>
      </c>
      <c r="AT11" s="101" t="s">
        <v>1</v>
      </c>
      <c r="AU11" s="101" t="s">
        <v>6522</v>
      </c>
      <c r="AV11" s="101">
        <v>33</v>
      </c>
      <c r="AW11" s="321" t="s">
        <v>157</v>
      </c>
      <c r="AX11" t="s">
        <v>47</v>
      </c>
      <c r="AY11" t="s">
        <v>406</v>
      </c>
      <c r="AZ11" t="s">
        <v>324</v>
      </c>
      <c r="BA11" t="s">
        <v>828</v>
      </c>
      <c r="BB11" t="s">
        <v>6679</v>
      </c>
      <c r="BC11" s="321" t="s">
        <v>824</v>
      </c>
      <c r="BD11" s="321" t="s">
        <v>321</v>
      </c>
      <c r="BE11" s="322">
        <v>45.5</v>
      </c>
    </row>
    <row r="12" spans="1:57">
      <c r="A12" s="186" t="s">
        <v>140</v>
      </c>
      <c r="B12" s="186" t="s">
        <v>121</v>
      </c>
      <c r="C12" s="322">
        <v>0</v>
      </c>
      <c r="D12" s="322">
        <v>0</v>
      </c>
      <c r="E12" s="322">
        <v>0</v>
      </c>
      <c r="F12" s="322">
        <v>0</v>
      </c>
      <c r="G12" s="322">
        <v>0</v>
      </c>
      <c r="H12" s="322">
        <v>0</v>
      </c>
      <c r="I12" s="322">
        <v>0</v>
      </c>
      <c r="J12" s="322">
        <v>0</v>
      </c>
      <c r="K12" s="322">
        <v>0</v>
      </c>
      <c r="L12" s="322">
        <v>0</v>
      </c>
      <c r="M12" s="322">
        <v>0</v>
      </c>
      <c r="N12" s="322">
        <v>0</v>
      </c>
      <c r="O12" s="322">
        <v>0</v>
      </c>
      <c r="P12" s="322">
        <v>0</v>
      </c>
      <c r="Q12" s="322">
        <v>0</v>
      </c>
      <c r="R12" s="322">
        <v>0</v>
      </c>
      <c r="S12" s="322">
        <v>0</v>
      </c>
      <c r="T12" s="322">
        <v>0</v>
      </c>
      <c r="U12" s="322">
        <v>0</v>
      </c>
      <c r="V12" s="322">
        <v>0</v>
      </c>
      <c r="W12" s="322">
        <v>0</v>
      </c>
      <c r="X12" s="322">
        <v>0</v>
      </c>
      <c r="Y12" s="322">
        <v>0</v>
      </c>
      <c r="Z12" s="322">
        <v>0</v>
      </c>
      <c r="AA12" s="322">
        <v>0</v>
      </c>
      <c r="AB12" s="322">
        <v>15.351667000000001</v>
      </c>
      <c r="AC12" s="322">
        <v>14.532978</v>
      </c>
      <c r="AD12" s="322">
        <v>15.359</v>
      </c>
      <c r="AE12" s="322">
        <v>15.997999999999999</v>
      </c>
      <c r="AF12" s="322">
        <v>18.297000000000001</v>
      </c>
      <c r="AG12" s="322">
        <v>19.167000000000002</v>
      </c>
      <c r="AH12" s="322">
        <v>19.641999999999999</v>
      </c>
      <c r="AI12" s="322">
        <v>17.748999999999999</v>
      </c>
      <c r="AJ12" s="322">
        <v>18.431999999999999</v>
      </c>
      <c r="AK12" s="322">
        <v>19.28</v>
      </c>
      <c r="AL12" s="322">
        <v>20.388000000000002</v>
      </c>
      <c r="AM12" s="322">
        <v>21.392051980000002</v>
      </c>
      <c r="AN12" s="322">
        <v>22.224</v>
      </c>
      <c r="AO12" s="322">
        <v>20.245999999999999</v>
      </c>
      <c r="AP12" s="320">
        <v>18.757000000000001</v>
      </c>
      <c r="AQ12" s="322">
        <v>18.375</v>
      </c>
      <c r="AR12" s="322">
        <v>19.370999999999999</v>
      </c>
      <c r="AS12" s="322">
        <v>19.257000000000001</v>
      </c>
      <c r="AT12" s="101" t="s">
        <v>16</v>
      </c>
      <c r="AU12" s="101" t="s">
        <v>6522</v>
      </c>
      <c r="AV12" s="101">
        <v>18</v>
      </c>
      <c r="AW12" s="321" t="s">
        <v>157</v>
      </c>
      <c r="AX12" t="s">
        <v>47</v>
      </c>
      <c r="AY12" t="s">
        <v>406</v>
      </c>
      <c r="AZ12" t="s">
        <v>324</v>
      </c>
      <c r="BA12" t="s">
        <v>832</v>
      </c>
      <c r="BB12" t="s">
        <v>6676</v>
      </c>
      <c r="BC12" s="321" t="s">
        <v>824</v>
      </c>
      <c r="BD12" s="321" t="s">
        <v>321</v>
      </c>
      <c r="BE12" s="322">
        <v>23.670999999999999</v>
      </c>
    </row>
    <row r="13" spans="1:57">
      <c r="A13" s="186" t="s">
        <v>140</v>
      </c>
      <c r="B13" s="186" t="s">
        <v>861</v>
      </c>
      <c r="C13" s="322">
        <v>0</v>
      </c>
      <c r="D13" s="322">
        <v>0</v>
      </c>
      <c r="E13" s="322">
        <v>0</v>
      </c>
      <c r="F13" s="322">
        <v>0</v>
      </c>
      <c r="G13" s="322">
        <v>0</v>
      </c>
      <c r="H13" s="322">
        <v>0</v>
      </c>
      <c r="I13" s="322">
        <v>0</v>
      </c>
      <c r="J13" s="322">
        <v>0</v>
      </c>
      <c r="K13" s="322">
        <v>0</v>
      </c>
      <c r="L13" s="322">
        <v>0</v>
      </c>
      <c r="M13" s="322">
        <v>0</v>
      </c>
      <c r="N13" s="322">
        <v>0</v>
      </c>
      <c r="O13" s="322">
        <v>0</v>
      </c>
      <c r="P13" s="322">
        <v>0</v>
      </c>
      <c r="Q13" s="322">
        <v>0</v>
      </c>
      <c r="R13" s="322">
        <v>0</v>
      </c>
      <c r="S13" s="322">
        <v>0</v>
      </c>
      <c r="T13" s="322">
        <v>0</v>
      </c>
      <c r="U13" s="322">
        <v>0</v>
      </c>
      <c r="V13" s="322">
        <v>0</v>
      </c>
      <c r="W13" s="322">
        <v>0</v>
      </c>
      <c r="X13" s="322">
        <v>0</v>
      </c>
      <c r="Y13" s="322">
        <v>0</v>
      </c>
      <c r="Z13" s="322">
        <v>0</v>
      </c>
      <c r="AA13" s="322">
        <v>0</v>
      </c>
      <c r="AB13" s="322">
        <v>0</v>
      </c>
      <c r="AC13" s="322">
        <v>0.4</v>
      </c>
      <c r="AD13" s="322">
        <v>1.7</v>
      </c>
      <c r="AE13" s="322">
        <v>1.7</v>
      </c>
      <c r="AF13" s="322">
        <v>1.7</v>
      </c>
      <c r="AG13" s="322">
        <v>1.6890000000000001</v>
      </c>
      <c r="AH13" s="322">
        <v>1.6890000000000001</v>
      </c>
      <c r="AI13" s="322">
        <v>1.6890000000000001</v>
      </c>
      <c r="AJ13" s="322">
        <v>1.7190000000000001</v>
      </c>
      <c r="AK13" s="322">
        <v>1.6890000000000001</v>
      </c>
      <c r="AL13" s="322">
        <v>1.784</v>
      </c>
      <c r="AM13" s="347">
        <v>1.7929999999999999</v>
      </c>
      <c r="AN13" s="347">
        <v>1.782</v>
      </c>
      <c r="AO13" s="347">
        <v>1.7929999999999999</v>
      </c>
      <c r="AP13" s="320">
        <v>1.7809999999999999</v>
      </c>
      <c r="AQ13" s="322">
        <v>1.7809999999999999</v>
      </c>
      <c r="AR13" s="322">
        <v>1.8089999999999999</v>
      </c>
      <c r="AS13" s="322">
        <v>1.8360000000000001</v>
      </c>
      <c r="AT13" s="101" t="s">
        <v>17</v>
      </c>
      <c r="AU13" s="101" t="s">
        <v>6522</v>
      </c>
      <c r="AV13" s="101">
        <v>17</v>
      </c>
      <c r="AW13" s="321" t="s">
        <v>158</v>
      </c>
      <c r="AX13" t="s">
        <v>47</v>
      </c>
      <c r="AY13" t="s">
        <v>341</v>
      </c>
      <c r="AZ13" t="s">
        <v>331</v>
      </c>
      <c r="BA13" t="s">
        <v>860</v>
      </c>
      <c r="BB13" t="s">
        <v>321</v>
      </c>
      <c r="BC13" t="s">
        <v>321</v>
      </c>
      <c r="BD13" t="s">
        <v>321</v>
      </c>
      <c r="BE13" s="322">
        <v>1.782</v>
      </c>
    </row>
    <row r="14" spans="1:57">
      <c r="A14" s="186" t="s">
        <v>140</v>
      </c>
      <c r="B14" s="186" t="s">
        <v>843</v>
      </c>
      <c r="C14" s="322">
        <v>0</v>
      </c>
      <c r="D14" s="322">
        <v>0</v>
      </c>
      <c r="E14" s="322">
        <v>0</v>
      </c>
      <c r="F14" s="322">
        <v>0</v>
      </c>
      <c r="G14" s="322">
        <v>0</v>
      </c>
      <c r="H14" s="322">
        <v>0</v>
      </c>
      <c r="I14" s="322">
        <v>0</v>
      </c>
      <c r="J14" s="322">
        <v>0</v>
      </c>
      <c r="K14" s="322">
        <v>0</v>
      </c>
      <c r="L14" s="322">
        <v>0</v>
      </c>
      <c r="M14" s="322">
        <v>0</v>
      </c>
      <c r="N14" s="322">
        <v>0</v>
      </c>
      <c r="O14" s="322">
        <v>0</v>
      </c>
      <c r="P14" s="322">
        <v>0</v>
      </c>
      <c r="Q14" s="322">
        <v>0</v>
      </c>
      <c r="R14" s="322">
        <v>0</v>
      </c>
      <c r="S14" s="322">
        <v>0</v>
      </c>
      <c r="T14" s="322">
        <v>0</v>
      </c>
      <c r="U14" s="322">
        <v>0</v>
      </c>
      <c r="V14" s="322">
        <v>0</v>
      </c>
      <c r="W14" s="322">
        <v>0</v>
      </c>
      <c r="X14" s="322">
        <v>0</v>
      </c>
      <c r="Y14" s="322">
        <v>0</v>
      </c>
      <c r="Z14" s="322">
        <v>0</v>
      </c>
      <c r="AA14" s="322">
        <v>0</v>
      </c>
      <c r="AB14" s="322">
        <v>0</v>
      </c>
      <c r="AC14" s="322">
        <v>3.84</v>
      </c>
      <c r="AD14" s="322">
        <v>3.0649999999999999</v>
      </c>
      <c r="AE14" s="322">
        <v>3.0760000000000001</v>
      </c>
      <c r="AF14" s="322">
        <v>3.0859999999999999</v>
      </c>
      <c r="AG14" s="322">
        <v>3.1509999999999998</v>
      </c>
      <c r="AH14" s="322">
        <v>3.76</v>
      </c>
      <c r="AI14" s="322">
        <v>1.5509999999999999</v>
      </c>
      <c r="AJ14" s="322">
        <v>0.13900000000000001</v>
      </c>
      <c r="AK14" s="322">
        <v>2.0939999999999999</v>
      </c>
      <c r="AL14" s="322">
        <v>2.0750000000000002</v>
      </c>
      <c r="AM14" s="322">
        <v>0.33900000000000002</v>
      </c>
      <c r="AN14" s="322">
        <v>0.38200000000000001</v>
      </c>
      <c r="AO14" s="322">
        <v>0.43999999999999995</v>
      </c>
      <c r="AP14" s="320">
        <v>0.496</v>
      </c>
      <c r="AQ14" s="322">
        <v>0.52699999999999991</v>
      </c>
      <c r="AR14" s="322">
        <v>0.56500000000000017</v>
      </c>
      <c r="AS14" s="322">
        <v>0.59999999999999987</v>
      </c>
      <c r="AT14" s="101" t="s">
        <v>17</v>
      </c>
      <c r="AU14" s="101" t="s">
        <v>6522</v>
      </c>
      <c r="AV14" s="101">
        <v>17</v>
      </c>
      <c r="AW14" s="321" t="s">
        <v>158</v>
      </c>
      <c r="AX14" t="s">
        <v>47</v>
      </c>
      <c r="AY14" t="s">
        <v>406</v>
      </c>
      <c r="AZ14" t="s">
        <v>331</v>
      </c>
      <c r="BA14" t="s">
        <v>842</v>
      </c>
      <c r="BB14" t="s">
        <v>321</v>
      </c>
      <c r="BC14" s="321" t="s">
        <v>321</v>
      </c>
      <c r="BD14" s="321" t="s">
        <v>321</v>
      </c>
      <c r="BE14" s="322">
        <v>0.44</v>
      </c>
    </row>
    <row r="15" spans="1:57">
      <c r="A15" s="186" t="s">
        <v>140</v>
      </c>
      <c r="B15" s="186" t="s">
        <v>836</v>
      </c>
      <c r="C15" s="322">
        <v>0</v>
      </c>
      <c r="D15" s="322">
        <v>0</v>
      </c>
      <c r="E15" s="322">
        <v>0</v>
      </c>
      <c r="F15" s="322">
        <v>0</v>
      </c>
      <c r="G15" s="322">
        <v>0</v>
      </c>
      <c r="H15" s="322">
        <v>0</v>
      </c>
      <c r="I15" s="322">
        <v>0</v>
      </c>
      <c r="J15" s="322">
        <v>0</v>
      </c>
      <c r="K15" s="322">
        <v>0</v>
      </c>
      <c r="L15" s="322">
        <v>0</v>
      </c>
      <c r="M15" s="322">
        <v>0</v>
      </c>
      <c r="N15" s="322">
        <v>0</v>
      </c>
      <c r="O15" s="322">
        <v>0</v>
      </c>
      <c r="P15" s="322">
        <v>0</v>
      </c>
      <c r="Q15" s="322">
        <v>0</v>
      </c>
      <c r="R15" s="322">
        <v>0</v>
      </c>
      <c r="S15" s="322">
        <v>0</v>
      </c>
      <c r="T15" s="322">
        <v>0</v>
      </c>
      <c r="U15" s="322">
        <v>0</v>
      </c>
      <c r="V15" s="322">
        <v>0</v>
      </c>
      <c r="W15" s="322">
        <v>0</v>
      </c>
      <c r="X15" s="322">
        <v>0</v>
      </c>
      <c r="Y15" s="322">
        <v>0</v>
      </c>
      <c r="Z15" s="322">
        <v>0</v>
      </c>
      <c r="AA15" s="322">
        <v>0</v>
      </c>
      <c r="AB15" s="322">
        <v>0</v>
      </c>
      <c r="AC15" s="322">
        <v>0</v>
      </c>
      <c r="AD15" s="322">
        <v>0</v>
      </c>
      <c r="AE15" s="322">
        <v>0</v>
      </c>
      <c r="AF15" s="322">
        <v>0</v>
      </c>
      <c r="AG15" s="322">
        <v>0</v>
      </c>
      <c r="AH15" s="322">
        <v>3.5000000000000003E-2</v>
      </c>
      <c r="AI15" s="322">
        <v>3.2542000000000001E-2</v>
      </c>
      <c r="AJ15" s="322">
        <v>3.2739999999999998E-2</v>
      </c>
      <c r="AK15" s="322">
        <v>3.2433999999999998E-2</v>
      </c>
      <c r="AL15" s="322">
        <v>1.5272000000000001E-2</v>
      </c>
      <c r="AM15" s="322">
        <v>0.22522545999999999</v>
      </c>
      <c r="AN15" s="322">
        <v>0.23899999999999999</v>
      </c>
      <c r="AO15" s="322">
        <v>0.24199999999999999</v>
      </c>
      <c r="AP15" s="320">
        <v>0.24199999999999999</v>
      </c>
      <c r="AQ15" s="322">
        <v>0.24199999999999999</v>
      </c>
      <c r="AR15" s="322">
        <v>0.24199999999999999</v>
      </c>
      <c r="AS15" s="322">
        <v>0.24199999999999999</v>
      </c>
      <c r="AT15" s="101" t="s">
        <v>22</v>
      </c>
      <c r="AU15" s="101" t="s">
        <v>6522</v>
      </c>
      <c r="AV15" s="101">
        <v>12</v>
      </c>
      <c r="AW15" s="321" t="s">
        <v>154</v>
      </c>
      <c r="AX15" t="s">
        <v>47</v>
      </c>
      <c r="AY15" t="s">
        <v>406</v>
      </c>
      <c r="AZ15" t="s">
        <v>331</v>
      </c>
      <c r="BA15" t="s">
        <v>835</v>
      </c>
      <c r="BB15" t="s">
        <v>834</v>
      </c>
      <c r="BC15" s="345" t="s">
        <v>321</v>
      </c>
      <c r="BD15" s="345" t="s">
        <v>321</v>
      </c>
      <c r="BE15" s="322">
        <v>0.24199999999999999</v>
      </c>
    </row>
    <row r="16" spans="1:57">
      <c r="A16" s="186" t="s">
        <v>140</v>
      </c>
      <c r="B16" s="186" t="s">
        <v>853</v>
      </c>
      <c r="C16" s="322">
        <v>0</v>
      </c>
      <c r="D16" s="322">
        <v>0</v>
      </c>
      <c r="E16" s="322">
        <v>0</v>
      </c>
      <c r="F16" s="322">
        <v>0</v>
      </c>
      <c r="G16" s="322">
        <v>0</v>
      </c>
      <c r="H16" s="322">
        <v>0</v>
      </c>
      <c r="I16" s="322">
        <v>0</v>
      </c>
      <c r="J16" s="322">
        <v>0</v>
      </c>
      <c r="K16" s="322">
        <v>0</v>
      </c>
      <c r="L16" s="322">
        <v>0</v>
      </c>
      <c r="M16" s="322">
        <v>0</v>
      </c>
      <c r="N16" s="322">
        <v>0</v>
      </c>
      <c r="O16" s="322">
        <v>0</v>
      </c>
      <c r="P16" s="322">
        <v>0</v>
      </c>
      <c r="Q16" s="322">
        <v>0</v>
      </c>
      <c r="R16" s="322">
        <v>0</v>
      </c>
      <c r="S16" s="322">
        <v>0</v>
      </c>
      <c r="T16" s="322">
        <v>0</v>
      </c>
      <c r="U16" s="322">
        <v>0</v>
      </c>
      <c r="V16" s="322">
        <v>0</v>
      </c>
      <c r="W16" s="322">
        <v>0</v>
      </c>
      <c r="X16" s="322">
        <v>0</v>
      </c>
      <c r="Y16" s="322">
        <v>0</v>
      </c>
      <c r="Z16" s="322">
        <v>0</v>
      </c>
      <c r="AA16" s="322">
        <v>0</v>
      </c>
      <c r="AB16" s="322">
        <v>0</v>
      </c>
      <c r="AC16" s="322">
        <v>0</v>
      </c>
      <c r="AD16" s="322">
        <v>0</v>
      </c>
      <c r="AE16" s="322">
        <v>0</v>
      </c>
      <c r="AF16" s="322">
        <v>0</v>
      </c>
      <c r="AG16" s="322">
        <v>0</v>
      </c>
      <c r="AH16" s="322">
        <v>0</v>
      </c>
      <c r="AI16" s="322">
        <v>0</v>
      </c>
      <c r="AJ16" s="322">
        <v>0</v>
      </c>
      <c r="AK16" s="322">
        <v>0</v>
      </c>
      <c r="AL16" s="322">
        <v>0</v>
      </c>
      <c r="AM16" s="322">
        <v>19.291</v>
      </c>
      <c r="AN16" s="322">
        <v>29.295000000000002</v>
      </c>
      <c r="AO16" s="322">
        <v>18.399999999999999</v>
      </c>
      <c r="AP16" s="320">
        <v>13.590999999999999</v>
      </c>
      <c r="AQ16" s="322">
        <v>23.501000000000001</v>
      </c>
      <c r="AR16" s="322">
        <v>23.501000000000001</v>
      </c>
      <c r="AS16" s="322">
        <v>25</v>
      </c>
      <c r="AT16" s="101" t="s">
        <v>27</v>
      </c>
      <c r="AU16" s="101" t="s">
        <v>6522</v>
      </c>
      <c r="AV16" s="101">
        <v>7</v>
      </c>
      <c r="AW16" s="321" t="s">
        <v>154</v>
      </c>
      <c r="AX16" t="s">
        <v>47</v>
      </c>
      <c r="AY16" t="s">
        <v>406</v>
      </c>
      <c r="AZ16" t="s">
        <v>331</v>
      </c>
      <c r="BA16" t="s">
        <v>852</v>
      </c>
      <c r="BB16" t="s">
        <v>321</v>
      </c>
      <c r="BC16" s="345" t="s">
        <v>321</v>
      </c>
      <c r="BD16" s="345" t="s">
        <v>321</v>
      </c>
      <c r="BE16" s="322">
        <v>19.798999999999999</v>
      </c>
    </row>
    <row r="17" spans="1:57">
      <c r="A17" s="186" t="s">
        <v>140</v>
      </c>
      <c r="B17" s="186" t="s">
        <v>105</v>
      </c>
      <c r="C17" s="322">
        <v>0</v>
      </c>
      <c r="D17" s="322">
        <v>0</v>
      </c>
      <c r="E17" s="322">
        <v>0</v>
      </c>
      <c r="F17" s="322">
        <v>0</v>
      </c>
      <c r="G17" s="322">
        <v>0</v>
      </c>
      <c r="H17" s="322">
        <v>0</v>
      </c>
      <c r="I17" s="322">
        <v>0</v>
      </c>
      <c r="J17" s="322">
        <v>0</v>
      </c>
      <c r="K17" s="322">
        <v>0</v>
      </c>
      <c r="L17" s="322">
        <v>0</v>
      </c>
      <c r="M17" s="322">
        <v>0</v>
      </c>
      <c r="N17" s="322">
        <v>0</v>
      </c>
      <c r="O17" s="322">
        <v>0</v>
      </c>
      <c r="P17" s="322">
        <v>0</v>
      </c>
      <c r="Q17" s="322">
        <v>0</v>
      </c>
      <c r="R17" s="322">
        <v>0</v>
      </c>
      <c r="S17" s="322">
        <v>0</v>
      </c>
      <c r="T17" s="322">
        <v>0</v>
      </c>
      <c r="U17" s="322">
        <v>0</v>
      </c>
      <c r="V17" s="322">
        <v>0</v>
      </c>
      <c r="W17" s="322">
        <v>0</v>
      </c>
      <c r="X17" s="322">
        <v>0</v>
      </c>
      <c r="Y17" s="322">
        <v>0</v>
      </c>
      <c r="Z17" s="322">
        <v>0</v>
      </c>
      <c r="AA17" s="322">
        <v>0</v>
      </c>
      <c r="AB17" s="322">
        <v>0</v>
      </c>
      <c r="AC17" s="322">
        <v>0</v>
      </c>
      <c r="AD17" s="322">
        <v>0</v>
      </c>
      <c r="AE17" s="322">
        <v>0</v>
      </c>
      <c r="AF17" s="322">
        <v>0</v>
      </c>
      <c r="AG17" s="322">
        <v>0</v>
      </c>
      <c r="AH17" s="322">
        <v>0</v>
      </c>
      <c r="AI17" s="322">
        <v>0</v>
      </c>
      <c r="AJ17" s="322">
        <v>0</v>
      </c>
      <c r="AK17" s="322">
        <v>0</v>
      </c>
      <c r="AL17" s="322">
        <v>0</v>
      </c>
      <c r="AM17" s="322">
        <v>3.3042346999999999</v>
      </c>
      <c r="AN17" s="322">
        <v>4.1609999999999996</v>
      </c>
      <c r="AO17" s="322">
        <v>5.5709999999999997</v>
      </c>
      <c r="AP17" s="320">
        <v>5.8449999999999998</v>
      </c>
      <c r="AQ17" s="322">
        <v>6.1559999999999997</v>
      </c>
      <c r="AR17" s="322">
        <v>6.4269999999999996</v>
      </c>
      <c r="AS17" s="322">
        <v>6.4269999999999996</v>
      </c>
      <c r="AT17" s="101" t="s">
        <v>27</v>
      </c>
      <c r="AU17" s="101" t="s">
        <v>6522</v>
      </c>
      <c r="AV17" s="101">
        <v>7</v>
      </c>
      <c r="AW17" s="321" t="s">
        <v>157</v>
      </c>
      <c r="AX17" t="s">
        <v>47</v>
      </c>
      <c r="AY17" t="s">
        <v>406</v>
      </c>
      <c r="AZ17" t="s">
        <v>324</v>
      </c>
      <c r="BA17" t="s">
        <v>830</v>
      </c>
      <c r="BB17" t="s">
        <v>6678</v>
      </c>
      <c r="BC17" t="s">
        <v>824</v>
      </c>
      <c r="BD17" t="s">
        <v>321</v>
      </c>
      <c r="BE17" s="322">
        <v>5.0439999999999996</v>
      </c>
    </row>
    <row r="18" spans="1:57">
      <c r="A18" s="186" t="s">
        <v>140</v>
      </c>
      <c r="B18" s="186" t="s">
        <v>103</v>
      </c>
      <c r="C18" s="322">
        <v>0</v>
      </c>
      <c r="D18" s="322">
        <v>0</v>
      </c>
      <c r="E18" s="322">
        <v>0</v>
      </c>
      <c r="F18" s="322">
        <v>0</v>
      </c>
      <c r="G18" s="322">
        <v>0</v>
      </c>
      <c r="H18" s="322">
        <v>0</v>
      </c>
      <c r="I18" s="322">
        <v>0</v>
      </c>
      <c r="J18" s="322">
        <v>0</v>
      </c>
      <c r="K18" s="322">
        <v>0</v>
      </c>
      <c r="L18" s="322">
        <v>0</v>
      </c>
      <c r="M18" s="322">
        <v>0</v>
      </c>
      <c r="N18" s="322">
        <v>0</v>
      </c>
      <c r="O18" s="322">
        <v>0</v>
      </c>
      <c r="P18" s="322">
        <v>0</v>
      </c>
      <c r="Q18" s="322">
        <v>0</v>
      </c>
      <c r="R18" s="322">
        <v>0</v>
      </c>
      <c r="S18" s="322">
        <v>0</v>
      </c>
      <c r="T18" s="322">
        <v>0</v>
      </c>
      <c r="U18" s="322">
        <v>0</v>
      </c>
      <c r="V18" s="322">
        <v>0</v>
      </c>
      <c r="W18" s="322">
        <v>0</v>
      </c>
      <c r="X18" s="322">
        <v>0</v>
      </c>
      <c r="Y18" s="322">
        <v>0</v>
      </c>
      <c r="Z18" s="322">
        <v>0</v>
      </c>
      <c r="AA18" s="322">
        <v>0</v>
      </c>
      <c r="AB18" s="322">
        <v>0</v>
      </c>
      <c r="AC18" s="322">
        <v>0</v>
      </c>
      <c r="AD18" s="322">
        <v>0</v>
      </c>
      <c r="AE18" s="322">
        <v>0</v>
      </c>
      <c r="AF18" s="322">
        <v>0</v>
      </c>
      <c r="AG18" s="322">
        <v>0</v>
      </c>
      <c r="AH18" s="322">
        <v>0</v>
      </c>
      <c r="AI18" s="322">
        <v>0</v>
      </c>
      <c r="AJ18" s="322">
        <v>0</v>
      </c>
      <c r="AK18" s="322">
        <v>0</v>
      </c>
      <c r="AL18" s="322">
        <v>0</v>
      </c>
      <c r="AM18" s="322">
        <v>0</v>
      </c>
      <c r="AN18" s="322">
        <v>1.536</v>
      </c>
      <c r="AO18" s="322">
        <v>1.554</v>
      </c>
      <c r="AP18" s="320">
        <v>2.2349999999999999</v>
      </c>
      <c r="AQ18" s="322">
        <v>2.6659999999999999</v>
      </c>
      <c r="AR18" s="322">
        <v>2.758</v>
      </c>
      <c r="AS18" s="322">
        <v>2.78</v>
      </c>
      <c r="AT18" s="101" t="s">
        <v>62</v>
      </c>
      <c r="AU18" s="101" t="s">
        <v>6522</v>
      </c>
      <c r="AV18" s="101">
        <v>6</v>
      </c>
      <c r="AW18" s="321" t="s">
        <v>157</v>
      </c>
      <c r="AX18" s="321" t="s">
        <v>47</v>
      </c>
      <c r="AY18" s="321" t="s">
        <v>406</v>
      </c>
      <c r="AZ18" s="321" t="s">
        <v>324</v>
      </c>
      <c r="BA18" s="321" t="s">
        <v>6673</v>
      </c>
      <c r="BB18" s="321" t="s">
        <v>6677</v>
      </c>
      <c r="BC18" s="345" t="s">
        <v>824</v>
      </c>
      <c r="BD18" s="345" t="s">
        <v>321</v>
      </c>
      <c r="BE18" s="322" t="s">
        <v>6602</v>
      </c>
    </row>
    <row r="19" spans="1:57">
      <c r="A19" s="186" t="s">
        <v>140</v>
      </c>
      <c r="B19" s="186" t="s">
        <v>6641</v>
      </c>
      <c r="C19" s="322">
        <v>0</v>
      </c>
      <c r="D19" s="322">
        <v>0</v>
      </c>
      <c r="E19" s="322">
        <v>0</v>
      </c>
      <c r="F19" s="322">
        <v>0</v>
      </c>
      <c r="G19" s="322">
        <v>0</v>
      </c>
      <c r="H19" s="322">
        <v>0</v>
      </c>
      <c r="I19" s="322">
        <v>0</v>
      </c>
      <c r="J19" s="322">
        <v>0</v>
      </c>
      <c r="K19" s="322">
        <v>0</v>
      </c>
      <c r="L19" s="322">
        <v>0</v>
      </c>
      <c r="M19" s="322">
        <v>0</v>
      </c>
      <c r="N19" s="322">
        <v>0</v>
      </c>
      <c r="O19" s="322">
        <v>0</v>
      </c>
      <c r="P19" s="322">
        <v>0</v>
      </c>
      <c r="Q19" s="322">
        <v>0</v>
      </c>
      <c r="R19" s="322">
        <v>0</v>
      </c>
      <c r="S19" s="322">
        <v>0</v>
      </c>
      <c r="T19" s="322">
        <v>0</v>
      </c>
      <c r="U19" s="322">
        <v>0</v>
      </c>
      <c r="V19" s="322">
        <v>0</v>
      </c>
      <c r="W19" s="322">
        <v>0</v>
      </c>
      <c r="X19" s="322">
        <v>0</v>
      </c>
      <c r="Y19" s="322">
        <v>0</v>
      </c>
      <c r="Z19" s="322">
        <v>0</v>
      </c>
      <c r="AA19" s="322">
        <v>0</v>
      </c>
      <c r="AB19" s="322">
        <v>0</v>
      </c>
      <c r="AC19" s="322">
        <v>0</v>
      </c>
      <c r="AD19" s="322">
        <v>0</v>
      </c>
      <c r="AE19" s="322">
        <v>0</v>
      </c>
      <c r="AF19" s="322">
        <v>0</v>
      </c>
      <c r="AG19" s="322">
        <v>0</v>
      </c>
      <c r="AH19" s="322">
        <v>0</v>
      </c>
      <c r="AI19" s="322">
        <v>0</v>
      </c>
      <c r="AJ19" s="322">
        <v>0</v>
      </c>
      <c r="AK19" s="322">
        <v>0</v>
      </c>
      <c r="AL19" s="322">
        <v>0</v>
      </c>
      <c r="AM19" s="322">
        <v>0</v>
      </c>
      <c r="AN19" s="322">
        <v>0</v>
      </c>
      <c r="AO19" s="322">
        <v>1.1000000000000001</v>
      </c>
      <c r="AP19" s="320">
        <v>1.1000000000000001</v>
      </c>
      <c r="AQ19" s="322">
        <v>1.1000000000000001</v>
      </c>
      <c r="AR19" s="322">
        <v>1.1000000000000001</v>
      </c>
      <c r="AS19" s="322">
        <v>0</v>
      </c>
      <c r="AT19" s="101" t="s">
        <v>63</v>
      </c>
      <c r="AU19" s="101" t="s">
        <v>6521</v>
      </c>
      <c r="AV19" s="101">
        <v>4</v>
      </c>
      <c r="AW19" s="321" t="s">
        <v>158</v>
      </c>
      <c r="AX19" t="s">
        <v>47</v>
      </c>
      <c r="AY19" t="s">
        <v>406</v>
      </c>
      <c r="AZ19" t="s">
        <v>331</v>
      </c>
      <c r="BA19" t="s">
        <v>6645</v>
      </c>
      <c r="BB19" t="s">
        <v>321</v>
      </c>
      <c r="BC19" s="321" t="s">
        <v>824</v>
      </c>
      <c r="BD19" s="321" t="s">
        <v>321</v>
      </c>
      <c r="BE19" s="322" t="s">
        <v>6602</v>
      </c>
    </row>
    <row r="20" spans="1:57">
      <c r="A20" s="186" t="s">
        <v>140</v>
      </c>
      <c r="B20" s="186" t="s">
        <v>845</v>
      </c>
      <c r="C20" s="322">
        <v>0</v>
      </c>
      <c r="D20" s="322">
        <v>0</v>
      </c>
      <c r="E20" s="322">
        <v>0</v>
      </c>
      <c r="F20" s="322">
        <v>0</v>
      </c>
      <c r="G20" s="322">
        <v>0</v>
      </c>
      <c r="H20" s="322">
        <v>0</v>
      </c>
      <c r="I20" s="322">
        <v>0</v>
      </c>
      <c r="J20" s="322">
        <v>0</v>
      </c>
      <c r="K20" s="322">
        <v>0</v>
      </c>
      <c r="L20" s="322">
        <v>0</v>
      </c>
      <c r="M20" s="322">
        <v>0</v>
      </c>
      <c r="N20" s="322">
        <v>0</v>
      </c>
      <c r="O20" s="322">
        <v>0</v>
      </c>
      <c r="P20" s="322">
        <v>0</v>
      </c>
      <c r="Q20" s="322">
        <v>0</v>
      </c>
      <c r="R20" s="322">
        <v>0</v>
      </c>
      <c r="S20" s="322">
        <v>0</v>
      </c>
      <c r="T20" s="322">
        <v>0</v>
      </c>
      <c r="U20" s="322">
        <v>0</v>
      </c>
      <c r="V20" s="322">
        <v>0</v>
      </c>
      <c r="W20" s="322">
        <v>0</v>
      </c>
      <c r="X20" s="322">
        <v>0</v>
      </c>
      <c r="Y20" s="322">
        <v>0</v>
      </c>
      <c r="Z20" s="322">
        <v>0</v>
      </c>
      <c r="AA20" s="322">
        <v>0</v>
      </c>
      <c r="AB20" s="322">
        <v>0</v>
      </c>
      <c r="AC20" s="322">
        <v>0</v>
      </c>
      <c r="AD20" s="322">
        <v>0</v>
      </c>
      <c r="AE20" s="322">
        <v>0</v>
      </c>
      <c r="AF20" s="322">
        <v>0</v>
      </c>
      <c r="AG20" s="322">
        <v>0</v>
      </c>
      <c r="AH20" s="322">
        <v>0</v>
      </c>
      <c r="AI20" s="322">
        <v>0</v>
      </c>
      <c r="AJ20" s="322">
        <v>0</v>
      </c>
      <c r="AK20" s="322">
        <v>0</v>
      </c>
      <c r="AL20" s="322">
        <v>0</v>
      </c>
      <c r="AM20" s="322">
        <v>0</v>
      </c>
      <c r="AN20" s="322">
        <v>0.9</v>
      </c>
      <c r="AO20" s="322">
        <v>8.36</v>
      </c>
      <c r="AP20" s="320">
        <v>9.35</v>
      </c>
      <c r="AQ20" s="322">
        <v>6.3049999999999997</v>
      </c>
      <c r="AR20" s="322">
        <v>0</v>
      </c>
      <c r="AS20" s="322">
        <v>0</v>
      </c>
      <c r="AT20" s="101" t="s">
        <v>62</v>
      </c>
      <c r="AU20" s="101" t="s">
        <v>6520</v>
      </c>
      <c r="AV20" s="101">
        <v>4</v>
      </c>
      <c r="AW20" s="321" t="s">
        <v>155</v>
      </c>
      <c r="AX20" s="321" t="s">
        <v>47</v>
      </c>
      <c r="AY20" t="s">
        <v>406</v>
      </c>
      <c r="AZ20" t="s">
        <v>331</v>
      </c>
      <c r="BA20" t="s">
        <v>844</v>
      </c>
      <c r="BB20" t="s">
        <v>321</v>
      </c>
      <c r="BC20" t="s">
        <v>321</v>
      </c>
      <c r="BD20" t="s">
        <v>321</v>
      </c>
      <c r="BE20" s="322">
        <v>9.15</v>
      </c>
    </row>
    <row r="21" spans="1:57">
      <c r="A21" s="186" t="s">
        <v>140</v>
      </c>
      <c r="B21" s="186" t="s">
        <v>6642</v>
      </c>
      <c r="C21" s="322">
        <v>0</v>
      </c>
      <c r="D21" s="322">
        <v>0</v>
      </c>
      <c r="E21" s="322">
        <v>0</v>
      </c>
      <c r="F21" s="322">
        <v>0</v>
      </c>
      <c r="G21" s="322">
        <v>0</v>
      </c>
      <c r="H21" s="322">
        <v>0</v>
      </c>
      <c r="I21" s="322">
        <v>0</v>
      </c>
      <c r="J21" s="322">
        <v>0</v>
      </c>
      <c r="K21" s="322">
        <v>0</v>
      </c>
      <c r="L21" s="322">
        <v>0</v>
      </c>
      <c r="M21" s="322">
        <v>0</v>
      </c>
      <c r="N21" s="322">
        <v>0</v>
      </c>
      <c r="O21" s="322">
        <v>0</v>
      </c>
      <c r="P21" s="322">
        <v>0</v>
      </c>
      <c r="Q21" s="322">
        <v>0</v>
      </c>
      <c r="R21" s="322">
        <v>0</v>
      </c>
      <c r="S21" s="322">
        <v>0</v>
      </c>
      <c r="T21" s="322">
        <v>0</v>
      </c>
      <c r="U21" s="322">
        <v>0</v>
      </c>
      <c r="V21" s="322">
        <v>0</v>
      </c>
      <c r="W21" s="322">
        <v>0</v>
      </c>
      <c r="X21" s="322">
        <v>0</v>
      </c>
      <c r="Y21" s="322">
        <v>0</v>
      </c>
      <c r="Z21" s="322">
        <v>0</v>
      </c>
      <c r="AA21" s="322">
        <v>0</v>
      </c>
      <c r="AB21" s="322">
        <v>0</v>
      </c>
      <c r="AC21" s="322">
        <v>0</v>
      </c>
      <c r="AD21" s="322">
        <v>0</v>
      </c>
      <c r="AE21" s="322">
        <v>0</v>
      </c>
      <c r="AF21" s="322">
        <v>0</v>
      </c>
      <c r="AG21" s="322">
        <v>0</v>
      </c>
      <c r="AH21" s="322">
        <v>0</v>
      </c>
      <c r="AI21" s="322">
        <v>0</v>
      </c>
      <c r="AJ21" s="322">
        <v>0</v>
      </c>
      <c r="AK21" s="322">
        <v>0</v>
      </c>
      <c r="AL21" s="322">
        <v>0</v>
      </c>
      <c r="AM21" s="322">
        <v>0</v>
      </c>
      <c r="AN21" s="322">
        <v>7.5</v>
      </c>
      <c r="AO21" s="322">
        <v>3</v>
      </c>
      <c r="AP21" s="320">
        <v>5</v>
      </c>
      <c r="AQ21" s="322">
        <v>5</v>
      </c>
      <c r="AR21" s="322">
        <v>0</v>
      </c>
      <c r="AS21" s="322">
        <v>0</v>
      </c>
      <c r="AT21" s="101" t="s">
        <v>62</v>
      </c>
      <c r="AU21" s="101" t="s">
        <v>6520</v>
      </c>
      <c r="AV21" s="101">
        <v>4</v>
      </c>
      <c r="AW21" s="321" t="s">
        <v>157</v>
      </c>
      <c r="AX21" s="321" t="s">
        <v>47</v>
      </c>
      <c r="AY21" t="s">
        <v>406</v>
      </c>
      <c r="AZ21" s="321" t="s">
        <v>324</v>
      </c>
      <c r="BA21" s="321" t="s">
        <v>6646</v>
      </c>
      <c r="BB21" s="321" t="s">
        <v>6647</v>
      </c>
      <c r="BC21" s="321" t="s">
        <v>321</v>
      </c>
      <c r="BD21" s="321" t="s">
        <v>321</v>
      </c>
      <c r="BE21" s="322" t="s">
        <v>6602</v>
      </c>
    </row>
    <row r="22" spans="1:57">
      <c r="A22" s="186" t="s">
        <v>140</v>
      </c>
      <c r="B22" s="186" t="s">
        <v>6643</v>
      </c>
      <c r="C22" s="322">
        <v>0</v>
      </c>
      <c r="D22" s="322">
        <v>0</v>
      </c>
      <c r="E22" s="322">
        <v>0</v>
      </c>
      <c r="F22" s="322">
        <v>0</v>
      </c>
      <c r="G22" s="322">
        <v>0</v>
      </c>
      <c r="H22" s="322">
        <v>0</v>
      </c>
      <c r="I22" s="322">
        <v>0</v>
      </c>
      <c r="J22" s="322">
        <v>0</v>
      </c>
      <c r="K22" s="322">
        <v>0</v>
      </c>
      <c r="L22" s="322">
        <v>0</v>
      </c>
      <c r="M22" s="322">
        <v>0</v>
      </c>
      <c r="N22" s="322">
        <v>0</v>
      </c>
      <c r="O22" s="322">
        <v>0</v>
      </c>
      <c r="P22" s="322">
        <v>0</v>
      </c>
      <c r="Q22" s="322">
        <v>0</v>
      </c>
      <c r="R22" s="322">
        <v>0</v>
      </c>
      <c r="S22" s="322">
        <v>0</v>
      </c>
      <c r="T22" s="322">
        <v>0</v>
      </c>
      <c r="U22" s="322">
        <v>0</v>
      </c>
      <c r="V22" s="322">
        <v>0</v>
      </c>
      <c r="W22" s="322">
        <v>0</v>
      </c>
      <c r="X22" s="322">
        <v>0</v>
      </c>
      <c r="Y22" s="322">
        <v>0</v>
      </c>
      <c r="Z22" s="322">
        <v>0</v>
      </c>
      <c r="AA22" s="322">
        <v>0</v>
      </c>
      <c r="AB22" s="322">
        <v>0</v>
      </c>
      <c r="AC22" s="322">
        <v>0</v>
      </c>
      <c r="AD22" s="322">
        <v>0</v>
      </c>
      <c r="AE22" s="322">
        <v>0</v>
      </c>
      <c r="AF22" s="322">
        <v>0</v>
      </c>
      <c r="AG22" s="322">
        <v>0</v>
      </c>
      <c r="AH22" s="322">
        <v>0</v>
      </c>
      <c r="AI22" s="322">
        <v>0</v>
      </c>
      <c r="AJ22" s="322">
        <v>0</v>
      </c>
      <c r="AK22" s="322">
        <v>0</v>
      </c>
      <c r="AL22" s="322">
        <v>0</v>
      </c>
      <c r="AM22" s="322">
        <v>0</v>
      </c>
      <c r="AN22" s="322">
        <v>0</v>
      </c>
      <c r="AO22" s="322">
        <v>4.2910000000000004</v>
      </c>
      <c r="AP22" s="320">
        <v>3.9049999999999998</v>
      </c>
      <c r="AQ22" s="322">
        <v>2.0150000000000001</v>
      </c>
      <c r="AR22" s="322">
        <v>0</v>
      </c>
      <c r="AS22" s="322">
        <v>0</v>
      </c>
      <c r="AT22" s="101" t="s">
        <v>63</v>
      </c>
      <c r="AU22" s="101" t="s">
        <v>6520</v>
      </c>
      <c r="AV22" s="101">
        <v>3</v>
      </c>
      <c r="AW22" s="321" t="s">
        <v>158</v>
      </c>
      <c r="AX22" s="321" t="s">
        <v>47</v>
      </c>
      <c r="AY22" t="s">
        <v>406</v>
      </c>
      <c r="AZ22" s="321" t="s">
        <v>331</v>
      </c>
      <c r="BA22" s="321" t="s">
        <v>6648</v>
      </c>
      <c r="BB22" s="321" t="s">
        <v>6649</v>
      </c>
      <c r="BC22" s="321" t="s">
        <v>321</v>
      </c>
      <c r="BD22" s="321" t="s">
        <v>321</v>
      </c>
      <c r="BE22" s="322" t="s">
        <v>6602</v>
      </c>
    </row>
    <row r="23" spans="1:57">
      <c r="A23" s="186" t="s">
        <v>140</v>
      </c>
      <c r="B23" s="186" t="s">
        <v>6644</v>
      </c>
      <c r="C23" s="322">
        <v>0</v>
      </c>
      <c r="D23" s="322">
        <v>0</v>
      </c>
      <c r="E23" s="322">
        <v>0</v>
      </c>
      <c r="F23" s="322">
        <v>0</v>
      </c>
      <c r="G23" s="322">
        <v>0</v>
      </c>
      <c r="H23" s="322">
        <v>0</v>
      </c>
      <c r="I23" s="322">
        <v>0</v>
      </c>
      <c r="J23" s="322">
        <v>0</v>
      </c>
      <c r="K23" s="322">
        <v>0</v>
      </c>
      <c r="L23" s="322">
        <v>0</v>
      </c>
      <c r="M23" s="322">
        <v>0</v>
      </c>
      <c r="N23" s="322">
        <v>0</v>
      </c>
      <c r="O23" s="322">
        <v>0</v>
      </c>
      <c r="P23" s="322">
        <v>0</v>
      </c>
      <c r="Q23" s="322">
        <v>0</v>
      </c>
      <c r="R23" s="322">
        <v>0</v>
      </c>
      <c r="S23" s="322">
        <v>0</v>
      </c>
      <c r="T23" s="322">
        <v>0</v>
      </c>
      <c r="U23" s="322">
        <v>0</v>
      </c>
      <c r="V23" s="322">
        <v>0</v>
      </c>
      <c r="W23" s="322">
        <v>0</v>
      </c>
      <c r="X23" s="322">
        <v>0</v>
      </c>
      <c r="Y23" s="322">
        <v>0</v>
      </c>
      <c r="Z23" s="322">
        <v>0</v>
      </c>
      <c r="AA23" s="322">
        <v>0</v>
      </c>
      <c r="AB23" s="322">
        <v>0</v>
      </c>
      <c r="AC23" s="322">
        <v>0</v>
      </c>
      <c r="AD23" s="322">
        <v>0</v>
      </c>
      <c r="AE23" s="322">
        <v>0</v>
      </c>
      <c r="AF23" s="322">
        <v>0</v>
      </c>
      <c r="AG23" s="322">
        <v>0</v>
      </c>
      <c r="AH23" s="322">
        <v>0</v>
      </c>
      <c r="AI23" s="322">
        <v>0</v>
      </c>
      <c r="AJ23" s="322">
        <v>0</v>
      </c>
      <c r="AK23" s="322">
        <v>0</v>
      </c>
      <c r="AL23" s="322">
        <v>0</v>
      </c>
      <c r="AM23" s="322">
        <v>0</v>
      </c>
      <c r="AN23" s="322">
        <v>0</v>
      </c>
      <c r="AO23" s="322">
        <v>0.13700000000000001</v>
      </c>
      <c r="AP23" s="320">
        <v>0.23499999999999999</v>
      </c>
      <c r="AQ23" s="322">
        <v>0</v>
      </c>
      <c r="AR23" s="322">
        <v>0</v>
      </c>
      <c r="AS23" s="322">
        <v>0</v>
      </c>
      <c r="AT23" s="101" t="s">
        <v>63</v>
      </c>
      <c r="AU23" s="101" t="s">
        <v>1226</v>
      </c>
      <c r="AV23" s="101">
        <v>2</v>
      </c>
      <c r="AW23" s="321" t="s">
        <v>158</v>
      </c>
      <c r="AX23" s="321" t="s">
        <v>47</v>
      </c>
      <c r="AY23" t="s">
        <v>406</v>
      </c>
      <c r="AZ23" s="321" t="s">
        <v>331</v>
      </c>
      <c r="BA23" s="321" t="s">
        <v>6650</v>
      </c>
      <c r="BB23" s="321" t="s">
        <v>6651</v>
      </c>
      <c r="BC23" s="321" t="s">
        <v>321</v>
      </c>
      <c r="BD23" s="321" t="s">
        <v>321</v>
      </c>
      <c r="BE23" s="322" t="s">
        <v>6602</v>
      </c>
    </row>
    <row r="24" spans="1:57">
      <c r="A24" s="186" t="s">
        <v>140</v>
      </c>
      <c r="B24" s="186" t="s">
        <v>851</v>
      </c>
      <c r="C24" s="322">
        <v>0</v>
      </c>
      <c r="D24" s="322">
        <v>0</v>
      </c>
      <c r="E24" s="322">
        <v>0</v>
      </c>
      <c r="F24" s="322">
        <v>0</v>
      </c>
      <c r="G24" s="322">
        <v>0</v>
      </c>
      <c r="H24" s="322">
        <v>0</v>
      </c>
      <c r="I24" s="322">
        <v>0</v>
      </c>
      <c r="J24" s="322">
        <v>0</v>
      </c>
      <c r="K24" s="322">
        <v>0</v>
      </c>
      <c r="L24" s="322">
        <v>0</v>
      </c>
      <c r="M24" s="322">
        <v>0</v>
      </c>
      <c r="N24" s="322">
        <v>0</v>
      </c>
      <c r="O24" s="322">
        <v>0</v>
      </c>
      <c r="P24" s="322">
        <v>0</v>
      </c>
      <c r="Q24" s="322">
        <v>0</v>
      </c>
      <c r="R24" s="322">
        <v>0</v>
      </c>
      <c r="S24" s="322">
        <v>0</v>
      </c>
      <c r="T24" s="322">
        <v>0</v>
      </c>
      <c r="U24" s="322">
        <v>0</v>
      </c>
      <c r="V24" s="322">
        <v>0</v>
      </c>
      <c r="W24" s="322">
        <v>0</v>
      </c>
      <c r="X24" s="322">
        <v>0</v>
      </c>
      <c r="Y24" s="322">
        <v>0</v>
      </c>
      <c r="Z24" s="322">
        <v>0</v>
      </c>
      <c r="AA24" s="322">
        <v>0</v>
      </c>
      <c r="AB24" s="322">
        <v>0</v>
      </c>
      <c r="AC24" s="322">
        <v>0</v>
      </c>
      <c r="AD24" s="322">
        <v>0</v>
      </c>
      <c r="AE24" s="322">
        <v>0</v>
      </c>
      <c r="AF24" s="322">
        <v>0</v>
      </c>
      <c r="AG24" s="322">
        <v>0</v>
      </c>
      <c r="AH24" s="322">
        <v>0</v>
      </c>
      <c r="AI24" s="322">
        <v>0</v>
      </c>
      <c r="AJ24" s="322">
        <v>8.0730000000000004</v>
      </c>
      <c r="AK24" s="322">
        <v>7.0229999999999997</v>
      </c>
      <c r="AL24" s="322">
        <v>11.529</v>
      </c>
      <c r="AM24" s="322">
        <v>9.7159999999999993</v>
      </c>
      <c r="AN24" s="347">
        <v>4.0419999999999998</v>
      </c>
      <c r="AO24" s="347">
        <v>2.9060000000000001</v>
      </c>
      <c r="AP24" s="320">
        <v>0</v>
      </c>
      <c r="AQ24" s="347">
        <v>0</v>
      </c>
      <c r="AR24" s="347">
        <v>0</v>
      </c>
      <c r="AS24" s="347">
        <v>0</v>
      </c>
      <c r="AT24" s="101" t="s">
        <v>24</v>
      </c>
      <c r="AU24" s="101" t="s">
        <v>63</v>
      </c>
      <c r="AV24" s="101">
        <v>6</v>
      </c>
      <c r="AW24" s="321" t="s">
        <v>154</v>
      </c>
      <c r="AX24" s="321" t="s">
        <v>47</v>
      </c>
      <c r="AY24" t="s">
        <v>406</v>
      </c>
      <c r="AZ24" t="s">
        <v>331</v>
      </c>
      <c r="BA24" t="s">
        <v>850</v>
      </c>
      <c r="BB24" t="s">
        <v>321</v>
      </c>
      <c r="BC24" t="s">
        <v>321</v>
      </c>
      <c r="BD24" t="s">
        <v>321</v>
      </c>
      <c r="BE24" s="322">
        <v>2.867</v>
      </c>
    </row>
    <row r="25" spans="1:57">
      <c r="A25" s="186" t="s">
        <v>140</v>
      </c>
      <c r="B25" s="186" t="s">
        <v>1104</v>
      </c>
      <c r="C25" s="322">
        <v>0</v>
      </c>
      <c r="D25" s="322">
        <v>0</v>
      </c>
      <c r="E25" s="322">
        <v>0</v>
      </c>
      <c r="F25" s="322">
        <v>0</v>
      </c>
      <c r="G25" s="322">
        <v>0</v>
      </c>
      <c r="H25" s="322">
        <v>0</v>
      </c>
      <c r="I25" s="322">
        <v>0</v>
      </c>
      <c r="J25" s="322">
        <v>0</v>
      </c>
      <c r="K25" s="322">
        <v>0</v>
      </c>
      <c r="L25" s="322">
        <v>0</v>
      </c>
      <c r="M25" s="322">
        <v>0</v>
      </c>
      <c r="N25" s="322">
        <v>0</v>
      </c>
      <c r="O25" s="322">
        <v>0</v>
      </c>
      <c r="P25" s="322">
        <v>0</v>
      </c>
      <c r="Q25" s="322">
        <v>0</v>
      </c>
      <c r="R25" s="322">
        <v>0</v>
      </c>
      <c r="S25" s="322">
        <v>0</v>
      </c>
      <c r="T25" s="322">
        <v>0</v>
      </c>
      <c r="U25" s="322">
        <v>0</v>
      </c>
      <c r="V25" s="322">
        <v>0</v>
      </c>
      <c r="W25" s="322">
        <v>0</v>
      </c>
      <c r="X25" s="322">
        <v>0</v>
      </c>
      <c r="Y25" s="322">
        <v>0</v>
      </c>
      <c r="Z25" s="322">
        <v>0</v>
      </c>
      <c r="AA25" s="322">
        <v>0</v>
      </c>
      <c r="AB25" s="322">
        <v>0</v>
      </c>
      <c r="AC25" s="322">
        <v>0</v>
      </c>
      <c r="AD25" s="322">
        <v>0</v>
      </c>
      <c r="AE25" s="322">
        <v>0</v>
      </c>
      <c r="AF25" s="322">
        <v>0</v>
      </c>
      <c r="AG25" s="322">
        <v>0</v>
      </c>
      <c r="AH25" s="322">
        <v>0</v>
      </c>
      <c r="AI25" s="322">
        <v>0</v>
      </c>
      <c r="AJ25" s="322">
        <v>0.97199999999999998</v>
      </c>
      <c r="AK25" s="322">
        <v>5.117</v>
      </c>
      <c r="AL25" s="322">
        <v>6.08</v>
      </c>
      <c r="AM25" s="322">
        <v>6.0869999999999997</v>
      </c>
      <c r="AN25" s="322">
        <v>3.492</v>
      </c>
      <c r="AO25" s="322">
        <v>2.5089999999999999</v>
      </c>
      <c r="AP25" s="320">
        <v>0</v>
      </c>
      <c r="AQ25" s="322">
        <v>0</v>
      </c>
      <c r="AR25" s="322">
        <v>0</v>
      </c>
      <c r="AS25" s="322">
        <v>0</v>
      </c>
      <c r="AT25" s="101" t="s">
        <v>24</v>
      </c>
      <c r="AU25" s="101" t="s">
        <v>63</v>
      </c>
      <c r="AV25" s="101">
        <v>6</v>
      </c>
      <c r="AW25" s="321" t="s">
        <v>154</v>
      </c>
      <c r="AX25" s="321" t="s">
        <v>47</v>
      </c>
      <c r="AY25" t="s">
        <v>406</v>
      </c>
      <c r="AZ25" t="s">
        <v>331</v>
      </c>
      <c r="BA25" t="s">
        <v>849</v>
      </c>
      <c r="BB25" t="s">
        <v>321</v>
      </c>
      <c r="BC25" t="s">
        <v>321</v>
      </c>
      <c r="BD25" t="s">
        <v>321</v>
      </c>
      <c r="BE25" s="322">
        <v>2.5089999999999999</v>
      </c>
    </row>
    <row r="26" spans="1:57">
      <c r="A26" s="186" t="s">
        <v>140</v>
      </c>
      <c r="B26" s="186" t="s">
        <v>848</v>
      </c>
      <c r="C26" s="322">
        <v>0</v>
      </c>
      <c r="D26" s="322">
        <v>0</v>
      </c>
      <c r="E26" s="322">
        <v>0</v>
      </c>
      <c r="F26" s="322">
        <v>0</v>
      </c>
      <c r="G26" s="322">
        <v>0</v>
      </c>
      <c r="H26" s="322">
        <v>0</v>
      </c>
      <c r="I26" s="322">
        <v>0</v>
      </c>
      <c r="J26" s="322">
        <v>0</v>
      </c>
      <c r="K26" s="322">
        <v>0</v>
      </c>
      <c r="L26" s="322">
        <v>0</v>
      </c>
      <c r="M26" s="322">
        <v>0</v>
      </c>
      <c r="N26" s="322">
        <v>0</v>
      </c>
      <c r="O26" s="322">
        <v>0</v>
      </c>
      <c r="P26" s="322">
        <v>0</v>
      </c>
      <c r="Q26" s="322">
        <v>0</v>
      </c>
      <c r="R26" s="322">
        <v>0</v>
      </c>
      <c r="S26" s="322">
        <v>0</v>
      </c>
      <c r="T26" s="322">
        <v>0</v>
      </c>
      <c r="U26" s="322">
        <v>0</v>
      </c>
      <c r="V26" s="322">
        <v>0</v>
      </c>
      <c r="W26" s="322">
        <v>0</v>
      </c>
      <c r="X26" s="322">
        <v>0</v>
      </c>
      <c r="Y26" s="322">
        <v>0</v>
      </c>
      <c r="Z26" s="322">
        <v>0</v>
      </c>
      <c r="AA26" s="322">
        <v>0</v>
      </c>
      <c r="AB26" s="322">
        <v>0</v>
      </c>
      <c r="AC26" s="322">
        <v>0</v>
      </c>
      <c r="AD26" s="322">
        <v>0</v>
      </c>
      <c r="AE26" s="322">
        <v>0</v>
      </c>
      <c r="AF26" s="322">
        <v>0</v>
      </c>
      <c r="AG26" s="322">
        <v>0</v>
      </c>
      <c r="AH26" s="322">
        <v>0</v>
      </c>
      <c r="AI26" s="322">
        <v>0</v>
      </c>
      <c r="AJ26" s="322">
        <v>17.628</v>
      </c>
      <c r="AK26" s="322">
        <v>8.1069999999999993</v>
      </c>
      <c r="AL26" s="322">
        <v>39.576999999999998</v>
      </c>
      <c r="AM26" s="322">
        <v>25.97099991</v>
      </c>
      <c r="AN26" s="347">
        <v>7.0970000000000004</v>
      </c>
      <c r="AO26" s="347">
        <v>6.548</v>
      </c>
      <c r="AP26" s="320">
        <v>0</v>
      </c>
      <c r="AQ26" s="347">
        <v>0</v>
      </c>
      <c r="AR26" s="347">
        <v>0</v>
      </c>
      <c r="AS26" s="347">
        <v>0</v>
      </c>
      <c r="AT26" s="101" t="s">
        <v>24</v>
      </c>
      <c r="AU26" s="101" t="s">
        <v>63</v>
      </c>
      <c r="AV26" s="101">
        <v>6</v>
      </c>
      <c r="AW26" s="321" t="s">
        <v>154</v>
      </c>
      <c r="AX26" s="321" t="s">
        <v>47</v>
      </c>
      <c r="AY26" t="s">
        <v>406</v>
      </c>
      <c r="AZ26" t="s">
        <v>331</v>
      </c>
      <c r="BA26" t="s">
        <v>847</v>
      </c>
      <c r="BB26" t="s">
        <v>321</v>
      </c>
      <c r="BC26" s="345" t="s">
        <v>321</v>
      </c>
      <c r="BD26" s="345" t="s">
        <v>321</v>
      </c>
      <c r="BE26" s="322">
        <v>5.15</v>
      </c>
    </row>
    <row r="27" spans="1:57">
      <c r="A27" s="186" t="s">
        <v>140</v>
      </c>
      <c r="B27" s="186" t="s">
        <v>856</v>
      </c>
      <c r="C27" s="322">
        <v>0</v>
      </c>
      <c r="D27" s="322">
        <v>0</v>
      </c>
      <c r="E27" s="322">
        <v>0</v>
      </c>
      <c r="F27" s="322">
        <v>0</v>
      </c>
      <c r="G27" s="322">
        <v>0</v>
      </c>
      <c r="H27" s="322">
        <v>0</v>
      </c>
      <c r="I27" s="322">
        <v>0</v>
      </c>
      <c r="J27" s="322">
        <v>0</v>
      </c>
      <c r="K27" s="322">
        <v>0</v>
      </c>
      <c r="L27" s="322">
        <v>0</v>
      </c>
      <c r="M27" s="322">
        <v>0</v>
      </c>
      <c r="N27" s="322">
        <v>0</v>
      </c>
      <c r="O27" s="322">
        <v>0</v>
      </c>
      <c r="P27" s="322">
        <v>0</v>
      </c>
      <c r="Q27" s="322">
        <v>0</v>
      </c>
      <c r="R27" s="322">
        <v>0</v>
      </c>
      <c r="S27" s="322">
        <v>0</v>
      </c>
      <c r="T27" s="322">
        <v>0</v>
      </c>
      <c r="U27" s="322">
        <v>0</v>
      </c>
      <c r="V27" s="322">
        <v>0</v>
      </c>
      <c r="W27" s="322">
        <v>0</v>
      </c>
      <c r="X27" s="322">
        <v>0</v>
      </c>
      <c r="Y27" s="322">
        <v>0</v>
      </c>
      <c r="Z27" s="322">
        <v>0</v>
      </c>
      <c r="AA27" s="322">
        <v>0</v>
      </c>
      <c r="AB27" s="322">
        <v>0</v>
      </c>
      <c r="AC27" s="322">
        <v>0</v>
      </c>
      <c r="AD27" s="322">
        <v>0</v>
      </c>
      <c r="AE27" s="322">
        <v>0</v>
      </c>
      <c r="AF27" s="322">
        <v>0</v>
      </c>
      <c r="AG27" s="322">
        <v>0</v>
      </c>
      <c r="AH27" s="322">
        <v>0</v>
      </c>
      <c r="AI27" s="322">
        <v>0</v>
      </c>
      <c r="AJ27" s="322">
        <v>0</v>
      </c>
      <c r="AK27" s="322">
        <v>0</v>
      </c>
      <c r="AL27" s="322">
        <v>0</v>
      </c>
      <c r="AM27" s="322">
        <v>0</v>
      </c>
      <c r="AN27" s="322">
        <v>1</v>
      </c>
      <c r="AO27" s="322">
        <v>0.5</v>
      </c>
      <c r="AP27" s="320">
        <v>0</v>
      </c>
      <c r="AQ27" s="322">
        <v>0</v>
      </c>
      <c r="AR27" s="322">
        <v>0</v>
      </c>
      <c r="AS27" s="322">
        <v>0</v>
      </c>
      <c r="AT27" s="101" t="s">
        <v>62</v>
      </c>
      <c r="AU27" s="101" t="s">
        <v>63</v>
      </c>
      <c r="AV27" s="101">
        <v>2</v>
      </c>
      <c r="AW27" s="321" t="s">
        <v>158</v>
      </c>
      <c r="AX27" s="321" t="s">
        <v>34</v>
      </c>
      <c r="AY27" t="s">
        <v>406</v>
      </c>
      <c r="AZ27" t="s">
        <v>331</v>
      </c>
      <c r="BA27" t="s">
        <v>855</v>
      </c>
      <c r="BB27" t="s">
        <v>854</v>
      </c>
      <c r="BC27" t="s">
        <v>321</v>
      </c>
      <c r="BD27" t="s">
        <v>321</v>
      </c>
      <c r="BE27" s="322">
        <v>0.5</v>
      </c>
    </row>
    <row r="28" spans="1:57">
      <c r="A28" s="186" t="s">
        <v>140</v>
      </c>
      <c r="B28" s="186" t="s">
        <v>846</v>
      </c>
      <c r="C28" s="322">
        <v>0</v>
      </c>
      <c r="D28" s="322">
        <v>0</v>
      </c>
      <c r="E28" s="322">
        <v>0</v>
      </c>
      <c r="F28" s="322">
        <v>0</v>
      </c>
      <c r="G28" s="322">
        <v>0</v>
      </c>
      <c r="H28" s="322">
        <v>0</v>
      </c>
      <c r="I28" s="322">
        <v>0</v>
      </c>
      <c r="J28" s="322">
        <v>0</v>
      </c>
      <c r="K28" s="322">
        <v>0</v>
      </c>
      <c r="L28" s="322">
        <v>0</v>
      </c>
      <c r="M28" s="322">
        <v>0</v>
      </c>
      <c r="N28" s="322">
        <v>0</v>
      </c>
      <c r="O28" s="322">
        <v>0</v>
      </c>
      <c r="P28" s="322">
        <v>0</v>
      </c>
      <c r="Q28" s="322">
        <v>0</v>
      </c>
      <c r="R28" s="322">
        <v>0</v>
      </c>
      <c r="S28" s="322">
        <v>0</v>
      </c>
      <c r="T28" s="322">
        <v>0</v>
      </c>
      <c r="U28" s="322">
        <v>0</v>
      </c>
      <c r="V28" s="322">
        <v>0</v>
      </c>
      <c r="W28" s="322">
        <v>0</v>
      </c>
      <c r="X28" s="322">
        <v>0</v>
      </c>
      <c r="Y28" s="322">
        <v>0</v>
      </c>
      <c r="Z28" s="322">
        <v>0</v>
      </c>
      <c r="AA28" s="322">
        <v>0</v>
      </c>
      <c r="AB28" s="322">
        <v>0</v>
      </c>
      <c r="AC28" s="322">
        <v>0</v>
      </c>
      <c r="AD28" s="322">
        <v>0</v>
      </c>
      <c r="AE28" s="322">
        <v>0</v>
      </c>
      <c r="AF28" s="322">
        <v>0</v>
      </c>
      <c r="AG28" s="322">
        <v>0</v>
      </c>
      <c r="AH28" s="322">
        <v>0</v>
      </c>
      <c r="AI28" s="322">
        <v>0.28399999999999997</v>
      </c>
      <c r="AJ28" s="322">
        <v>1.984</v>
      </c>
      <c r="AK28" s="322">
        <v>1.8140000000000001</v>
      </c>
      <c r="AL28" s="322">
        <v>0.2</v>
      </c>
      <c r="AM28" s="322">
        <v>0</v>
      </c>
      <c r="AN28" s="322">
        <v>0.9</v>
      </c>
      <c r="AO28" s="322">
        <v>0</v>
      </c>
      <c r="AP28" s="320">
        <v>0</v>
      </c>
      <c r="AQ28" s="322">
        <v>0</v>
      </c>
      <c r="AR28" s="322">
        <v>0</v>
      </c>
      <c r="AS28" s="322">
        <v>0</v>
      </c>
      <c r="AT28" s="101" t="s">
        <v>23</v>
      </c>
      <c r="AU28" s="101" t="s">
        <v>62</v>
      </c>
      <c r="AV28" s="101">
        <v>6</v>
      </c>
      <c r="AW28" s="321" t="s">
        <v>159</v>
      </c>
      <c r="AX28" s="321" t="s">
        <v>47</v>
      </c>
      <c r="AY28" s="321" t="s">
        <v>406</v>
      </c>
      <c r="AZ28" s="321" t="s">
        <v>331</v>
      </c>
      <c r="BA28" s="321" t="s">
        <v>321</v>
      </c>
      <c r="BB28" s="321" t="s">
        <v>321</v>
      </c>
      <c r="BC28" s="321" t="s">
        <v>321</v>
      </c>
      <c r="BD28" s="321" t="s">
        <v>321</v>
      </c>
      <c r="BE28" s="322">
        <v>0</v>
      </c>
    </row>
    <row r="29" spans="1:57">
      <c r="A29" s="186" t="s">
        <v>140</v>
      </c>
      <c r="B29" s="186" t="s">
        <v>841</v>
      </c>
      <c r="C29" s="322">
        <v>0</v>
      </c>
      <c r="D29" s="322">
        <v>0</v>
      </c>
      <c r="E29" s="322">
        <v>0</v>
      </c>
      <c r="F29" s="322">
        <v>0</v>
      </c>
      <c r="G29" s="322">
        <v>0</v>
      </c>
      <c r="H29" s="322">
        <v>0</v>
      </c>
      <c r="I29" s="322">
        <v>0</v>
      </c>
      <c r="J29" s="322">
        <v>0</v>
      </c>
      <c r="K29" s="322">
        <v>0</v>
      </c>
      <c r="L29" s="322">
        <v>0</v>
      </c>
      <c r="M29" s="322">
        <v>0</v>
      </c>
      <c r="N29" s="322">
        <v>0</v>
      </c>
      <c r="O29" s="322">
        <v>0</v>
      </c>
      <c r="P29" s="322">
        <v>0</v>
      </c>
      <c r="Q29" s="322">
        <v>0</v>
      </c>
      <c r="R29" s="322">
        <v>0</v>
      </c>
      <c r="S29" s="322">
        <v>0</v>
      </c>
      <c r="T29" s="322">
        <v>0</v>
      </c>
      <c r="U29" s="322">
        <v>0</v>
      </c>
      <c r="V29" s="322">
        <v>0</v>
      </c>
      <c r="W29" s="322">
        <v>0</v>
      </c>
      <c r="X29" s="322">
        <v>0</v>
      </c>
      <c r="Y29" s="322">
        <v>0</v>
      </c>
      <c r="Z29" s="322">
        <v>0</v>
      </c>
      <c r="AA29" s="322">
        <v>0</v>
      </c>
      <c r="AB29" s="322">
        <v>0</v>
      </c>
      <c r="AC29" s="322">
        <v>0</v>
      </c>
      <c r="AD29" s="322">
        <v>0</v>
      </c>
      <c r="AE29" s="322">
        <v>0</v>
      </c>
      <c r="AF29" s="322">
        <v>0</v>
      </c>
      <c r="AG29" s="322">
        <v>0</v>
      </c>
      <c r="AH29" s="322">
        <v>0</v>
      </c>
      <c r="AI29" s="322">
        <v>0</v>
      </c>
      <c r="AJ29" s="322">
        <v>0</v>
      </c>
      <c r="AK29" s="322">
        <v>0</v>
      </c>
      <c r="AL29" s="322">
        <v>6.8440000000000003</v>
      </c>
      <c r="AM29" s="322">
        <v>10.255765</v>
      </c>
      <c r="AN29" s="322">
        <v>5.0330000000000004</v>
      </c>
      <c r="AO29" s="322">
        <v>0</v>
      </c>
      <c r="AP29" s="320">
        <v>0</v>
      </c>
      <c r="AQ29" s="322">
        <v>0</v>
      </c>
      <c r="AR29" s="322">
        <v>0</v>
      </c>
      <c r="AS29" s="322">
        <v>0</v>
      </c>
      <c r="AT29" s="101" t="s">
        <v>26</v>
      </c>
      <c r="AU29" s="101" t="s">
        <v>62</v>
      </c>
      <c r="AV29" s="101">
        <v>3</v>
      </c>
      <c r="AW29" s="321" t="s">
        <v>154</v>
      </c>
      <c r="AX29" s="321" t="s">
        <v>47</v>
      </c>
      <c r="AY29" s="321" t="s">
        <v>406</v>
      </c>
      <c r="AZ29" t="s">
        <v>331</v>
      </c>
      <c r="BA29" t="s">
        <v>840</v>
      </c>
      <c r="BB29" t="s">
        <v>321</v>
      </c>
      <c r="BC29" s="321" t="s">
        <v>321</v>
      </c>
      <c r="BD29" s="321" t="s">
        <v>321</v>
      </c>
      <c r="BE29" s="322">
        <v>0</v>
      </c>
    </row>
    <row r="30" spans="1:57">
      <c r="A30" s="186" t="s">
        <v>140</v>
      </c>
      <c r="B30" s="186" t="s">
        <v>863</v>
      </c>
      <c r="C30" s="322">
        <v>0</v>
      </c>
      <c r="D30" s="322">
        <v>0</v>
      </c>
      <c r="E30" s="322">
        <v>0</v>
      </c>
      <c r="F30" s="322">
        <v>0</v>
      </c>
      <c r="G30" s="322">
        <v>0</v>
      </c>
      <c r="H30" s="322">
        <v>0</v>
      </c>
      <c r="I30" s="322">
        <v>0</v>
      </c>
      <c r="J30" s="322">
        <v>0</v>
      </c>
      <c r="K30" s="322">
        <v>0</v>
      </c>
      <c r="L30" s="322">
        <v>0</v>
      </c>
      <c r="M30" s="322">
        <v>0</v>
      </c>
      <c r="N30" s="322">
        <v>0</v>
      </c>
      <c r="O30" s="322">
        <v>0</v>
      </c>
      <c r="P30" s="322">
        <v>0</v>
      </c>
      <c r="Q30" s="322">
        <v>0</v>
      </c>
      <c r="R30" s="322">
        <v>0</v>
      </c>
      <c r="S30" s="322">
        <v>0</v>
      </c>
      <c r="T30" s="322">
        <v>0</v>
      </c>
      <c r="U30" s="322">
        <v>0</v>
      </c>
      <c r="V30" s="322">
        <v>0</v>
      </c>
      <c r="W30" s="322">
        <v>0</v>
      </c>
      <c r="X30" s="322">
        <v>0</v>
      </c>
      <c r="Y30" s="322">
        <v>0</v>
      </c>
      <c r="Z30" s="322">
        <v>0</v>
      </c>
      <c r="AA30" s="322">
        <v>0</v>
      </c>
      <c r="AB30" s="322">
        <v>0</v>
      </c>
      <c r="AC30" s="322">
        <v>0</v>
      </c>
      <c r="AD30" s="322">
        <v>5.5E-2</v>
      </c>
      <c r="AE30" s="322">
        <v>0</v>
      </c>
      <c r="AF30" s="322">
        <v>0</v>
      </c>
      <c r="AG30" s="322">
        <v>8.2000000000000003E-2</v>
      </c>
      <c r="AH30" s="322">
        <v>0.02</v>
      </c>
      <c r="AI30" s="322">
        <v>0.125</v>
      </c>
      <c r="AJ30" s="322">
        <v>0.20799999999999999</v>
      </c>
      <c r="AK30" s="322">
        <v>2.9089999999999998</v>
      </c>
      <c r="AL30" s="322">
        <v>0.19900000000000001</v>
      </c>
      <c r="AM30" s="322">
        <v>3.0000000000000001E-3</v>
      </c>
      <c r="AN30" s="322">
        <v>0</v>
      </c>
      <c r="AO30" s="322">
        <v>0</v>
      </c>
      <c r="AP30" s="320">
        <v>0</v>
      </c>
      <c r="AQ30" s="322">
        <v>0</v>
      </c>
      <c r="AR30" s="322">
        <v>0</v>
      </c>
      <c r="AS30" s="322">
        <v>0</v>
      </c>
      <c r="AT30" s="101" t="s">
        <v>18</v>
      </c>
      <c r="AU30" s="101" t="s">
        <v>27</v>
      </c>
      <c r="AV30" s="101">
        <v>10</v>
      </c>
      <c r="AW30" s="321" t="s">
        <v>158</v>
      </c>
      <c r="AX30" s="321" t="s">
        <v>47</v>
      </c>
      <c r="AY30" t="s">
        <v>341</v>
      </c>
      <c r="AZ30" s="321" t="s">
        <v>331</v>
      </c>
      <c r="BA30" s="321" t="s">
        <v>321</v>
      </c>
      <c r="BB30" s="321" t="s">
        <v>862</v>
      </c>
      <c r="BC30" s="345" t="s">
        <v>321</v>
      </c>
      <c r="BD30" s="345" t="s">
        <v>321</v>
      </c>
      <c r="BE30" s="322">
        <v>0</v>
      </c>
    </row>
    <row r="31" spans="1:57">
      <c r="A31" s="186" t="s">
        <v>140</v>
      </c>
      <c r="B31" s="186" t="s">
        <v>858</v>
      </c>
      <c r="C31" s="322">
        <v>0</v>
      </c>
      <c r="D31" s="322">
        <v>0</v>
      </c>
      <c r="E31" s="322">
        <v>0</v>
      </c>
      <c r="F31" s="322">
        <v>0</v>
      </c>
      <c r="G31" s="322">
        <v>0</v>
      </c>
      <c r="H31" s="322">
        <v>0</v>
      </c>
      <c r="I31" s="322">
        <v>0</v>
      </c>
      <c r="J31" s="322">
        <v>0</v>
      </c>
      <c r="K31" s="322">
        <v>0</v>
      </c>
      <c r="L31" s="322">
        <v>0</v>
      </c>
      <c r="M31" s="322">
        <v>0</v>
      </c>
      <c r="N31" s="322">
        <v>0</v>
      </c>
      <c r="O31" s="322">
        <v>0</v>
      </c>
      <c r="P31" s="322">
        <v>0</v>
      </c>
      <c r="Q31" s="322">
        <v>0</v>
      </c>
      <c r="R31" s="322">
        <v>0</v>
      </c>
      <c r="S31" s="322">
        <v>0</v>
      </c>
      <c r="T31" s="322">
        <v>0</v>
      </c>
      <c r="U31" s="322">
        <v>0</v>
      </c>
      <c r="V31" s="322">
        <v>0</v>
      </c>
      <c r="W31" s="322">
        <v>0</v>
      </c>
      <c r="X31" s="322">
        <v>0</v>
      </c>
      <c r="Y31" s="322">
        <v>0</v>
      </c>
      <c r="Z31" s="322">
        <v>0</v>
      </c>
      <c r="AA31" s="322">
        <v>0</v>
      </c>
      <c r="AB31" s="322">
        <v>0</v>
      </c>
      <c r="AC31" s="322">
        <v>0</v>
      </c>
      <c r="AD31" s="322">
        <v>0</v>
      </c>
      <c r="AE31" s="322">
        <v>0</v>
      </c>
      <c r="AF31" s="322">
        <v>0</v>
      </c>
      <c r="AG31" s="322">
        <v>0</v>
      </c>
      <c r="AH31" s="322">
        <v>0</v>
      </c>
      <c r="AI31" s="322">
        <v>0.1</v>
      </c>
      <c r="AJ31" s="322">
        <v>0.1</v>
      </c>
      <c r="AK31" s="322">
        <v>0.1</v>
      </c>
      <c r="AL31" s="322">
        <v>0.1</v>
      </c>
      <c r="AM31" s="322">
        <v>0.1</v>
      </c>
      <c r="AN31" s="322">
        <v>0</v>
      </c>
      <c r="AO31" s="322">
        <v>0</v>
      </c>
      <c r="AP31" s="320">
        <v>0</v>
      </c>
      <c r="AQ31" s="322">
        <v>0</v>
      </c>
      <c r="AR31" s="322">
        <v>0</v>
      </c>
      <c r="AS31" s="322">
        <v>0</v>
      </c>
      <c r="AT31" s="101" t="s">
        <v>23</v>
      </c>
      <c r="AU31" s="101" t="s">
        <v>27</v>
      </c>
      <c r="AV31" s="101">
        <v>5</v>
      </c>
      <c r="AW31" s="321" t="s">
        <v>158</v>
      </c>
      <c r="AX31" s="321" t="s">
        <v>47</v>
      </c>
      <c r="AY31" t="s">
        <v>341</v>
      </c>
      <c r="AZ31" t="s">
        <v>331</v>
      </c>
      <c r="BA31" t="s">
        <v>857</v>
      </c>
      <c r="BB31" t="s">
        <v>6674</v>
      </c>
      <c r="BC31" s="321" t="s">
        <v>321</v>
      </c>
      <c r="BD31" s="321" t="s">
        <v>321</v>
      </c>
      <c r="BE31" s="322">
        <v>0</v>
      </c>
    </row>
    <row r="32" spans="1:57">
      <c r="A32" s="186" t="s">
        <v>140</v>
      </c>
      <c r="B32" s="186" t="s">
        <v>833</v>
      </c>
      <c r="C32" s="322">
        <v>0</v>
      </c>
      <c r="D32" s="322">
        <v>0</v>
      </c>
      <c r="E32" s="322">
        <v>0</v>
      </c>
      <c r="F32" s="322">
        <v>0</v>
      </c>
      <c r="G32" s="322">
        <v>0</v>
      </c>
      <c r="H32" s="322">
        <v>0</v>
      </c>
      <c r="I32" s="322">
        <v>0</v>
      </c>
      <c r="J32" s="322">
        <v>0</v>
      </c>
      <c r="K32" s="322">
        <v>0</v>
      </c>
      <c r="L32" s="322">
        <v>0</v>
      </c>
      <c r="M32" s="322">
        <v>0</v>
      </c>
      <c r="N32" s="322">
        <v>0</v>
      </c>
      <c r="O32" s="322">
        <v>0</v>
      </c>
      <c r="P32" s="322">
        <v>0</v>
      </c>
      <c r="Q32" s="322">
        <v>0</v>
      </c>
      <c r="R32" s="322">
        <v>0</v>
      </c>
      <c r="S32" s="322">
        <v>0</v>
      </c>
      <c r="T32" s="322">
        <v>0</v>
      </c>
      <c r="U32" s="322">
        <v>0</v>
      </c>
      <c r="V32" s="322">
        <v>0</v>
      </c>
      <c r="W32" s="322">
        <v>0</v>
      </c>
      <c r="X32" s="322">
        <v>0</v>
      </c>
      <c r="Y32" s="322">
        <v>0</v>
      </c>
      <c r="Z32" s="322">
        <v>0</v>
      </c>
      <c r="AA32" s="322">
        <v>0</v>
      </c>
      <c r="AB32" s="322">
        <v>0</v>
      </c>
      <c r="AC32" s="322">
        <v>0</v>
      </c>
      <c r="AD32" s="322">
        <v>0</v>
      </c>
      <c r="AE32" s="322">
        <v>0</v>
      </c>
      <c r="AF32" s="322">
        <v>0</v>
      </c>
      <c r="AG32" s="322">
        <v>0</v>
      </c>
      <c r="AH32" s="322">
        <v>0</v>
      </c>
      <c r="AI32" s="322">
        <v>0</v>
      </c>
      <c r="AJ32" s="322">
        <v>0</v>
      </c>
      <c r="AK32" s="322">
        <v>0</v>
      </c>
      <c r="AL32" s="322">
        <v>1.05</v>
      </c>
      <c r="AM32" s="322">
        <v>0</v>
      </c>
      <c r="AN32" s="322">
        <v>0</v>
      </c>
      <c r="AO32" s="322">
        <v>0</v>
      </c>
      <c r="AP32" s="320">
        <v>0</v>
      </c>
      <c r="AQ32" s="322">
        <v>0</v>
      </c>
      <c r="AR32" s="322">
        <v>0</v>
      </c>
      <c r="AS32" s="322">
        <v>0</v>
      </c>
      <c r="AT32" s="101" t="s">
        <v>26</v>
      </c>
      <c r="AU32" s="101" t="s">
        <v>26</v>
      </c>
      <c r="AV32" s="101">
        <v>1</v>
      </c>
      <c r="AW32" s="321" t="s">
        <v>157</v>
      </c>
      <c r="AX32" s="321" t="s">
        <v>47</v>
      </c>
      <c r="AY32" t="s">
        <v>406</v>
      </c>
      <c r="AZ32" t="s">
        <v>331</v>
      </c>
      <c r="BA32" t="s">
        <v>321</v>
      </c>
      <c r="BB32" t="s">
        <v>321</v>
      </c>
      <c r="BC32" s="345" t="s">
        <v>824</v>
      </c>
      <c r="BD32" s="345" t="s">
        <v>321</v>
      </c>
      <c r="BE32" s="322">
        <v>0</v>
      </c>
    </row>
    <row r="33" spans="1:57">
      <c r="A33" s="186" t="s">
        <v>140</v>
      </c>
      <c r="B33" s="186" t="s">
        <v>865</v>
      </c>
      <c r="C33" s="322">
        <v>0</v>
      </c>
      <c r="D33" s="322">
        <v>0</v>
      </c>
      <c r="E33" s="322">
        <v>0</v>
      </c>
      <c r="F33" s="322">
        <v>0</v>
      </c>
      <c r="G33" s="322">
        <v>0</v>
      </c>
      <c r="H33" s="322">
        <v>0</v>
      </c>
      <c r="I33" s="322">
        <v>0</v>
      </c>
      <c r="J33" s="322">
        <v>0</v>
      </c>
      <c r="K33" s="322">
        <v>0</v>
      </c>
      <c r="L33" s="322">
        <v>0</v>
      </c>
      <c r="M33" s="322">
        <v>0</v>
      </c>
      <c r="N33" s="322">
        <v>0</v>
      </c>
      <c r="O33" s="322">
        <v>0</v>
      </c>
      <c r="P33" s="322">
        <v>0</v>
      </c>
      <c r="Q33" s="322">
        <v>0</v>
      </c>
      <c r="R33" s="322">
        <v>0</v>
      </c>
      <c r="S33" s="322">
        <v>0</v>
      </c>
      <c r="T33" s="322">
        <v>0</v>
      </c>
      <c r="U33" s="322">
        <v>0</v>
      </c>
      <c r="V33" s="322">
        <v>0</v>
      </c>
      <c r="W33" s="322">
        <v>0</v>
      </c>
      <c r="X33" s="322">
        <v>0</v>
      </c>
      <c r="Y33" s="322">
        <v>0</v>
      </c>
      <c r="Z33" s="322">
        <v>0</v>
      </c>
      <c r="AA33" s="322">
        <v>0</v>
      </c>
      <c r="AB33" s="322">
        <v>0</v>
      </c>
      <c r="AC33" s="322">
        <v>0</v>
      </c>
      <c r="AD33" s="322">
        <v>0</v>
      </c>
      <c r="AE33" s="322">
        <v>0</v>
      </c>
      <c r="AF33" s="322">
        <v>0</v>
      </c>
      <c r="AG33" s="322">
        <v>10</v>
      </c>
      <c r="AH33" s="322">
        <v>15</v>
      </c>
      <c r="AI33" s="322">
        <v>15</v>
      </c>
      <c r="AJ33" s="322">
        <v>6.1849999999999996</v>
      </c>
      <c r="AK33" s="322">
        <v>0</v>
      </c>
      <c r="AL33" s="322">
        <v>0</v>
      </c>
      <c r="AM33" s="322">
        <v>0</v>
      </c>
      <c r="AN33" s="322">
        <v>0</v>
      </c>
      <c r="AO33" s="322">
        <v>0</v>
      </c>
      <c r="AP33" s="320">
        <v>0</v>
      </c>
      <c r="AQ33" s="322">
        <v>0</v>
      </c>
      <c r="AR33" s="322">
        <v>0</v>
      </c>
      <c r="AS33" s="322">
        <v>0</v>
      </c>
      <c r="AT33" s="101" t="s">
        <v>21</v>
      </c>
      <c r="AU33" s="101" t="s">
        <v>24</v>
      </c>
      <c r="AV33" s="101">
        <v>4</v>
      </c>
      <c r="AW33" s="321" t="s">
        <v>159</v>
      </c>
      <c r="AX33" s="321" t="s">
        <v>47</v>
      </c>
      <c r="AY33" t="s">
        <v>441</v>
      </c>
      <c r="AZ33" t="s">
        <v>331</v>
      </c>
      <c r="BA33" t="s">
        <v>321</v>
      </c>
      <c r="BB33" t="s">
        <v>321</v>
      </c>
      <c r="BC33" t="s">
        <v>321</v>
      </c>
      <c r="BD33" t="s">
        <v>321</v>
      </c>
      <c r="BE33" s="322">
        <v>0</v>
      </c>
    </row>
    <row r="34" spans="1:57">
      <c r="A34" s="186" t="s">
        <v>140</v>
      </c>
      <c r="B34" s="186" t="s">
        <v>859</v>
      </c>
      <c r="C34" s="322">
        <v>0</v>
      </c>
      <c r="D34" s="322">
        <v>0</v>
      </c>
      <c r="E34" s="322">
        <v>0</v>
      </c>
      <c r="F34" s="322">
        <v>0</v>
      </c>
      <c r="G34" s="322">
        <v>0</v>
      </c>
      <c r="H34" s="322">
        <v>0</v>
      </c>
      <c r="I34" s="322">
        <v>0</v>
      </c>
      <c r="J34" s="322">
        <v>0</v>
      </c>
      <c r="K34" s="322">
        <v>0</v>
      </c>
      <c r="L34" s="322">
        <v>0</v>
      </c>
      <c r="M34" s="322">
        <v>0</v>
      </c>
      <c r="N34" s="322">
        <v>0</v>
      </c>
      <c r="O34" s="322">
        <v>0</v>
      </c>
      <c r="P34" s="322">
        <v>0</v>
      </c>
      <c r="Q34" s="322">
        <v>0</v>
      </c>
      <c r="R34" s="322">
        <v>0</v>
      </c>
      <c r="S34" s="322">
        <v>0</v>
      </c>
      <c r="T34" s="322">
        <v>0</v>
      </c>
      <c r="U34" s="322">
        <v>0</v>
      </c>
      <c r="V34" s="322">
        <v>0</v>
      </c>
      <c r="W34" s="322">
        <v>0</v>
      </c>
      <c r="X34" s="322">
        <v>0</v>
      </c>
      <c r="Y34" s="322">
        <v>0</v>
      </c>
      <c r="Z34" s="322">
        <v>0</v>
      </c>
      <c r="AA34" s="322">
        <v>0</v>
      </c>
      <c r="AB34" s="322">
        <v>0</v>
      </c>
      <c r="AC34" s="322">
        <v>0</v>
      </c>
      <c r="AD34" s="322">
        <v>0</v>
      </c>
      <c r="AE34" s="322">
        <v>0</v>
      </c>
      <c r="AF34" s="322">
        <v>0</v>
      </c>
      <c r="AG34" s="322">
        <v>3.1459999999999999</v>
      </c>
      <c r="AH34" s="322">
        <v>4.0890000000000004</v>
      </c>
      <c r="AI34" s="322">
        <v>3.9889999999999999</v>
      </c>
      <c r="AJ34" s="322">
        <v>4</v>
      </c>
      <c r="AK34" s="322">
        <v>0</v>
      </c>
      <c r="AL34" s="322">
        <v>0</v>
      </c>
      <c r="AM34" s="322">
        <v>0</v>
      </c>
      <c r="AN34" s="322">
        <v>0</v>
      </c>
      <c r="AO34" s="322">
        <v>0</v>
      </c>
      <c r="AP34" s="320">
        <v>0</v>
      </c>
      <c r="AQ34" s="322">
        <v>0</v>
      </c>
      <c r="AR34" s="322">
        <v>0</v>
      </c>
      <c r="AS34" s="322">
        <v>0</v>
      </c>
      <c r="AT34" s="101" t="s">
        <v>21</v>
      </c>
      <c r="AU34" s="101" t="s">
        <v>24</v>
      </c>
      <c r="AV34" s="101">
        <v>4</v>
      </c>
      <c r="AW34" s="321" t="s">
        <v>159</v>
      </c>
      <c r="AX34" s="321" t="s">
        <v>47</v>
      </c>
      <c r="AY34" t="s">
        <v>341</v>
      </c>
      <c r="AZ34" t="s">
        <v>331</v>
      </c>
      <c r="BA34" t="s">
        <v>321</v>
      </c>
      <c r="BB34" t="s">
        <v>321</v>
      </c>
      <c r="BC34" s="321" t="s">
        <v>321</v>
      </c>
      <c r="BD34" s="321" t="s">
        <v>321</v>
      </c>
      <c r="BE34" s="322">
        <v>0</v>
      </c>
    </row>
    <row r="35" spans="1:57">
      <c r="A35" s="186" t="s">
        <v>140</v>
      </c>
      <c r="B35" s="186" t="s">
        <v>839</v>
      </c>
      <c r="C35" s="322">
        <v>0</v>
      </c>
      <c r="D35" s="322">
        <v>0</v>
      </c>
      <c r="E35" s="322">
        <v>0</v>
      </c>
      <c r="F35" s="322">
        <v>0</v>
      </c>
      <c r="G35" s="322">
        <v>0</v>
      </c>
      <c r="H35" s="322">
        <v>0</v>
      </c>
      <c r="I35" s="322">
        <v>0</v>
      </c>
      <c r="J35" s="322">
        <v>0</v>
      </c>
      <c r="K35" s="322">
        <v>0</v>
      </c>
      <c r="L35" s="322">
        <v>0</v>
      </c>
      <c r="M35" s="322">
        <v>0</v>
      </c>
      <c r="N35" s="322">
        <v>0</v>
      </c>
      <c r="O35" s="322">
        <v>0</v>
      </c>
      <c r="P35" s="322">
        <v>0</v>
      </c>
      <c r="Q35" s="322">
        <v>0</v>
      </c>
      <c r="R35" s="322">
        <v>0</v>
      </c>
      <c r="S35" s="322">
        <v>0</v>
      </c>
      <c r="T35" s="322">
        <v>0</v>
      </c>
      <c r="U35" s="322">
        <v>0</v>
      </c>
      <c r="V35" s="322">
        <v>0</v>
      </c>
      <c r="W35" s="322">
        <v>0</v>
      </c>
      <c r="X35" s="322">
        <v>0</v>
      </c>
      <c r="Y35" s="322">
        <v>0</v>
      </c>
      <c r="Z35" s="322">
        <v>0</v>
      </c>
      <c r="AA35" s="322">
        <v>0</v>
      </c>
      <c r="AB35" s="322">
        <v>0</v>
      </c>
      <c r="AC35" s="322">
        <v>0</v>
      </c>
      <c r="AD35" s="322">
        <v>0</v>
      </c>
      <c r="AE35" s="322">
        <v>0</v>
      </c>
      <c r="AF35" s="322">
        <v>0</v>
      </c>
      <c r="AG35" s="322">
        <v>0</v>
      </c>
      <c r="AH35" s="322">
        <v>2.9649999999999999</v>
      </c>
      <c r="AI35" s="322">
        <v>5.1230000000000002</v>
      </c>
      <c r="AJ35" s="322">
        <v>0.41799999999999998</v>
      </c>
      <c r="AK35" s="322">
        <v>0</v>
      </c>
      <c r="AL35" s="322">
        <v>0</v>
      </c>
      <c r="AM35" s="322">
        <v>0</v>
      </c>
      <c r="AN35" s="322">
        <v>0</v>
      </c>
      <c r="AO35" s="322">
        <v>0</v>
      </c>
      <c r="AP35" s="320">
        <v>0</v>
      </c>
      <c r="AQ35" s="322">
        <v>0</v>
      </c>
      <c r="AR35" s="322">
        <v>0</v>
      </c>
      <c r="AS35" s="322">
        <v>0</v>
      </c>
      <c r="AT35" s="101" t="s">
        <v>22</v>
      </c>
      <c r="AU35" s="101" t="s">
        <v>24</v>
      </c>
      <c r="AV35" s="101">
        <v>3</v>
      </c>
      <c r="AW35" s="321" t="s">
        <v>159</v>
      </c>
      <c r="AX35" t="s">
        <v>47</v>
      </c>
      <c r="AY35" t="s">
        <v>406</v>
      </c>
      <c r="AZ35" t="s">
        <v>331</v>
      </c>
      <c r="BA35" t="s">
        <v>321</v>
      </c>
      <c r="BB35" t="s">
        <v>321</v>
      </c>
      <c r="BC35" s="345" t="s">
        <v>321</v>
      </c>
      <c r="BD35" s="345" t="s">
        <v>321</v>
      </c>
      <c r="BE35" s="322">
        <v>0</v>
      </c>
    </row>
    <row r="36" spans="1:57">
      <c r="A36" s="186" t="s">
        <v>140</v>
      </c>
      <c r="B36" s="186" t="s">
        <v>867</v>
      </c>
      <c r="C36" s="322">
        <v>0</v>
      </c>
      <c r="D36" s="322">
        <v>0</v>
      </c>
      <c r="E36" s="322">
        <v>0</v>
      </c>
      <c r="F36" s="322">
        <v>0</v>
      </c>
      <c r="G36" s="322">
        <v>0</v>
      </c>
      <c r="H36" s="322">
        <v>0</v>
      </c>
      <c r="I36" s="322">
        <v>0</v>
      </c>
      <c r="J36" s="322">
        <v>0</v>
      </c>
      <c r="K36" s="322">
        <v>0</v>
      </c>
      <c r="L36" s="322">
        <v>0</v>
      </c>
      <c r="M36" s="322">
        <v>0</v>
      </c>
      <c r="N36" s="322">
        <v>0</v>
      </c>
      <c r="O36" s="322">
        <v>0</v>
      </c>
      <c r="P36" s="322">
        <v>0</v>
      </c>
      <c r="Q36" s="322">
        <v>0</v>
      </c>
      <c r="R36" s="322">
        <v>0</v>
      </c>
      <c r="S36" s="322">
        <v>0</v>
      </c>
      <c r="T36" s="322">
        <v>0</v>
      </c>
      <c r="U36" s="322">
        <v>0</v>
      </c>
      <c r="V36" s="322">
        <v>0</v>
      </c>
      <c r="W36" s="322">
        <v>0</v>
      </c>
      <c r="X36" s="322">
        <v>0</v>
      </c>
      <c r="Y36" s="322">
        <v>0</v>
      </c>
      <c r="Z36" s="322">
        <v>0</v>
      </c>
      <c r="AA36" s="322">
        <v>0</v>
      </c>
      <c r="AB36" s="322">
        <v>0</v>
      </c>
      <c r="AC36" s="322">
        <v>0</v>
      </c>
      <c r="AD36" s="322">
        <v>0</v>
      </c>
      <c r="AE36" s="322">
        <v>0</v>
      </c>
      <c r="AF36" s="322">
        <v>0</v>
      </c>
      <c r="AG36" s="322">
        <v>0</v>
      </c>
      <c r="AH36" s="322">
        <v>3.4729999999999999</v>
      </c>
      <c r="AI36" s="322">
        <v>1.294</v>
      </c>
      <c r="AJ36" s="322">
        <v>0</v>
      </c>
      <c r="AK36" s="322">
        <v>0</v>
      </c>
      <c r="AL36" s="322">
        <v>0</v>
      </c>
      <c r="AM36" s="322">
        <v>0</v>
      </c>
      <c r="AN36" s="322">
        <v>0</v>
      </c>
      <c r="AO36" s="322">
        <v>0</v>
      </c>
      <c r="AP36" s="320">
        <v>0</v>
      </c>
      <c r="AQ36" s="322">
        <v>0</v>
      </c>
      <c r="AR36" s="322">
        <v>0</v>
      </c>
      <c r="AS36" s="322">
        <v>0</v>
      </c>
      <c r="AT36" s="101" t="s">
        <v>22</v>
      </c>
      <c r="AU36" s="101" t="s">
        <v>23</v>
      </c>
      <c r="AV36" s="101">
        <v>2</v>
      </c>
      <c r="AW36" s="321" t="s">
        <v>159</v>
      </c>
      <c r="AX36" t="s">
        <v>47</v>
      </c>
      <c r="AY36" t="s">
        <v>6816</v>
      </c>
      <c r="AZ36" t="s">
        <v>331</v>
      </c>
      <c r="BA36" t="s">
        <v>321</v>
      </c>
      <c r="BB36" t="s">
        <v>321</v>
      </c>
      <c r="BC36" t="s">
        <v>321</v>
      </c>
      <c r="BD36" t="s">
        <v>321</v>
      </c>
      <c r="BE36" s="322">
        <v>0</v>
      </c>
    </row>
    <row r="37" spans="1:57">
      <c r="A37" s="346" t="s">
        <v>140</v>
      </c>
      <c r="B37" s="186" t="s">
        <v>864</v>
      </c>
      <c r="C37" s="322">
        <v>0</v>
      </c>
      <c r="D37" s="322">
        <v>0.4</v>
      </c>
      <c r="E37" s="322">
        <v>0.5</v>
      </c>
      <c r="F37" s="322">
        <v>0.7</v>
      </c>
      <c r="G37" s="322">
        <v>1.2</v>
      </c>
      <c r="H37" s="322">
        <v>0.7</v>
      </c>
      <c r="I37" s="322">
        <v>1.5</v>
      </c>
      <c r="J37" s="322">
        <v>1.8</v>
      </c>
      <c r="K37" s="322">
        <v>4.9000000000000004</v>
      </c>
      <c r="L37" s="322">
        <v>7.8</v>
      </c>
      <c r="M37" s="322">
        <v>10.4</v>
      </c>
      <c r="N37" s="322">
        <v>9.9</v>
      </c>
      <c r="O37" s="322">
        <v>13.3</v>
      </c>
      <c r="P37" s="322">
        <v>13.3</v>
      </c>
      <c r="Q37" s="322">
        <v>13.7</v>
      </c>
      <c r="R37" s="322">
        <v>11.8</v>
      </c>
      <c r="S37" s="322">
        <v>11.3</v>
      </c>
      <c r="T37" s="322">
        <v>10.6</v>
      </c>
      <c r="U37" s="322">
        <v>9.8000000000000007</v>
      </c>
      <c r="V37" s="322">
        <v>10.8</v>
      </c>
      <c r="W37" s="322">
        <v>11</v>
      </c>
      <c r="X37" s="322">
        <v>11</v>
      </c>
      <c r="Y37" s="322">
        <v>11.3</v>
      </c>
      <c r="Z37" s="322">
        <v>11.6</v>
      </c>
      <c r="AA37" s="322">
        <v>11.9</v>
      </c>
      <c r="AB37" s="322">
        <v>12.2</v>
      </c>
      <c r="AC37" s="322">
        <v>12.5</v>
      </c>
      <c r="AD37" s="322">
        <v>12.5</v>
      </c>
      <c r="AE37" s="322">
        <v>12.8</v>
      </c>
      <c r="AF37" s="322">
        <v>13</v>
      </c>
      <c r="AG37" s="322">
        <v>13.018000000000001</v>
      </c>
      <c r="AH37" s="322">
        <v>6.7</v>
      </c>
      <c r="AI37" s="322">
        <v>0</v>
      </c>
      <c r="AJ37" s="322">
        <v>0</v>
      </c>
      <c r="AK37" s="322">
        <v>0</v>
      </c>
      <c r="AL37" s="322">
        <v>0</v>
      </c>
      <c r="AM37" s="322">
        <v>0</v>
      </c>
      <c r="AN37" s="322">
        <v>0</v>
      </c>
      <c r="AO37" s="322">
        <v>0</v>
      </c>
      <c r="AP37" s="320">
        <v>0</v>
      </c>
      <c r="AQ37" s="322">
        <v>0</v>
      </c>
      <c r="AR37" s="322">
        <v>0</v>
      </c>
      <c r="AS37" s="322">
        <v>0</v>
      </c>
      <c r="AT37" s="101" t="s">
        <v>67</v>
      </c>
      <c r="AU37" s="101" t="s">
        <v>22</v>
      </c>
      <c r="AV37" s="101">
        <v>31</v>
      </c>
      <c r="AW37" s="345" t="s">
        <v>159</v>
      </c>
      <c r="AX37" s="345" t="s">
        <v>31</v>
      </c>
      <c r="AY37" t="s">
        <v>406</v>
      </c>
      <c r="AZ37" s="345" t="s">
        <v>331</v>
      </c>
      <c r="BA37" s="345" t="s">
        <v>321</v>
      </c>
      <c r="BB37" s="345" t="s">
        <v>321</v>
      </c>
      <c r="BC37" s="345" t="s">
        <v>321</v>
      </c>
      <c r="BD37" s="345" t="s">
        <v>321</v>
      </c>
      <c r="BE37" s="322">
        <v>0</v>
      </c>
    </row>
    <row r="38" spans="1:57">
      <c r="A38" s="346" t="s">
        <v>140</v>
      </c>
      <c r="B38" s="186" t="s">
        <v>866</v>
      </c>
      <c r="C38" s="322">
        <v>0</v>
      </c>
      <c r="D38" s="322">
        <v>0</v>
      </c>
      <c r="E38" s="322">
        <v>0</v>
      </c>
      <c r="F38" s="322">
        <v>0</v>
      </c>
      <c r="G38" s="322">
        <v>0</v>
      </c>
      <c r="H38" s="322">
        <v>0</v>
      </c>
      <c r="I38" s="322">
        <v>0</v>
      </c>
      <c r="J38" s="322">
        <v>0</v>
      </c>
      <c r="K38" s="322">
        <v>0</v>
      </c>
      <c r="L38" s="322">
        <v>0</v>
      </c>
      <c r="M38" s="322">
        <v>0</v>
      </c>
      <c r="N38" s="322">
        <v>0</v>
      </c>
      <c r="O38" s="322">
        <v>0</v>
      </c>
      <c r="P38" s="322">
        <v>0</v>
      </c>
      <c r="Q38" s="322">
        <v>0</v>
      </c>
      <c r="R38" s="322">
        <v>0</v>
      </c>
      <c r="S38" s="322">
        <v>0</v>
      </c>
      <c r="T38" s="322">
        <v>0</v>
      </c>
      <c r="U38" s="322">
        <v>0</v>
      </c>
      <c r="V38" s="322">
        <v>0</v>
      </c>
      <c r="W38" s="322">
        <v>0</v>
      </c>
      <c r="X38" s="322">
        <v>1</v>
      </c>
      <c r="Y38" s="322">
        <v>1</v>
      </c>
      <c r="Z38" s="322">
        <v>3.8260000000000001</v>
      </c>
      <c r="AA38" s="322">
        <v>3.97</v>
      </c>
      <c r="AB38" s="322">
        <v>3.1869999999999998</v>
      </c>
      <c r="AC38" s="322">
        <v>3.5</v>
      </c>
      <c r="AD38" s="322">
        <v>2.6</v>
      </c>
      <c r="AE38" s="322">
        <v>2</v>
      </c>
      <c r="AF38" s="322">
        <v>2.2999999999999998</v>
      </c>
      <c r="AG38" s="322">
        <v>0.18</v>
      </c>
      <c r="AH38" s="322">
        <v>0</v>
      </c>
      <c r="AI38" s="322">
        <v>0</v>
      </c>
      <c r="AJ38" s="322">
        <v>0</v>
      </c>
      <c r="AK38" s="322">
        <v>0</v>
      </c>
      <c r="AL38" s="322">
        <v>0</v>
      </c>
      <c r="AM38" s="322">
        <v>0</v>
      </c>
      <c r="AN38" s="347">
        <v>0</v>
      </c>
      <c r="AO38" s="347">
        <v>0</v>
      </c>
      <c r="AP38" s="320">
        <v>0</v>
      </c>
      <c r="AQ38" s="347">
        <v>0</v>
      </c>
      <c r="AR38" s="347">
        <v>0</v>
      </c>
      <c r="AS38" s="347">
        <v>0</v>
      </c>
      <c r="AT38" s="101" t="s">
        <v>12</v>
      </c>
      <c r="AU38" s="101" t="s">
        <v>21</v>
      </c>
      <c r="AV38" s="101">
        <v>10</v>
      </c>
      <c r="AW38" s="345" t="s">
        <v>159</v>
      </c>
      <c r="AX38" s="345" t="s">
        <v>47</v>
      </c>
      <c r="AY38" t="s">
        <v>6816</v>
      </c>
      <c r="AZ38" s="345" t="s">
        <v>331</v>
      </c>
      <c r="BA38" s="345" t="s">
        <v>321</v>
      </c>
      <c r="BB38" s="345" t="s">
        <v>321</v>
      </c>
      <c r="BC38" s="345" t="s">
        <v>321</v>
      </c>
      <c r="BD38" s="345" t="s">
        <v>321</v>
      </c>
      <c r="BE38" s="322">
        <v>0</v>
      </c>
    </row>
    <row r="39" spans="1:57">
      <c r="A39" s="186" t="s">
        <v>140</v>
      </c>
      <c r="B39" s="186" t="s">
        <v>868</v>
      </c>
      <c r="C39" s="322">
        <v>0</v>
      </c>
      <c r="D39" s="322">
        <v>0</v>
      </c>
      <c r="E39" s="322">
        <v>0</v>
      </c>
      <c r="F39" s="322">
        <v>0</v>
      </c>
      <c r="G39" s="322">
        <v>0</v>
      </c>
      <c r="H39" s="322">
        <v>0</v>
      </c>
      <c r="I39" s="322">
        <v>0</v>
      </c>
      <c r="J39" s="322">
        <v>0</v>
      </c>
      <c r="K39" s="322">
        <v>0</v>
      </c>
      <c r="L39" s="322">
        <v>0</v>
      </c>
      <c r="M39" s="322">
        <v>0</v>
      </c>
      <c r="N39" s="322">
        <v>0</v>
      </c>
      <c r="O39" s="322">
        <v>0</v>
      </c>
      <c r="P39" s="322">
        <v>0</v>
      </c>
      <c r="Q39" s="322">
        <v>0</v>
      </c>
      <c r="R39" s="322">
        <v>0</v>
      </c>
      <c r="S39" s="322">
        <v>0</v>
      </c>
      <c r="T39" s="322">
        <v>0</v>
      </c>
      <c r="U39" s="322">
        <v>0</v>
      </c>
      <c r="V39" s="322">
        <v>0</v>
      </c>
      <c r="W39" s="322">
        <v>0</v>
      </c>
      <c r="X39" s="322">
        <v>0</v>
      </c>
      <c r="Y39" s="322">
        <v>0</v>
      </c>
      <c r="Z39" s="322">
        <v>0</v>
      </c>
      <c r="AA39" s="322">
        <v>1.9</v>
      </c>
      <c r="AB39" s="322">
        <v>8.9</v>
      </c>
      <c r="AC39" s="322">
        <v>10.8</v>
      </c>
      <c r="AD39" s="322">
        <v>15.4</v>
      </c>
      <c r="AE39" s="322">
        <v>13.1</v>
      </c>
      <c r="AF39" s="322">
        <v>13.1</v>
      </c>
      <c r="AG39" s="322">
        <v>0</v>
      </c>
      <c r="AH39" s="322">
        <v>0</v>
      </c>
      <c r="AI39" s="322">
        <v>0</v>
      </c>
      <c r="AJ39" s="322">
        <v>0</v>
      </c>
      <c r="AK39" s="322">
        <v>0</v>
      </c>
      <c r="AL39" s="322">
        <v>0</v>
      </c>
      <c r="AM39" s="322">
        <v>0</v>
      </c>
      <c r="AN39" s="347">
        <v>0</v>
      </c>
      <c r="AO39" s="347">
        <v>0</v>
      </c>
      <c r="AP39" s="320">
        <v>0</v>
      </c>
      <c r="AQ39" s="347">
        <v>0</v>
      </c>
      <c r="AR39" s="347">
        <v>0</v>
      </c>
      <c r="AS39" s="347">
        <v>0</v>
      </c>
      <c r="AT39" s="101" t="s">
        <v>15</v>
      </c>
      <c r="AU39" s="101" t="s">
        <v>20</v>
      </c>
      <c r="AV39" s="101">
        <v>6</v>
      </c>
      <c r="AW39" s="321" t="s">
        <v>159</v>
      </c>
      <c r="AX39" t="s">
        <v>47</v>
      </c>
      <c r="AY39" t="s">
        <v>6816</v>
      </c>
      <c r="AZ39" t="s">
        <v>331</v>
      </c>
      <c r="BA39" t="s">
        <v>321</v>
      </c>
      <c r="BB39" t="s">
        <v>321</v>
      </c>
      <c r="BC39" t="s">
        <v>321</v>
      </c>
      <c r="BD39" t="s">
        <v>321</v>
      </c>
      <c r="BE39" s="322">
        <v>0</v>
      </c>
    </row>
    <row r="40" spans="1:57">
      <c r="A40" s="186" t="s">
        <v>140</v>
      </c>
      <c r="B40" s="186" t="s">
        <v>869</v>
      </c>
      <c r="C40" s="322">
        <v>0</v>
      </c>
      <c r="D40" s="322">
        <v>0</v>
      </c>
      <c r="E40" s="322">
        <v>0</v>
      </c>
      <c r="F40" s="322">
        <v>0</v>
      </c>
      <c r="G40" s="322">
        <v>0</v>
      </c>
      <c r="H40" s="322">
        <v>0</v>
      </c>
      <c r="I40" s="322">
        <v>0</v>
      </c>
      <c r="J40" s="322">
        <v>0</v>
      </c>
      <c r="K40" s="322">
        <v>0</v>
      </c>
      <c r="L40" s="322">
        <v>0</v>
      </c>
      <c r="M40" s="322">
        <v>0</v>
      </c>
      <c r="N40" s="322">
        <v>0</v>
      </c>
      <c r="O40" s="322">
        <v>0</v>
      </c>
      <c r="P40" s="322">
        <v>0</v>
      </c>
      <c r="Q40" s="322">
        <v>0</v>
      </c>
      <c r="R40" s="322">
        <v>0</v>
      </c>
      <c r="S40" s="322">
        <v>0</v>
      </c>
      <c r="T40" s="322">
        <v>0</v>
      </c>
      <c r="U40" s="322">
        <v>0</v>
      </c>
      <c r="V40" s="322">
        <v>0</v>
      </c>
      <c r="W40" s="322">
        <v>0</v>
      </c>
      <c r="X40" s="322">
        <v>0</v>
      </c>
      <c r="Y40" s="322">
        <v>0</v>
      </c>
      <c r="Z40" s="322">
        <v>0</v>
      </c>
      <c r="AA40" s="322">
        <v>0.9</v>
      </c>
      <c r="AB40" s="322">
        <v>3</v>
      </c>
      <c r="AC40" s="322">
        <v>3.4</v>
      </c>
      <c r="AD40" s="322">
        <v>2.4</v>
      </c>
      <c r="AE40" s="322">
        <v>2.2999999999999998</v>
      </c>
      <c r="AF40" s="322">
        <v>0</v>
      </c>
      <c r="AG40" s="322">
        <v>0</v>
      </c>
      <c r="AH40" s="322">
        <v>0</v>
      </c>
      <c r="AI40" s="322">
        <v>0</v>
      </c>
      <c r="AJ40" s="322">
        <v>0</v>
      </c>
      <c r="AK40" s="322">
        <v>0</v>
      </c>
      <c r="AL40" s="322">
        <v>0</v>
      </c>
      <c r="AM40" s="322">
        <v>0</v>
      </c>
      <c r="AN40" s="322">
        <v>0</v>
      </c>
      <c r="AO40" s="322">
        <v>0</v>
      </c>
      <c r="AP40" s="320">
        <v>0</v>
      </c>
      <c r="AQ40" s="322">
        <v>0</v>
      </c>
      <c r="AR40" s="322">
        <v>0</v>
      </c>
      <c r="AS40" s="322">
        <v>0</v>
      </c>
      <c r="AT40" s="101" t="s">
        <v>15</v>
      </c>
      <c r="AU40" s="101" t="s">
        <v>19</v>
      </c>
      <c r="AV40" s="101">
        <v>5</v>
      </c>
      <c r="AW40" s="321" t="s">
        <v>159</v>
      </c>
      <c r="AX40" t="s">
        <v>47</v>
      </c>
      <c r="AY40" t="s">
        <v>6816</v>
      </c>
      <c r="AZ40" t="s">
        <v>331</v>
      </c>
      <c r="BA40" t="s">
        <v>321</v>
      </c>
      <c r="BB40" t="s">
        <v>321</v>
      </c>
      <c r="BC40" t="s">
        <v>321</v>
      </c>
      <c r="BD40" t="s">
        <v>321</v>
      </c>
      <c r="BE40" s="322">
        <v>0</v>
      </c>
    </row>
    <row r="41" spans="1:57">
      <c r="A41" s="186" t="s">
        <v>140</v>
      </c>
      <c r="B41" s="186" t="s">
        <v>1143</v>
      </c>
      <c r="C41" s="322">
        <v>0</v>
      </c>
      <c r="D41" s="322">
        <v>0</v>
      </c>
      <c r="E41" s="322">
        <v>0</v>
      </c>
      <c r="F41" s="322">
        <v>0</v>
      </c>
      <c r="G41" s="322">
        <v>0</v>
      </c>
      <c r="H41" s="322">
        <v>0</v>
      </c>
      <c r="I41" s="322">
        <v>3.9</v>
      </c>
      <c r="J41" s="322">
        <v>4.0999999999999996</v>
      </c>
      <c r="K41" s="322">
        <v>4.4000000000000004</v>
      </c>
      <c r="L41" s="322">
        <v>4.7</v>
      </c>
      <c r="M41" s="322">
        <v>4.7</v>
      </c>
      <c r="N41" s="322">
        <v>4.9000000000000004</v>
      </c>
      <c r="O41" s="322">
        <v>5.3</v>
      </c>
      <c r="P41" s="322">
        <v>5.5</v>
      </c>
      <c r="Q41" s="322">
        <v>6</v>
      </c>
      <c r="R41" s="322">
        <v>5.9</v>
      </c>
      <c r="S41" s="322">
        <v>6.2</v>
      </c>
      <c r="T41" s="322">
        <v>5.8</v>
      </c>
      <c r="U41" s="322">
        <v>6</v>
      </c>
      <c r="V41" s="322">
        <v>6.1</v>
      </c>
      <c r="W41" s="322">
        <v>6.1</v>
      </c>
      <c r="X41" s="322">
        <v>6.1</v>
      </c>
      <c r="Y41" s="322">
        <v>5.8</v>
      </c>
      <c r="Z41" s="322">
        <v>5.8</v>
      </c>
      <c r="AA41" s="322">
        <v>6.1</v>
      </c>
      <c r="AB41" s="322">
        <v>6.2</v>
      </c>
      <c r="AC41" s="322">
        <v>0</v>
      </c>
      <c r="AD41" s="322">
        <v>0</v>
      </c>
      <c r="AE41" s="322">
        <v>0</v>
      </c>
      <c r="AF41" s="322">
        <v>0</v>
      </c>
      <c r="AG41" s="322">
        <v>0</v>
      </c>
      <c r="AH41" s="322">
        <v>0</v>
      </c>
      <c r="AI41" s="322">
        <v>0</v>
      </c>
      <c r="AJ41" s="322">
        <v>0</v>
      </c>
      <c r="AK41" s="322">
        <v>0</v>
      </c>
      <c r="AL41" s="322">
        <v>0</v>
      </c>
      <c r="AM41" s="322">
        <v>0</v>
      </c>
      <c r="AN41" s="322">
        <v>0</v>
      </c>
      <c r="AO41" s="322">
        <v>0</v>
      </c>
      <c r="AP41" s="320">
        <v>0</v>
      </c>
      <c r="AQ41" s="322">
        <v>0</v>
      </c>
      <c r="AR41" s="322">
        <v>0</v>
      </c>
      <c r="AS41" s="322">
        <v>0</v>
      </c>
      <c r="AT41" s="101" t="s">
        <v>72</v>
      </c>
      <c r="AU41" s="101" t="s">
        <v>16</v>
      </c>
      <c r="AV41" s="101">
        <v>20</v>
      </c>
      <c r="AW41" s="321" t="s">
        <v>158</v>
      </c>
      <c r="AX41" t="s">
        <v>47</v>
      </c>
      <c r="AY41" t="s">
        <v>336</v>
      </c>
      <c r="AZ41" t="s">
        <v>331</v>
      </c>
      <c r="BA41" t="s">
        <v>321</v>
      </c>
      <c r="BB41" t="s">
        <v>321</v>
      </c>
      <c r="BC41" s="345" t="s">
        <v>321</v>
      </c>
      <c r="BD41" s="345" t="s">
        <v>321</v>
      </c>
      <c r="BE41" s="322">
        <v>0</v>
      </c>
    </row>
    <row r="42" spans="1:57">
      <c r="A42" s="186" t="s">
        <v>140</v>
      </c>
      <c r="B42" s="186" t="s">
        <v>1158</v>
      </c>
      <c r="C42" s="322">
        <v>0.1</v>
      </c>
      <c r="D42" s="322">
        <v>0.1</v>
      </c>
      <c r="E42" s="322">
        <v>0.2</v>
      </c>
      <c r="F42" s="322">
        <v>0.2</v>
      </c>
      <c r="G42" s="322">
        <v>0</v>
      </c>
      <c r="H42" s="322">
        <v>0</v>
      </c>
      <c r="I42" s="322">
        <v>0</v>
      </c>
      <c r="J42" s="322">
        <v>0</v>
      </c>
      <c r="K42" s="322">
        <v>0</v>
      </c>
      <c r="L42" s="322">
        <v>0</v>
      </c>
      <c r="M42" s="322">
        <v>0</v>
      </c>
      <c r="N42" s="322">
        <v>0</v>
      </c>
      <c r="O42" s="322">
        <v>0</v>
      </c>
      <c r="P42" s="322">
        <v>0</v>
      </c>
      <c r="Q42" s="322">
        <v>0</v>
      </c>
      <c r="R42" s="322">
        <v>0</v>
      </c>
      <c r="S42" s="322">
        <v>0</v>
      </c>
      <c r="T42" s="322">
        <v>0</v>
      </c>
      <c r="U42" s="322">
        <v>0</v>
      </c>
      <c r="V42" s="322">
        <v>0</v>
      </c>
      <c r="W42" s="322">
        <v>0</v>
      </c>
      <c r="X42" s="322">
        <v>0</v>
      </c>
      <c r="Y42" s="322">
        <v>0</v>
      </c>
      <c r="Z42" s="322">
        <v>0</v>
      </c>
      <c r="AA42" s="322">
        <v>0</v>
      </c>
      <c r="AB42" s="322">
        <v>0</v>
      </c>
      <c r="AC42" s="322">
        <v>0</v>
      </c>
      <c r="AD42" s="322">
        <v>0</v>
      </c>
      <c r="AE42" s="322">
        <v>0</v>
      </c>
      <c r="AF42" s="322">
        <v>0</v>
      </c>
      <c r="AG42" s="322">
        <v>0</v>
      </c>
      <c r="AH42" s="322">
        <v>0</v>
      </c>
      <c r="AI42" s="322">
        <v>0</v>
      </c>
      <c r="AJ42" s="322">
        <v>0</v>
      </c>
      <c r="AK42" s="322">
        <v>0</v>
      </c>
      <c r="AL42" s="322">
        <v>0</v>
      </c>
      <c r="AM42" s="322">
        <v>0</v>
      </c>
      <c r="AN42" s="322">
        <v>0</v>
      </c>
      <c r="AO42" s="322">
        <v>0</v>
      </c>
      <c r="AP42" s="320">
        <v>0</v>
      </c>
      <c r="AQ42" s="322">
        <v>0</v>
      </c>
      <c r="AR42" s="322">
        <v>0</v>
      </c>
      <c r="AS42" s="322">
        <v>0</v>
      </c>
      <c r="AT42" s="101" t="s">
        <v>66</v>
      </c>
      <c r="AU42" s="101" t="s">
        <v>69</v>
      </c>
      <c r="AV42" s="101">
        <v>4</v>
      </c>
      <c r="AW42" s="321" t="s">
        <v>158</v>
      </c>
      <c r="AX42" t="s">
        <v>47</v>
      </c>
      <c r="AY42" t="s">
        <v>406</v>
      </c>
      <c r="AZ42" t="s">
        <v>331</v>
      </c>
      <c r="BA42" t="s">
        <v>321</v>
      </c>
      <c r="BB42" t="s">
        <v>321</v>
      </c>
      <c r="BC42" s="321" t="s">
        <v>321</v>
      </c>
      <c r="BD42" s="321" t="s">
        <v>321</v>
      </c>
      <c r="BE42" s="322">
        <v>0</v>
      </c>
    </row>
    <row r="43" spans="1:57">
      <c r="A43" s="186" t="s">
        <v>141</v>
      </c>
      <c r="B43" s="186" t="s">
        <v>822</v>
      </c>
      <c r="C43" s="322">
        <v>0</v>
      </c>
      <c r="D43" s="322">
        <v>0</v>
      </c>
      <c r="E43" s="322">
        <v>0</v>
      </c>
      <c r="F43" s="322">
        <v>0</v>
      </c>
      <c r="G43" s="322">
        <v>0</v>
      </c>
      <c r="H43" s="322">
        <v>0</v>
      </c>
      <c r="I43" s="322">
        <v>0</v>
      </c>
      <c r="J43" s="322">
        <v>0</v>
      </c>
      <c r="K43" s="322">
        <v>0</v>
      </c>
      <c r="L43" s="322">
        <v>0</v>
      </c>
      <c r="M43" s="322">
        <v>0</v>
      </c>
      <c r="N43" s="322">
        <v>0</v>
      </c>
      <c r="O43" s="322">
        <v>0</v>
      </c>
      <c r="P43" s="322">
        <v>0</v>
      </c>
      <c r="Q43" s="322">
        <v>0</v>
      </c>
      <c r="R43" s="322">
        <v>0</v>
      </c>
      <c r="S43" s="322">
        <v>0</v>
      </c>
      <c r="T43" s="322">
        <v>0</v>
      </c>
      <c r="U43" s="322">
        <v>0</v>
      </c>
      <c r="V43" s="322">
        <v>0</v>
      </c>
      <c r="W43" s="322">
        <v>0</v>
      </c>
      <c r="X43" s="322">
        <v>0</v>
      </c>
      <c r="Y43" s="322">
        <v>0</v>
      </c>
      <c r="Z43" s="322">
        <v>0</v>
      </c>
      <c r="AA43" s="322">
        <v>0.40200000000000002</v>
      </c>
      <c r="AB43" s="322">
        <v>0.63800000000000001</v>
      </c>
      <c r="AC43" s="322">
        <v>0.58499999999999996</v>
      </c>
      <c r="AD43" s="322">
        <v>0.63700000000000001</v>
      </c>
      <c r="AE43" s="322">
        <v>0.56999999999999995</v>
      </c>
      <c r="AF43" s="322">
        <v>0.59199999999999997</v>
      </c>
      <c r="AG43" s="322">
        <v>0.53900000000000003</v>
      </c>
      <c r="AH43" s="322">
        <v>0.48199999999999998</v>
      </c>
      <c r="AI43" s="322">
        <v>0.39900000000000002</v>
      </c>
      <c r="AJ43" s="322">
        <v>0.38100000000000001</v>
      </c>
      <c r="AK43" s="322">
        <v>0.46200000000000002</v>
      </c>
      <c r="AL43" s="322">
        <v>0.48099999999999998</v>
      </c>
      <c r="AM43" s="322">
        <v>0.66100000000000003</v>
      </c>
      <c r="AN43" s="322">
        <v>0.66700000000000004</v>
      </c>
      <c r="AO43" s="322">
        <v>0.51800000000000002</v>
      </c>
      <c r="AP43" s="320">
        <v>0.438</v>
      </c>
      <c r="AQ43" s="322">
        <v>0.438</v>
      </c>
      <c r="AR43" s="322">
        <v>0.438</v>
      </c>
      <c r="AS43" s="322">
        <v>0.438</v>
      </c>
      <c r="AT43" s="101" t="s">
        <v>15</v>
      </c>
      <c r="AU43" s="101" t="s">
        <v>6522</v>
      </c>
      <c r="AV43" s="101">
        <v>19</v>
      </c>
      <c r="AW43" s="321" t="s">
        <v>158</v>
      </c>
      <c r="AX43" t="s">
        <v>53</v>
      </c>
      <c r="AY43" t="s">
        <v>325</v>
      </c>
      <c r="AZ43" t="s">
        <v>331</v>
      </c>
      <c r="BA43" t="s">
        <v>821</v>
      </c>
      <c r="BB43" t="s">
        <v>321</v>
      </c>
      <c r="BC43" s="345" t="s">
        <v>321</v>
      </c>
      <c r="BD43" s="345" t="s">
        <v>321</v>
      </c>
      <c r="BE43" s="322">
        <v>0.56000000000000005</v>
      </c>
    </row>
    <row r="44" spans="1:57">
      <c r="A44" s="186" t="s">
        <v>141</v>
      </c>
      <c r="B44" s="186" t="s">
        <v>823</v>
      </c>
      <c r="C44" s="322">
        <v>0</v>
      </c>
      <c r="D44" s="322">
        <v>0</v>
      </c>
      <c r="E44" s="322">
        <v>0</v>
      </c>
      <c r="F44" s="322">
        <v>0</v>
      </c>
      <c r="G44" s="322">
        <v>0</v>
      </c>
      <c r="H44" s="322">
        <v>0</v>
      </c>
      <c r="I44" s="322">
        <v>0</v>
      </c>
      <c r="J44" s="322">
        <v>0</v>
      </c>
      <c r="K44" s="322">
        <v>0</v>
      </c>
      <c r="L44" s="322">
        <v>0</v>
      </c>
      <c r="M44" s="322">
        <v>0</v>
      </c>
      <c r="N44" s="322">
        <v>0</v>
      </c>
      <c r="O44" s="322">
        <v>0</v>
      </c>
      <c r="P44" s="322">
        <v>0</v>
      </c>
      <c r="Q44" s="322">
        <v>0</v>
      </c>
      <c r="R44" s="322">
        <v>0</v>
      </c>
      <c r="S44" s="322">
        <v>0</v>
      </c>
      <c r="T44" s="322">
        <v>0</v>
      </c>
      <c r="U44" s="322">
        <v>0</v>
      </c>
      <c r="V44" s="322">
        <v>0</v>
      </c>
      <c r="W44" s="322">
        <v>0</v>
      </c>
      <c r="X44" s="322">
        <v>0</v>
      </c>
      <c r="Y44" s="322">
        <v>0</v>
      </c>
      <c r="Z44" s="322">
        <v>0</v>
      </c>
      <c r="AA44" s="322">
        <v>5.5110000000000001</v>
      </c>
      <c r="AB44" s="322">
        <v>3.3384</v>
      </c>
      <c r="AC44" s="322">
        <v>3.2290000000000001</v>
      </c>
      <c r="AD44" s="322">
        <v>2.9689999999999999</v>
      </c>
      <c r="AE44" s="322">
        <v>4.0090000000000003</v>
      </c>
      <c r="AF44" s="322">
        <v>4.4960000000000004</v>
      </c>
      <c r="AG44" s="322">
        <v>4.4939999999999998</v>
      </c>
      <c r="AH44" s="322">
        <v>4.1829999999999998</v>
      </c>
      <c r="AI44" s="322">
        <v>4.4960000000000004</v>
      </c>
      <c r="AJ44" s="322">
        <v>4.2080000000000002</v>
      </c>
      <c r="AK44" s="322">
        <v>2.9780000000000002</v>
      </c>
      <c r="AL44" s="322">
        <v>2.8109999999999999</v>
      </c>
      <c r="AM44" s="322">
        <v>2.9729999999999999</v>
      </c>
      <c r="AN44" s="322">
        <v>2.95</v>
      </c>
      <c r="AO44" s="322">
        <v>3.0449999999999999</v>
      </c>
      <c r="AP44" s="320">
        <v>2.9</v>
      </c>
      <c r="AQ44" s="322">
        <v>2.9</v>
      </c>
      <c r="AR44" s="322">
        <v>2.9</v>
      </c>
      <c r="AS44" s="322">
        <v>2.9</v>
      </c>
      <c r="AT44" s="101" t="s">
        <v>15</v>
      </c>
      <c r="AU44" s="101" t="s">
        <v>6522</v>
      </c>
      <c r="AV44" s="101">
        <v>19</v>
      </c>
      <c r="AW44" s="321" t="s">
        <v>158</v>
      </c>
      <c r="AX44" t="s">
        <v>53</v>
      </c>
      <c r="AY44" t="s">
        <v>336</v>
      </c>
      <c r="AZ44" t="s">
        <v>331</v>
      </c>
      <c r="BA44" t="s">
        <v>1105</v>
      </c>
      <c r="BB44" t="s">
        <v>321</v>
      </c>
      <c r="BC44" t="s">
        <v>321</v>
      </c>
      <c r="BD44" t="s">
        <v>321</v>
      </c>
      <c r="BE44" s="322">
        <v>3.0449999999999999</v>
      </c>
    </row>
    <row r="45" spans="1:57">
      <c r="A45" s="346" t="s">
        <v>141</v>
      </c>
      <c r="B45" s="186" t="s">
        <v>820</v>
      </c>
      <c r="C45" s="322">
        <v>0</v>
      </c>
      <c r="D45" s="322">
        <v>0</v>
      </c>
      <c r="E45" s="322">
        <v>0</v>
      </c>
      <c r="F45" s="322">
        <v>0</v>
      </c>
      <c r="G45" s="322">
        <v>0</v>
      </c>
      <c r="H45" s="322">
        <v>0</v>
      </c>
      <c r="I45" s="322">
        <v>0</v>
      </c>
      <c r="J45" s="322">
        <v>0</v>
      </c>
      <c r="K45" s="322">
        <v>0</v>
      </c>
      <c r="L45" s="322">
        <v>0</v>
      </c>
      <c r="M45" s="322">
        <v>0</v>
      </c>
      <c r="N45" s="322">
        <v>0</v>
      </c>
      <c r="O45" s="322">
        <v>0</v>
      </c>
      <c r="P45" s="322">
        <v>0</v>
      </c>
      <c r="Q45" s="322">
        <v>0</v>
      </c>
      <c r="R45" s="322">
        <v>0</v>
      </c>
      <c r="S45" s="322">
        <v>0</v>
      </c>
      <c r="T45" s="322">
        <v>0</v>
      </c>
      <c r="U45" s="322">
        <v>0</v>
      </c>
      <c r="V45" s="322">
        <v>0</v>
      </c>
      <c r="W45" s="322">
        <v>0</v>
      </c>
      <c r="X45" s="322">
        <v>0</v>
      </c>
      <c r="Y45" s="322">
        <v>0</v>
      </c>
      <c r="Z45" s="322">
        <v>0</v>
      </c>
      <c r="AA45" s="322">
        <v>0</v>
      </c>
      <c r="AB45" s="322">
        <v>0</v>
      </c>
      <c r="AC45" s="322">
        <v>0</v>
      </c>
      <c r="AD45" s="322">
        <v>0</v>
      </c>
      <c r="AE45" s="322">
        <v>0</v>
      </c>
      <c r="AF45" s="322">
        <v>0</v>
      </c>
      <c r="AG45" s="322">
        <v>0</v>
      </c>
      <c r="AH45" s="322">
        <v>0</v>
      </c>
      <c r="AI45" s="322">
        <v>0.224</v>
      </c>
      <c r="AJ45" s="322">
        <v>1.0880000000000001</v>
      </c>
      <c r="AK45" s="322">
        <v>0.71299999999999997</v>
      </c>
      <c r="AL45" s="322">
        <v>0.997</v>
      </c>
      <c r="AM45" s="322">
        <v>0.71399999999999997</v>
      </c>
      <c r="AN45" s="322">
        <v>0.63200000000000001</v>
      </c>
      <c r="AO45" s="322">
        <v>4.5999999999999999E-2</v>
      </c>
      <c r="AP45" s="320">
        <v>0</v>
      </c>
      <c r="AQ45" s="322">
        <v>0</v>
      </c>
      <c r="AR45" s="322">
        <v>0</v>
      </c>
      <c r="AS45" s="322">
        <v>0</v>
      </c>
      <c r="AT45" s="101" t="s">
        <v>23</v>
      </c>
      <c r="AU45" s="101" t="s">
        <v>63</v>
      </c>
      <c r="AV45" s="101">
        <v>7</v>
      </c>
      <c r="AW45" s="345" t="s">
        <v>158</v>
      </c>
      <c r="AX45" s="345" t="s">
        <v>53</v>
      </c>
      <c r="AY45" t="s">
        <v>325</v>
      </c>
      <c r="AZ45" s="345" t="s">
        <v>331</v>
      </c>
      <c r="BA45" s="345" t="s">
        <v>819</v>
      </c>
      <c r="BB45" s="345" t="s">
        <v>321</v>
      </c>
      <c r="BC45" s="345" t="s">
        <v>321</v>
      </c>
      <c r="BD45" s="345" t="s">
        <v>321</v>
      </c>
      <c r="BE45" s="322">
        <v>4.5999999999999999E-2</v>
      </c>
    </row>
    <row r="46" spans="1:57">
      <c r="A46" s="346" t="s">
        <v>142</v>
      </c>
      <c r="B46" s="186" t="s">
        <v>814</v>
      </c>
      <c r="C46" s="322">
        <v>0</v>
      </c>
      <c r="D46" s="322">
        <v>0</v>
      </c>
      <c r="E46" s="322">
        <v>0</v>
      </c>
      <c r="F46" s="322">
        <v>0</v>
      </c>
      <c r="G46" s="322">
        <v>0</v>
      </c>
      <c r="H46" s="322">
        <v>0</v>
      </c>
      <c r="I46" s="322">
        <v>0</v>
      </c>
      <c r="J46" s="322">
        <v>0</v>
      </c>
      <c r="K46" s="322">
        <v>0</v>
      </c>
      <c r="L46" s="322">
        <v>0</v>
      </c>
      <c r="M46" s="322">
        <v>0</v>
      </c>
      <c r="N46" s="322">
        <v>0</v>
      </c>
      <c r="O46" s="322">
        <v>0</v>
      </c>
      <c r="P46" s="322">
        <v>0</v>
      </c>
      <c r="Q46" s="322">
        <v>0</v>
      </c>
      <c r="R46" s="322">
        <v>0</v>
      </c>
      <c r="S46" s="322">
        <v>0</v>
      </c>
      <c r="T46" s="322">
        <v>0</v>
      </c>
      <c r="U46" s="322">
        <v>0</v>
      </c>
      <c r="V46" s="322">
        <v>0</v>
      </c>
      <c r="W46" s="322">
        <v>0</v>
      </c>
      <c r="X46" s="322">
        <v>0</v>
      </c>
      <c r="Y46" s="322">
        <v>0</v>
      </c>
      <c r="Z46" s="322">
        <v>0</v>
      </c>
      <c r="AA46" s="322">
        <v>0</v>
      </c>
      <c r="AB46" s="322">
        <v>0</v>
      </c>
      <c r="AC46" s="322">
        <v>0</v>
      </c>
      <c r="AD46" s="322">
        <v>0</v>
      </c>
      <c r="AE46" s="322">
        <v>0</v>
      </c>
      <c r="AF46" s="322">
        <v>0</v>
      </c>
      <c r="AG46" s="322">
        <v>0.19900000000000001</v>
      </c>
      <c r="AH46" s="322">
        <v>0.127</v>
      </c>
      <c r="AI46" s="322">
        <v>0.113</v>
      </c>
      <c r="AJ46" s="322">
        <v>0.112</v>
      </c>
      <c r="AK46" s="322">
        <v>0.122</v>
      </c>
      <c r="AL46" s="322">
        <v>0.19500000000000001</v>
      </c>
      <c r="AM46" s="322">
        <v>0.22600000000000001</v>
      </c>
      <c r="AN46" s="322">
        <v>0.24399999999999999</v>
      </c>
      <c r="AO46" s="322">
        <v>0.311</v>
      </c>
      <c r="AP46" s="320">
        <v>0.3</v>
      </c>
      <c r="AQ46" s="322">
        <v>0.3</v>
      </c>
      <c r="AR46" s="322">
        <v>0.3</v>
      </c>
      <c r="AS46" s="322">
        <v>0.3</v>
      </c>
      <c r="AT46" s="101" t="s">
        <v>21</v>
      </c>
      <c r="AU46" s="101" t="s">
        <v>6522</v>
      </c>
      <c r="AV46" s="101">
        <v>13</v>
      </c>
      <c r="AW46" s="345" t="s">
        <v>158</v>
      </c>
      <c r="AX46" s="345" t="s">
        <v>51</v>
      </c>
      <c r="AY46" t="s">
        <v>336</v>
      </c>
      <c r="AZ46" s="345" t="s">
        <v>331</v>
      </c>
      <c r="BA46" s="345" t="s">
        <v>813</v>
      </c>
      <c r="BB46" s="345" t="s">
        <v>321</v>
      </c>
      <c r="BC46" s="345" t="s">
        <v>321</v>
      </c>
      <c r="BD46" s="345" t="s">
        <v>321</v>
      </c>
      <c r="BE46" s="322">
        <v>0.311</v>
      </c>
    </row>
    <row r="47" spans="1:57">
      <c r="A47" s="186" t="s">
        <v>142</v>
      </c>
      <c r="B47" s="186" t="s">
        <v>6681</v>
      </c>
      <c r="C47" s="322">
        <v>0</v>
      </c>
      <c r="D47" s="322">
        <v>0</v>
      </c>
      <c r="E47" s="322">
        <v>0</v>
      </c>
      <c r="F47" s="322">
        <v>0</v>
      </c>
      <c r="G47" s="322">
        <v>0</v>
      </c>
      <c r="H47" s="322">
        <v>0</v>
      </c>
      <c r="I47" s="322">
        <v>0</v>
      </c>
      <c r="J47" s="322">
        <v>0</v>
      </c>
      <c r="K47" s="322">
        <v>0</v>
      </c>
      <c r="L47" s="322">
        <v>0</v>
      </c>
      <c r="M47" s="322">
        <v>0</v>
      </c>
      <c r="N47" s="322">
        <v>0</v>
      </c>
      <c r="O47" s="322">
        <v>0</v>
      </c>
      <c r="P47" s="322">
        <v>0</v>
      </c>
      <c r="Q47" s="322">
        <v>0</v>
      </c>
      <c r="R47" s="322">
        <v>0</v>
      </c>
      <c r="S47" s="322">
        <v>0</v>
      </c>
      <c r="T47" s="322">
        <v>0</v>
      </c>
      <c r="U47" s="322">
        <v>0</v>
      </c>
      <c r="V47" s="322">
        <v>0</v>
      </c>
      <c r="W47" s="322">
        <v>0</v>
      </c>
      <c r="X47" s="322">
        <v>0</v>
      </c>
      <c r="Y47" s="322">
        <v>0</v>
      </c>
      <c r="Z47" s="322">
        <v>0</v>
      </c>
      <c r="AA47" s="322">
        <v>0</v>
      </c>
      <c r="AB47" s="322">
        <v>0</v>
      </c>
      <c r="AC47" s="322">
        <v>0</v>
      </c>
      <c r="AD47" s="322">
        <v>0</v>
      </c>
      <c r="AE47" s="322">
        <v>0</v>
      </c>
      <c r="AF47" s="322">
        <v>0</v>
      </c>
      <c r="AG47" s="322">
        <v>0</v>
      </c>
      <c r="AH47" s="322">
        <v>0</v>
      </c>
      <c r="AI47" s="322">
        <v>0</v>
      </c>
      <c r="AJ47" s="322">
        <v>0</v>
      </c>
      <c r="AK47" s="322">
        <v>0</v>
      </c>
      <c r="AL47" s="322">
        <v>0</v>
      </c>
      <c r="AM47" s="322">
        <v>0</v>
      </c>
      <c r="AN47" s="322">
        <v>0</v>
      </c>
      <c r="AO47" s="322">
        <v>0</v>
      </c>
      <c r="AP47" s="320">
        <v>0.1</v>
      </c>
      <c r="AQ47" s="322">
        <v>0.1</v>
      </c>
      <c r="AR47" s="322">
        <v>0</v>
      </c>
      <c r="AS47" s="322">
        <v>0</v>
      </c>
      <c r="AT47" s="101" t="s">
        <v>1226</v>
      </c>
      <c r="AU47" s="101" t="s">
        <v>6520</v>
      </c>
      <c r="AV47" s="101">
        <v>2</v>
      </c>
      <c r="AW47" s="321" t="s">
        <v>158</v>
      </c>
      <c r="AX47" t="s">
        <v>51</v>
      </c>
      <c r="AY47" t="s">
        <v>325</v>
      </c>
      <c r="AZ47" t="s">
        <v>331</v>
      </c>
      <c r="BA47" t="s">
        <v>6682</v>
      </c>
      <c r="BB47" t="s">
        <v>6683</v>
      </c>
      <c r="BC47" t="s">
        <v>321</v>
      </c>
      <c r="BD47" t="s">
        <v>321</v>
      </c>
      <c r="BE47" s="322" t="s">
        <v>6602</v>
      </c>
    </row>
    <row r="48" spans="1:57">
      <c r="A48" s="346" t="s">
        <v>142</v>
      </c>
      <c r="B48" s="186" t="s">
        <v>818</v>
      </c>
      <c r="C48" s="322">
        <v>0</v>
      </c>
      <c r="D48" s="322">
        <v>0</v>
      </c>
      <c r="E48" s="322">
        <v>0</v>
      </c>
      <c r="F48" s="322">
        <v>0</v>
      </c>
      <c r="G48" s="322">
        <v>0</v>
      </c>
      <c r="H48" s="322">
        <v>0</v>
      </c>
      <c r="I48" s="322">
        <v>0</v>
      </c>
      <c r="J48" s="322">
        <v>0</v>
      </c>
      <c r="K48" s="322">
        <v>0</v>
      </c>
      <c r="L48" s="322">
        <v>0</v>
      </c>
      <c r="M48" s="322">
        <v>0</v>
      </c>
      <c r="N48" s="322">
        <v>0</v>
      </c>
      <c r="O48" s="322">
        <v>0</v>
      </c>
      <c r="P48" s="322">
        <v>0</v>
      </c>
      <c r="Q48" s="322">
        <v>0</v>
      </c>
      <c r="R48" s="322">
        <v>0</v>
      </c>
      <c r="S48" s="322">
        <v>0</v>
      </c>
      <c r="T48" s="322">
        <v>0</v>
      </c>
      <c r="U48" s="322">
        <v>0</v>
      </c>
      <c r="V48" s="322">
        <v>0</v>
      </c>
      <c r="W48" s="322">
        <v>0</v>
      </c>
      <c r="X48" s="322">
        <v>0</v>
      </c>
      <c r="Y48" s="322">
        <v>0</v>
      </c>
      <c r="Z48" s="322">
        <v>0</v>
      </c>
      <c r="AA48" s="322">
        <v>0</v>
      </c>
      <c r="AB48" s="322">
        <v>0</v>
      </c>
      <c r="AC48" s="322">
        <v>0</v>
      </c>
      <c r="AD48" s="322">
        <v>0</v>
      </c>
      <c r="AE48" s="322">
        <v>0</v>
      </c>
      <c r="AF48" s="322">
        <v>0</v>
      </c>
      <c r="AG48" s="322">
        <v>0</v>
      </c>
      <c r="AH48" s="322">
        <v>0</v>
      </c>
      <c r="AI48" s="322">
        <v>0</v>
      </c>
      <c r="AJ48" s="322">
        <v>0</v>
      </c>
      <c r="AK48" s="322">
        <v>0</v>
      </c>
      <c r="AL48" s="322">
        <v>0</v>
      </c>
      <c r="AM48" s="322">
        <v>0</v>
      </c>
      <c r="AN48" s="322">
        <v>8.7999999999999995E-2</v>
      </c>
      <c r="AO48" s="322">
        <v>0.01</v>
      </c>
      <c r="AP48" s="320">
        <v>8.0000000000000002E-3</v>
      </c>
      <c r="AQ48" s="322">
        <v>0</v>
      </c>
      <c r="AR48" s="322">
        <v>0</v>
      </c>
      <c r="AS48" s="322">
        <v>0</v>
      </c>
      <c r="AT48" s="101" t="s">
        <v>62</v>
      </c>
      <c r="AU48" s="101" t="s">
        <v>1226</v>
      </c>
      <c r="AV48" s="101">
        <v>3</v>
      </c>
      <c r="AW48" s="345" t="s">
        <v>158</v>
      </c>
      <c r="AX48" s="345" t="s">
        <v>51</v>
      </c>
      <c r="AY48" t="s">
        <v>336</v>
      </c>
      <c r="AZ48" s="345" t="s">
        <v>331</v>
      </c>
      <c r="BA48" s="345" t="s">
        <v>817</v>
      </c>
      <c r="BB48" s="345" t="s">
        <v>816</v>
      </c>
      <c r="BC48" s="345" t="s">
        <v>321</v>
      </c>
      <c r="BD48" s="345" t="s">
        <v>321</v>
      </c>
      <c r="BE48" s="322">
        <v>0.01</v>
      </c>
    </row>
    <row r="49" spans="1:57">
      <c r="A49" s="186" t="s">
        <v>142</v>
      </c>
      <c r="B49" s="186" t="s">
        <v>809</v>
      </c>
      <c r="C49" s="322">
        <v>0</v>
      </c>
      <c r="D49" s="322">
        <v>0</v>
      </c>
      <c r="E49" s="322">
        <v>0</v>
      </c>
      <c r="F49" s="322">
        <v>0</v>
      </c>
      <c r="G49" s="322">
        <v>0</v>
      </c>
      <c r="H49" s="322">
        <v>0</v>
      </c>
      <c r="I49" s="322">
        <v>0</v>
      </c>
      <c r="J49" s="322">
        <v>0</v>
      </c>
      <c r="K49" s="322">
        <v>0</v>
      </c>
      <c r="L49" s="322">
        <v>0</v>
      </c>
      <c r="M49" s="322">
        <v>0</v>
      </c>
      <c r="N49" s="322">
        <v>0</v>
      </c>
      <c r="O49" s="322">
        <v>0</v>
      </c>
      <c r="P49" s="322">
        <v>0</v>
      </c>
      <c r="Q49" s="322">
        <v>0</v>
      </c>
      <c r="R49" s="322">
        <v>0</v>
      </c>
      <c r="S49" s="322">
        <v>0</v>
      </c>
      <c r="T49" s="322">
        <v>0</v>
      </c>
      <c r="U49" s="322">
        <v>0</v>
      </c>
      <c r="V49" s="322">
        <v>0</v>
      </c>
      <c r="W49" s="322">
        <v>0</v>
      </c>
      <c r="X49" s="322">
        <v>0</v>
      </c>
      <c r="Y49" s="322">
        <v>0</v>
      </c>
      <c r="Z49" s="322">
        <v>0</v>
      </c>
      <c r="AA49" s="322">
        <v>0</v>
      </c>
      <c r="AB49" s="322">
        <v>0.1</v>
      </c>
      <c r="AC49" s="322">
        <v>0</v>
      </c>
      <c r="AD49" s="322">
        <v>0.3</v>
      </c>
      <c r="AE49" s="322">
        <v>0.1</v>
      </c>
      <c r="AF49" s="322">
        <v>0.1</v>
      </c>
      <c r="AG49" s="322">
        <v>0.155</v>
      </c>
      <c r="AH49" s="322">
        <v>0.17699999999999999</v>
      </c>
      <c r="AI49" s="322">
        <v>0.09</v>
      </c>
      <c r="AJ49" s="322">
        <v>0.158</v>
      </c>
      <c r="AK49" s="322">
        <v>7.4999999999999997E-2</v>
      </c>
      <c r="AL49" s="322">
        <v>7.4999999999999997E-2</v>
      </c>
      <c r="AM49" s="322">
        <v>0.15</v>
      </c>
      <c r="AN49" s="322">
        <v>6.5000000000000002E-2</v>
      </c>
      <c r="AO49" s="322">
        <v>0</v>
      </c>
      <c r="AP49" s="320">
        <v>0</v>
      </c>
      <c r="AQ49" s="322">
        <v>0</v>
      </c>
      <c r="AR49" s="322">
        <v>0</v>
      </c>
      <c r="AS49" s="322">
        <v>0</v>
      </c>
      <c r="AT49" s="101" t="s">
        <v>16</v>
      </c>
      <c r="AU49" s="101" t="s">
        <v>62</v>
      </c>
      <c r="AV49" s="101">
        <v>13</v>
      </c>
      <c r="AW49" s="321" t="s">
        <v>154</v>
      </c>
      <c r="AX49" t="s">
        <v>51</v>
      </c>
      <c r="AY49" t="s">
        <v>341</v>
      </c>
      <c r="AZ49" t="s">
        <v>331</v>
      </c>
      <c r="BA49" t="s">
        <v>808</v>
      </c>
      <c r="BB49" t="s">
        <v>807</v>
      </c>
      <c r="BC49" t="s">
        <v>321</v>
      </c>
      <c r="BD49" t="s">
        <v>321</v>
      </c>
      <c r="BE49" s="322">
        <v>0</v>
      </c>
    </row>
    <row r="50" spans="1:57">
      <c r="A50" s="186" t="s">
        <v>142</v>
      </c>
      <c r="B50" s="186" t="s">
        <v>1122</v>
      </c>
      <c r="C50" s="322">
        <v>0</v>
      </c>
      <c r="D50" s="322">
        <v>0</v>
      </c>
      <c r="E50" s="322">
        <v>0</v>
      </c>
      <c r="F50" s="322">
        <v>0</v>
      </c>
      <c r="G50" s="322">
        <v>0</v>
      </c>
      <c r="H50" s="322">
        <v>0</v>
      </c>
      <c r="I50" s="322">
        <v>0</v>
      </c>
      <c r="J50" s="322">
        <v>0</v>
      </c>
      <c r="K50" s="322">
        <v>0</v>
      </c>
      <c r="L50" s="322">
        <v>0</v>
      </c>
      <c r="M50" s="322">
        <v>0</v>
      </c>
      <c r="N50" s="322">
        <v>0</v>
      </c>
      <c r="O50" s="322">
        <v>0</v>
      </c>
      <c r="P50" s="322">
        <v>0</v>
      </c>
      <c r="Q50" s="322">
        <v>0</v>
      </c>
      <c r="R50" s="322">
        <v>0</v>
      </c>
      <c r="S50" s="322">
        <v>0</v>
      </c>
      <c r="T50" s="322">
        <v>0</v>
      </c>
      <c r="U50" s="322">
        <v>0</v>
      </c>
      <c r="V50" s="322">
        <v>0</v>
      </c>
      <c r="W50" s="322">
        <v>0</v>
      </c>
      <c r="X50" s="322">
        <v>0</v>
      </c>
      <c r="Y50" s="322">
        <v>0</v>
      </c>
      <c r="Z50" s="322">
        <v>0</v>
      </c>
      <c r="AA50" s="322">
        <v>0</v>
      </c>
      <c r="AB50" s="322">
        <v>0</v>
      </c>
      <c r="AC50" s="322">
        <v>0</v>
      </c>
      <c r="AD50" s="322">
        <v>0</v>
      </c>
      <c r="AE50" s="322">
        <v>0</v>
      </c>
      <c r="AF50" s="322">
        <v>0</v>
      </c>
      <c r="AG50" s="322">
        <v>0</v>
      </c>
      <c r="AH50" s="322">
        <v>0</v>
      </c>
      <c r="AI50" s="322">
        <v>0</v>
      </c>
      <c r="AJ50" s="322">
        <v>0</v>
      </c>
      <c r="AK50" s="322">
        <v>0</v>
      </c>
      <c r="AL50" s="322">
        <v>0.1075</v>
      </c>
      <c r="AM50" s="322">
        <v>0.115</v>
      </c>
      <c r="AN50" s="322">
        <v>0.1075</v>
      </c>
      <c r="AO50" s="322">
        <v>0</v>
      </c>
      <c r="AP50" s="320">
        <v>0</v>
      </c>
      <c r="AQ50" s="322">
        <v>0</v>
      </c>
      <c r="AR50" s="322">
        <v>0</v>
      </c>
      <c r="AS50" s="322">
        <v>0</v>
      </c>
      <c r="AT50" s="101" t="s">
        <v>26</v>
      </c>
      <c r="AU50" s="101" t="s">
        <v>62</v>
      </c>
      <c r="AV50" s="101">
        <v>3</v>
      </c>
      <c r="AW50" s="321" t="s">
        <v>158</v>
      </c>
      <c r="AX50" t="s">
        <v>51</v>
      </c>
      <c r="AY50" t="s">
        <v>325</v>
      </c>
      <c r="AZ50" t="s">
        <v>331</v>
      </c>
      <c r="BA50" t="s">
        <v>811</v>
      </c>
      <c r="BB50" t="s">
        <v>810</v>
      </c>
      <c r="BC50" t="s">
        <v>321</v>
      </c>
      <c r="BD50" t="s">
        <v>321</v>
      </c>
      <c r="BE50" s="322">
        <v>0</v>
      </c>
    </row>
    <row r="51" spans="1:57">
      <c r="A51" s="186" t="s">
        <v>142</v>
      </c>
      <c r="B51" s="186" t="s">
        <v>815</v>
      </c>
      <c r="C51" s="322">
        <v>0</v>
      </c>
      <c r="D51" s="322">
        <v>0</v>
      </c>
      <c r="E51" s="322">
        <v>0</v>
      </c>
      <c r="F51" s="322">
        <v>0</v>
      </c>
      <c r="G51" s="322">
        <v>0</v>
      </c>
      <c r="H51" s="322">
        <v>0</v>
      </c>
      <c r="I51" s="322">
        <v>0</v>
      </c>
      <c r="J51" s="322">
        <v>0</v>
      </c>
      <c r="K51" s="322">
        <v>0</v>
      </c>
      <c r="L51" s="322">
        <v>0</v>
      </c>
      <c r="M51" s="322">
        <v>0</v>
      </c>
      <c r="N51" s="322">
        <v>0</v>
      </c>
      <c r="O51" s="322">
        <v>0</v>
      </c>
      <c r="P51" s="322">
        <v>0</v>
      </c>
      <c r="Q51" s="322">
        <v>0</v>
      </c>
      <c r="R51" s="322">
        <v>0</v>
      </c>
      <c r="S51" s="322">
        <v>0</v>
      </c>
      <c r="T51" s="322">
        <v>0</v>
      </c>
      <c r="U51" s="322">
        <v>0</v>
      </c>
      <c r="V51" s="322">
        <v>0</v>
      </c>
      <c r="W51" s="322">
        <v>0</v>
      </c>
      <c r="X51" s="322">
        <v>0</v>
      </c>
      <c r="Y51" s="322">
        <v>0</v>
      </c>
      <c r="Z51" s="322">
        <v>0</v>
      </c>
      <c r="AA51" s="322">
        <v>0</v>
      </c>
      <c r="AB51" s="322">
        <v>0</v>
      </c>
      <c r="AC51" s="322">
        <v>0</v>
      </c>
      <c r="AD51" s="322">
        <v>4.5999999999999999E-2</v>
      </c>
      <c r="AE51" s="322">
        <v>7.8E-2</v>
      </c>
      <c r="AF51" s="322">
        <v>5.3999999999999999E-2</v>
      </c>
      <c r="AG51" s="322">
        <v>2.4E-2</v>
      </c>
      <c r="AH51" s="322">
        <v>0</v>
      </c>
      <c r="AI51" s="322">
        <v>0.09</v>
      </c>
      <c r="AJ51" s="322">
        <v>7.1999999999999995E-2</v>
      </c>
      <c r="AK51" s="322">
        <v>8.2000000000000003E-2</v>
      </c>
      <c r="AL51" s="322">
        <v>5.1999999999999998E-2</v>
      </c>
      <c r="AM51" s="322">
        <v>0</v>
      </c>
      <c r="AN51" s="322">
        <v>0</v>
      </c>
      <c r="AO51" s="322">
        <v>0</v>
      </c>
      <c r="AP51" s="320">
        <v>0</v>
      </c>
      <c r="AQ51" s="322">
        <v>0</v>
      </c>
      <c r="AR51" s="322">
        <v>0</v>
      </c>
      <c r="AS51" s="322">
        <v>0</v>
      </c>
      <c r="AT51" s="101" t="s">
        <v>18</v>
      </c>
      <c r="AU51" s="101" t="s">
        <v>26</v>
      </c>
      <c r="AV51" s="101">
        <v>9</v>
      </c>
      <c r="AW51" s="321" t="s">
        <v>158</v>
      </c>
      <c r="AX51" t="s">
        <v>51</v>
      </c>
      <c r="AY51" t="s">
        <v>336</v>
      </c>
      <c r="AZ51" t="s">
        <v>331</v>
      </c>
      <c r="BA51" t="s">
        <v>321</v>
      </c>
      <c r="BB51" t="s">
        <v>321</v>
      </c>
      <c r="BC51" t="s">
        <v>321</v>
      </c>
      <c r="BD51" t="s">
        <v>321</v>
      </c>
      <c r="BE51" s="322">
        <v>0</v>
      </c>
    </row>
    <row r="52" spans="1:57">
      <c r="A52" s="186" t="s">
        <v>142</v>
      </c>
      <c r="B52" s="186" t="s">
        <v>1121</v>
      </c>
      <c r="C52" s="322">
        <v>0</v>
      </c>
      <c r="D52" s="322">
        <v>0</v>
      </c>
      <c r="E52" s="322">
        <v>0</v>
      </c>
      <c r="F52" s="322">
        <v>0</v>
      </c>
      <c r="G52" s="322">
        <v>0</v>
      </c>
      <c r="H52" s="322">
        <v>0</v>
      </c>
      <c r="I52" s="322">
        <v>0</v>
      </c>
      <c r="J52" s="322">
        <v>0</v>
      </c>
      <c r="K52" s="322">
        <v>0</v>
      </c>
      <c r="L52" s="322">
        <v>0</v>
      </c>
      <c r="M52" s="322">
        <v>0</v>
      </c>
      <c r="N52" s="322">
        <v>0</v>
      </c>
      <c r="O52" s="322">
        <v>0</v>
      </c>
      <c r="P52" s="322">
        <v>0</v>
      </c>
      <c r="Q52" s="322">
        <v>0</v>
      </c>
      <c r="R52" s="322">
        <v>0</v>
      </c>
      <c r="S52" s="322">
        <v>0</v>
      </c>
      <c r="T52" s="322">
        <v>0</v>
      </c>
      <c r="U52" s="322">
        <v>0</v>
      </c>
      <c r="V52" s="322">
        <v>0</v>
      </c>
      <c r="W52" s="322">
        <v>0</v>
      </c>
      <c r="X52" s="322">
        <v>0</v>
      </c>
      <c r="Y52" s="322">
        <v>0</v>
      </c>
      <c r="Z52" s="322">
        <v>0</v>
      </c>
      <c r="AA52" s="322">
        <v>0</v>
      </c>
      <c r="AB52" s="322">
        <v>0</v>
      </c>
      <c r="AC52" s="322">
        <v>0</v>
      </c>
      <c r="AD52" s="322">
        <v>0</v>
      </c>
      <c r="AE52" s="322">
        <v>0</v>
      </c>
      <c r="AF52" s="322">
        <v>0</v>
      </c>
      <c r="AG52" s="322">
        <v>0</v>
      </c>
      <c r="AH52" s="322">
        <v>0</v>
      </c>
      <c r="AI52" s="322">
        <v>0</v>
      </c>
      <c r="AJ52" s="322">
        <v>8.6999999999999994E-2</v>
      </c>
      <c r="AK52" s="322">
        <v>0.14699999999999999</v>
      </c>
      <c r="AL52" s="322">
        <v>0.11899999999999999</v>
      </c>
      <c r="AM52" s="322">
        <v>0</v>
      </c>
      <c r="AN52" s="322">
        <v>0</v>
      </c>
      <c r="AO52" s="322">
        <v>0</v>
      </c>
      <c r="AP52" s="320">
        <v>0</v>
      </c>
      <c r="AQ52" s="322">
        <v>0</v>
      </c>
      <c r="AR52" s="322">
        <v>0</v>
      </c>
      <c r="AS52" s="322">
        <v>0</v>
      </c>
      <c r="AT52" s="101" t="s">
        <v>24</v>
      </c>
      <c r="AU52" s="101" t="s">
        <v>26</v>
      </c>
      <c r="AV52" s="101">
        <v>3</v>
      </c>
      <c r="AW52" s="321" t="s">
        <v>158</v>
      </c>
      <c r="AX52" t="s">
        <v>51</v>
      </c>
      <c r="AY52" t="s">
        <v>325</v>
      </c>
      <c r="AZ52" t="s">
        <v>331</v>
      </c>
      <c r="BA52" t="s">
        <v>321</v>
      </c>
      <c r="BB52" t="s">
        <v>812</v>
      </c>
      <c r="BC52" t="s">
        <v>321</v>
      </c>
      <c r="BD52" t="s">
        <v>321</v>
      </c>
      <c r="BE52" s="322">
        <v>0</v>
      </c>
    </row>
    <row r="53" spans="1:57">
      <c r="A53" s="186" t="s">
        <v>143</v>
      </c>
      <c r="B53" s="186" t="s">
        <v>806</v>
      </c>
      <c r="C53" s="322">
        <v>77.8</v>
      </c>
      <c r="D53" s="322">
        <v>85.9</v>
      </c>
      <c r="E53" s="322">
        <v>95.4</v>
      </c>
      <c r="F53" s="322">
        <v>126.1</v>
      </c>
      <c r="G53" s="322">
        <v>138.80000000000001</v>
      </c>
      <c r="H53" s="322">
        <v>146.6</v>
      </c>
      <c r="I53" s="322">
        <v>158.4</v>
      </c>
      <c r="J53" s="322">
        <v>165.9</v>
      </c>
      <c r="K53" s="322">
        <v>191.4</v>
      </c>
      <c r="L53" s="322">
        <v>195.1</v>
      </c>
      <c r="M53" s="322">
        <v>219</v>
      </c>
      <c r="N53" s="322">
        <v>235</v>
      </c>
      <c r="O53" s="322">
        <v>237.1</v>
      </c>
      <c r="P53" s="322">
        <v>242.4</v>
      </c>
      <c r="Q53" s="322">
        <v>241.5</v>
      </c>
      <c r="R53" s="322">
        <v>268.5</v>
      </c>
      <c r="S53" s="322">
        <v>247.4</v>
      </c>
      <c r="T53" s="322">
        <v>267.60000000000002</v>
      </c>
      <c r="U53" s="322">
        <v>254.9</v>
      </c>
      <c r="V53" s="322">
        <v>212.1</v>
      </c>
      <c r="W53" s="322">
        <v>221.3</v>
      </c>
      <c r="X53" s="322">
        <v>237.6</v>
      </c>
      <c r="Y53" s="322">
        <v>261</v>
      </c>
      <c r="Z53" s="322">
        <v>275</v>
      </c>
      <c r="AA53" s="322">
        <v>283.39999999999998</v>
      </c>
      <c r="AB53" s="322">
        <v>293.89999999999998</v>
      </c>
      <c r="AC53" s="322">
        <v>315.39999999999998</v>
      </c>
      <c r="AD53" s="322">
        <v>351.13099999999997</v>
      </c>
      <c r="AE53" s="322">
        <v>408.1</v>
      </c>
      <c r="AF53" s="322">
        <v>406.04</v>
      </c>
      <c r="AG53" s="322">
        <v>379.54599999999999</v>
      </c>
      <c r="AH53" s="322">
        <v>407.60599999999999</v>
      </c>
      <c r="AI53" s="322">
        <v>421.71499999999997</v>
      </c>
      <c r="AJ53" s="322">
        <v>450.91199999999998</v>
      </c>
      <c r="AK53" s="322">
        <v>434.07</v>
      </c>
      <c r="AL53" s="322">
        <v>425.66399999999999</v>
      </c>
      <c r="AM53" s="322">
        <v>439.76600000000002</v>
      </c>
      <c r="AN53" s="322">
        <v>503.483</v>
      </c>
      <c r="AO53" s="322">
        <v>447.46800000000002</v>
      </c>
      <c r="AP53" s="320">
        <v>472.99700000000001</v>
      </c>
      <c r="AQ53" s="322">
        <v>474.55500000000001</v>
      </c>
      <c r="AR53" s="322">
        <v>405.839</v>
      </c>
      <c r="AS53" s="322">
        <v>420.21499999999997</v>
      </c>
      <c r="AT53" s="101" t="s">
        <v>66</v>
      </c>
      <c r="AU53" s="101" t="s">
        <v>6522</v>
      </c>
      <c r="AV53" s="101">
        <v>43</v>
      </c>
      <c r="AW53" s="321" t="s">
        <v>158</v>
      </c>
      <c r="AX53" s="321" t="s">
        <v>59</v>
      </c>
      <c r="AY53" t="s">
        <v>805</v>
      </c>
      <c r="AZ53" s="321" t="s">
        <v>331</v>
      </c>
      <c r="BA53" s="321" t="s">
        <v>804</v>
      </c>
      <c r="BB53" s="321" t="s">
        <v>803</v>
      </c>
      <c r="BC53" s="345" t="s">
        <v>321</v>
      </c>
      <c r="BD53" s="345" t="s">
        <v>321</v>
      </c>
      <c r="BE53" s="322">
        <v>438.14</v>
      </c>
    </row>
    <row r="54" spans="1:57">
      <c r="A54" s="186" t="s">
        <v>143</v>
      </c>
      <c r="B54" s="186" t="s">
        <v>796</v>
      </c>
      <c r="C54" s="322">
        <v>0</v>
      </c>
      <c r="D54" s="322">
        <v>0</v>
      </c>
      <c r="E54" s="322">
        <v>0</v>
      </c>
      <c r="F54" s="322">
        <v>0</v>
      </c>
      <c r="G54" s="322">
        <v>0</v>
      </c>
      <c r="H54" s="322">
        <v>0</v>
      </c>
      <c r="I54" s="322">
        <v>0</v>
      </c>
      <c r="J54" s="322">
        <v>0</v>
      </c>
      <c r="K54" s="322">
        <v>0</v>
      </c>
      <c r="L54" s="322">
        <v>0</v>
      </c>
      <c r="M54" s="322">
        <v>0</v>
      </c>
      <c r="N54" s="322">
        <v>0</v>
      </c>
      <c r="O54" s="322">
        <v>0</v>
      </c>
      <c r="P54" s="322">
        <v>0</v>
      </c>
      <c r="Q54" s="322">
        <v>0</v>
      </c>
      <c r="R54" s="322">
        <v>0</v>
      </c>
      <c r="S54" s="322">
        <v>0</v>
      </c>
      <c r="T54" s="322">
        <v>0</v>
      </c>
      <c r="U54" s="322">
        <v>0</v>
      </c>
      <c r="V54" s="322">
        <v>0</v>
      </c>
      <c r="W54" s="322">
        <v>0</v>
      </c>
      <c r="X54" s="322">
        <v>0</v>
      </c>
      <c r="Y54" s="322">
        <v>0</v>
      </c>
      <c r="Z54" s="322">
        <v>0</v>
      </c>
      <c r="AA54" s="322">
        <v>0</v>
      </c>
      <c r="AB54" s="322">
        <v>0</v>
      </c>
      <c r="AC54" s="322">
        <v>0</v>
      </c>
      <c r="AD54" s="322">
        <v>0</v>
      </c>
      <c r="AE54" s="322">
        <v>0</v>
      </c>
      <c r="AF54" s="322">
        <v>0</v>
      </c>
      <c r="AG54" s="322">
        <v>0</v>
      </c>
      <c r="AH54" s="322">
        <v>0.30399999999999999</v>
      </c>
      <c r="AI54" s="322">
        <v>0.77400000000000002</v>
      </c>
      <c r="AJ54" s="322">
        <v>0.875</v>
      </c>
      <c r="AK54" s="322">
        <v>1.254</v>
      </c>
      <c r="AL54" s="322">
        <v>0.45300000000000001</v>
      </c>
      <c r="AM54" s="322">
        <v>0.38600000000000001</v>
      </c>
      <c r="AN54" s="347">
        <v>0.52100000000000002</v>
      </c>
      <c r="AO54" s="347">
        <v>0.33</v>
      </c>
      <c r="AP54" s="320">
        <v>0.31</v>
      </c>
      <c r="AQ54" s="347">
        <v>0.33500000000000002</v>
      </c>
      <c r="AR54" s="347">
        <v>0.36000000000000004</v>
      </c>
      <c r="AS54" s="347">
        <v>0.38500000000000006</v>
      </c>
      <c r="AT54" s="101" t="s">
        <v>22</v>
      </c>
      <c r="AU54" s="101" t="s">
        <v>6522</v>
      </c>
      <c r="AV54" s="101">
        <v>12</v>
      </c>
      <c r="AW54" s="321" t="s">
        <v>158</v>
      </c>
      <c r="AX54" s="321" t="s">
        <v>59</v>
      </c>
      <c r="AY54" t="s">
        <v>341</v>
      </c>
      <c r="AZ54" s="321" t="s">
        <v>331</v>
      </c>
      <c r="BA54" s="321" t="s">
        <v>795</v>
      </c>
      <c r="BB54" s="321" t="s">
        <v>321</v>
      </c>
      <c r="BC54" s="321" t="s">
        <v>321</v>
      </c>
      <c r="BD54" s="321" t="s">
        <v>321</v>
      </c>
      <c r="BE54" s="322">
        <v>0.44500000000000001</v>
      </c>
    </row>
    <row r="55" spans="1:57">
      <c r="A55" s="346" t="s">
        <v>143</v>
      </c>
      <c r="B55" s="186" t="s">
        <v>802</v>
      </c>
      <c r="C55" s="322">
        <v>0</v>
      </c>
      <c r="D55" s="322">
        <v>0</v>
      </c>
      <c r="E55" s="322">
        <v>0</v>
      </c>
      <c r="F55" s="322">
        <v>0</v>
      </c>
      <c r="G55" s="322">
        <v>0</v>
      </c>
      <c r="H55" s="322">
        <v>0</v>
      </c>
      <c r="I55" s="322">
        <v>0</v>
      </c>
      <c r="J55" s="322">
        <v>0</v>
      </c>
      <c r="K55" s="322">
        <v>0</v>
      </c>
      <c r="L55" s="322">
        <v>0</v>
      </c>
      <c r="M55" s="322">
        <v>0</v>
      </c>
      <c r="N55" s="322">
        <v>0</v>
      </c>
      <c r="O55" s="322">
        <v>0</v>
      </c>
      <c r="P55" s="322">
        <v>0</v>
      </c>
      <c r="Q55" s="322">
        <v>0</v>
      </c>
      <c r="R55" s="322">
        <v>0</v>
      </c>
      <c r="S55" s="322">
        <v>0</v>
      </c>
      <c r="T55" s="322">
        <v>0</v>
      </c>
      <c r="U55" s="322">
        <v>0</v>
      </c>
      <c r="V55" s="322">
        <v>0</v>
      </c>
      <c r="W55" s="322">
        <v>0</v>
      </c>
      <c r="X55" s="322">
        <v>0</v>
      </c>
      <c r="Y55" s="322">
        <v>0</v>
      </c>
      <c r="Z55" s="322">
        <v>0</v>
      </c>
      <c r="AA55" s="322">
        <v>0</v>
      </c>
      <c r="AB55" s="322">
        <v>0</v>
      </c>
      <c r="AC55" s="322">
        <v>0</v>
      </c>
      <c r="AD55" s="322">
        <v>0</v>
      </c>
      <c r="AE55" s="322">
        <v>0</v>
      </c>
      <c r="AF55" s="322">
        <v>0</v>
      </c>
      <c r="AG55" s="322">
        <v>0</v>
      </c>
      <c r="AH55" s="322">
        <v>0</v>
      </c>
      <c r="AI55" s="322">
        <v>0</v>
      </c>
      <c r="AJ55" s="322">
        <v>0</v>
      </c>
      <c r="AK55" s="322">
        <v>0</v>
      </c>
      <c r="AL55" s="322">
        <v>0</v>
      </c>
      <c r="AM55" s="322">
        <v>5.0999999999999997E-2</v>
      </c>
      <c r="AN55" s="322">
        <v>9.5000000000000001E-2</v>
      </c>
      <c r="AO55" s="322">
        <v>4.2999999999999997E-2</v>
      </c>
      <c r="AP55" s="320">
        <v>2.7890000000000001</v>
      </c>
      <c r="AQ55" s="322">
        <v>2.3929999999999998</v>
      </c>
      <c r="AR55" s="322">
        <v>4.2450000000000001</v>
      </c>
      <c r="AS55" s="322">
        <v>2.6669999999999998</v>
      </c>
      <c r="AT55" s="101" t="s">
        <v>27</v>
      </c>
      <c r="AU55" s="101" t="s">
        <v>6522</v>
      </c>
      <c r="AV55" s="101">
        <v>7</v>
      </c>
      <c r="AW55" s="345" t="s">
        <v>158</v>
      </c>
      <c r="AX55" s="345" t="s">
        <v>59</v>
      </c>
      <c r="AY55" t="s">
        <v>336</v>
      </c>
      <c r="AZ55" s="345" t="s">
        <v>331</v>
      </c>
      <c r="BA55" s="345" t="s">
        <v>1106</v>
      </c>
      <c r="BB55" s="345" t="s">
        <v>321</v>
      </c>
      <c r="BC55" s="345" t="s">
        <v>321</v>
      </c>
      <c r="BD55" s="345" t="s">
        <v>321</v>
      </c>
      <c r="BE55" s="322">
        <v>4.2999999999999997E-2</v>
      </c>
    </row>
    <row r="56" spans="1:57">
      <c r="A56" s="186" t="s">
        <v>143</v>
      </c>
      <c r="B56" s="186" t="s">
        <v>798</v>
      </c>
      <c r="C56" s="322">
        <v>0</v>
      </c>
      <c r="D56" s="322">
        <v>0</v>
      </c>
      <c r="E56" s="322">
        <v>0</v>
      </c>
      <c r="F56" s="322">
        <v>0</v>
      </c>
      <c r="G56" s="322">
        <v>0</v>
      </c>
      <c r="H56" s="322">
        <v>0</v>
      </c>
      <c r="I56" s="322">
        <v>0</v>
      </c>
      <c r="J56" s="322">
        <v>0</v>
      </c>
      <c r="K56" s="322">
        <v>0</v>
      </c>
      <c r="L56" s="322">
        <v>0</v>
      </c>
      <c r="M56" s="322">
        <v>0</v>
      </c>
      <c r="N56" s="322">
        <v>0</v>
      </c>
      <c r="O56" s="322">
        <v>0</v>
      </c>
      <c r="P56" s="322">
        <v>0</v>
      </c>
      <c r="Q56" s="322">
        <v>0</v>
      </c>
      <c r="R56" s="322">
        <v>0</v>
      </c>
      <c r="S56" s="322">
        <v>0</v>
      </c>
      <c r="T56" s="322">
        <v>0</v>
      </c>
      <c r="U56" s="322">
        <v>0</v>
      </c>
      <c r="V56" s="322">
        <v>0</v>
      </c>
      <c r="W56" s="322">
        <v>0</v>
      </c>
      <c r="X56" s="322">
        <v>0</v>
      </c>
      <c r="Y56" s="322">
        <v>0</v>
      </c>
      <c r="Z56" s="322">
        <v>0</v>
      </c>
      <c r="AA56" s="322">
        <v>0</v>
      </c>
      <c r="AB56" s="322">
        <v>0</v>
      </c>
      <c r="AC56" s="322">
        <v>0</v>
      </c>
      <c r="AD56" s="322">
        <v>0</v>
      </c>
      <c r="AE56" s="322">
        <v>0</v>
      </c>
      <c r="AF56" s="322">
        <v>0</v>
      </c>
      <c r="AG56" s="322">
        <v>0</v>
      </c>
      <c r="AH56" s="322">
        <v>0</v>
      </c>
      <c r="AI56" s="322">
        <v>0</v>
      </c>
      <c r="AJ56" s="322">
        <v>0</v>
      </c>
      <c r="AK56" s="322">
        <v>0</v>
      </c>
      <c r="AL56" s="322">
        <v>0</v>
      </c>
      <c r="AM56" s="322">
        <v>2.7E-2</v>
      </c>
      <c r="AN56" s="322">
        <v>3.2000000000000001E-2</v>
      </c>
      <c r="AO56" s="322">
        <v>4.5999999999999999E-2</v>
      </c>
      <c r="AP56" s="320">
        <v>7.3999999999999996E-2</v>
      </c>
      <c r="AQ56" s="322">
        <v>7.5999999999999998E-2</v>
      </c>
      <c r="AR56" s="322">
        <v>7.8E-2</v>
      </c>
      <c r="AS56" s="322">
        <v>0.08</v>
      </c>
      <c r="AT56" s="101" t="s">
        <v>27</v>
      </c>
      <c r="AU56" s="101" t="s">
        <v>6522</v>
      </c>
      <c r="AV56" s="101">
        <v>7</v>
      </c>
      <c r="AW56" s="321" t="s">
        <v>158</v>
      </c>
      <c r="AX56" t="s">
        <v>59</v>
      </c>
      <c r="AY56" t="s">
        <v>336</v>
      </c>
      <c r="AZ56" t="s">
        <v>331</v>
      </c>
      <c r="BA56" t="s">
        <v>797</v>
      </c>
      <c r="BB56" t="s">
        <v>321</v>
      </c>
      <c r="BC56" t="s">
        <v>321</v>
      </c>
      <c r="BD56" t="s">
        <v>321</v>
      </c>
      <c r="BE56" s="322">
        <v>4.5999999999999999E-2</v>
      </c>
    </row>
    <row r="57" spans="1:57">
      <c r="A57" s="186" t="s">
        <v>143</v>
      </c>
      <c r="B57" s="186" t="s">
        <v>6663</v>
      </c>
      <c r="C57" s="322">
        <v>0</v>
      </c>
      <c r="D57" s="322">
        <v>0</v>
      </c>
      <c r="E57" s="322">
        <v>0</v>
      </c>
      <c r="F57" s="322">
        <v>0</v>
      </c>
      <c r="G57" s="322">
        <v>0</v>
      </c>
      <c r="H57" s="322">
        <v>0</v>
      </c>
      <c r="I57" s="322">
        <v>0</v>
      </c>
      <c r="J57" s="322">
        <v>0</v>
      </c>
      <c r="K57" s="322">
        <v>0</v>
      </c>
      <c r="L57" s="322">
        <v>0</v>
      </c>
      <c r="M57" s="322">
        <v>0</v>
      </c>
      <c r="N57" s="322">
        <v>0</v>
      </c>
      <c r="O57" s="322">
        <v>0</v>
      </c>
      <c r="P57" s="322">
        <v>0</v>
      </c>
      <c r="Q57" s="322">
        <v>0</v>
      </c>
      <c r="R57" s="322">
        <v>0</v>
      </c>
      <c r="S57" s="322">
        <v>0</v>
      </c>
      <c r="T57" s="322">
        <v>0</v>
      </c>
      <c r="U57" s="322">
        <v>0</v>
      </c>
      <c r="V57" s="322">
        <v>0</v>
      </c>
      <c r="W57" s="322">
        <v>0</v>
      </c>
      <c r="X57" s="322">
        <v>0</v>
      </c>
      <c r="Y57" s="322">
        <v>0</v>
      </c>
      <c r="Z57" s="322">
        <v>0</v>
      </c>
      <c r="AA57" s="322">
        <v>0</v>
      </c>
      <c r="AB57" s="322">
        <v>0</v>
      </c>
      <c r="AC57" s="322">
        <v>0</v>
      </c>
      <c r="AD57" s="322">
        <v>0</v>
      </c>
      <c r="AE57" s="322">
        <v>0</v>
      </c>
      <c r="AF57" s="322">
        <v>0</v>
      </c>
      <c r="AG57" s="322">
        <v>0</v>
      </c>
      <c r="AH57" s="322">
        <v>0</v>
      </c>
      <c r="AI57" s="322">
        <v>0</v>
      </c>
      <c r="AJ57" s="322">
        <v>0</v>
      </c>
      <c r="AK57" s="322">
        <v>0</v>
      </c>
      <c r="AL57" s="322">
        <v>0</v>
      </c>
      <c r="AM57" s="322">
        <v>0</v>
      </c>
      <c r="AN57" s="322">
        <v>0</v>
      </c>
      <c r="AO57" s="322">
        <v>0</v>
      </c>
      <c r="AP57" s="320">
        <v>12</v>
      </c>
      <c r="AQ57" s="322">
        <v>0.1</v>
      </c>
      <c r="AR57" s="322">
        <v>0.1</v>
      </c>
      <c r="AS57" s="322">
        <v>0.1</v>
      </c>
      <c r="AT57" s="101" t="s">
        <v>1226</v>
      </c>
      <c r="AU57" s="101" t="s">
        <v>6522</v>
      </c>
      <c r="AV57" s="101">
        <v>4</v>
      </c>
      <c r="AW57" s="321" t="s">
        <v>158</v>
      </c>
      <c r="AX57" t="s">
        <v>59</v>
      </c>
      <c r="AY57" s="321" t="s">
        <v>336</v>
      </c>
      <c r="AZ57" t="s">
        <v>331</v>
      </c>
      <c r="BA57" t="s">
        <v>6670</v>
      </c>
      <c r="BB57" t="s">
        <v>321</v>
      </c>
      <c r="BC57" s="319" t="s">
        <v>321</v>
      </c>
      <c r="BD57" s="319" t="s">
        <v>321</v>
      </c>
      <c r="BE57" s="322" t="s">
        <v>6602</v>
      </c>
    </row>
    <row r="58" spans="1:57">
      <c r="A58" s="186" t="s">
        <v>143</v>
      </c>
      <c r="B58" s="186" t="s">
        <v>790</v>
      </c>
      <c r="C58" s="322">
        <v>0</v>
      </c>
      <c r="D58" s="322">
        <v>0</v>
      </c>
      <c r="E58" s="322">
        <v>0</v>
      </c>
      <c r="F58" s="322">
        <v>0</v>
      </c>
      <c r="G58" s="322">
        <v>0</v>
      </c>
      <c r="H58" s="322">
        <v>0</v>
      </c>
      <c r="I58" s="322">
        <v>0</v>
      </c>
      <c r="J58" s="322">
        <v>0</v>
      </c>
      <c r="K58" s="322">
        <v>0</v>
      </c>
      <c r="L58" s="322">
        <v>0</v>
      </c>
      <c r="M58" s="322">
        <v>0</v>
      </c>
      <c r="N58" s="322">
        <v>0</v>
      </c>
      <c r="O58" s="322">
        <v>0</v>
      </c>
      <c r="P58" s="322">
        <v>0</v>
      </c>
      <c r="Q58" s="322">
        <v>0</v>
      </c>
      <c r="R58" s="322">
        <v>0</v>
      </c>
      <c r="S58" s="322">
        <v>0</v>
      </c>
      <c r="T58" s="322">
        <v>0</v>
      </c>
      <c r="U58" s="322">
        <v>0</v>
      </c>
      <c r="V58" s="322">
        <v>0</v>
      </c>
      <c r="W58" s="322">
        <v>0</v>
      </c>
      <c r="X58" s="322">
        <v>0</v>
      </c>
      <c r="Y58" s="322">
        <v>0</v>
      </c>
      <c r="Z58" s="322">
        <v>0</v>
      </c>
      <c r="AA58" s="322">
        <v>0</v>
      </c>
      <c r="AB58" s="322">
        <v>0</v>
      </c>
      <c r="AC58" s="322">
        <v>0</v>
      </c>
      <c r="AD58" s="322">
        <v>0</v>
      </c>
      <c r="AE58" s="322">
        <v>0</v>
      </c>
      <c r="AF58" s="322">
        <v>0</v>
      </c>
      <c r="AG58" s="322">
        <v>0</v>
      </c>
      <c r="AH58" s="322">
        <v>0</v>
      </c>
      <c r="AI58" s="322">
        <v>0</v>
      </c>
      <c r="AJ58" s="322">
        <v>0</v>
      </c>
      <c r="AK58" s="322">
        <v>0</v>
      </c>
      <c r="AL58" s="322">
        <v>0</v>
      </c>
      <c r="AM58" s="322">
        <v>0.17899999999999999</v>
      </c>
      <c r="AN58" s="322">
        <v>0.20699999999999999</v>
      </c>
      <c r="AO58" s="322">
        <v>0.29499999999999998</v>
      </c>
      <c r="AP58" s="320">
        <v>0.36</v>
      </c>
      <c r="AQ58" s="322">
        <v>0</v>
      </c>
      <c r="AR58" s="322">
        <v>0</v>
      </c>
      <c r="AS58" s="322">
        <v>0</v>
      </c>
      <c r="AT58" s="101" t="s">
        <v>27</v>
      </c>
      <c r="AU58" s="101" t="s">
        <v>1226</v>
      </c>
      <c r="AV58" s="101">
        <v>4</v>
      </c>
      <c r="AW58" s="321" t="s">
        <v>158</v>
      </c>
      <c r="AX58" t="s">
        <v>59</v>
      </c>
      <c r="AY58" s="321" t="s">
        <v>341</v>
      </c>
      <c r="AZ58" t="s">
        <v>331</v>
      </c>
      <c r="BA58" t="s">
        <v>6659</v>
      </c>
      <c r="BB58" t="s">
        <v>321</v>
      </c>
      <c r="BC58" s="345" t="s">
        <v>321</v>
      </c>
      <c r="BD58" s="345" t="s">
        <v>321</v>
      </c>
      <c r="BE58" s="322">
        <v>0.29499999999999998</v>
      </c>
    </row>
    <row r="59" spans="1:57">
      <c r="A59" s="186" t="s">
        <v>143</v>
      </c>
      <c r="B59" s="186" t="s">
        <v>800</v>
      </c>
      <c r="C59" s="322">
        <v>0</v>
      </c>
      <c r="D59" s="322">
        <v>0</v>
      </c>
      <c r="E59" s="322">
        <v>0</v>
      </c>
      <c r="F59" s="322">
        <v>0</v>
      </c>
      <c r="G59" s="322">
        <v>0</v>
      </c>
      <c r="H59" s="322">
        <v>0</v>
      </c>
      <c r="I59" s="322">
        <v>0</v>
      </c>
      <c r="J59" s="322">
        <v>0</v>
      </c>
      <c r="K59" s="322">
        <v>0</v>
      </c>
      <c r="L59" s="322">
        <v>0</v>
      </c>
      <c r="M59" s="322">
        <v>0</v>
      </c>
      <c r="N59" s="322">
        <v>0</v>
      </c>
      <c r="O59" s="322">
        <v>0</v>
      </c>
      <c r="P59" s="322">
        <v>0</v>
      </c>
      <c r="Q59" s="322">
        <v>0</v>
      </c>
      <c r="R59" s="322">
        <v>0</v>
      </c>
      <c r="S59" s="322">
        <v>0</v>
      </c>
      <c r="T59" s="322">
        <v>0</v>
      </c>
      <c r="U59" s="322">
        <v>0</v>
      </c>
      <c r="V59" s="322">
        <v>0</v>
      </c>
      <c r="W59" s="322">
        <v>0</v>
      </c>
      <c r="X59" s="322">
        <v>0</v>
      </c>
      <c r="Y59" s="322">
        <v>0</v>
      </c>
      <c r="Z59" s="322">
        <v>0</v>
      </c>
      <c r="AA59" s="322">
        <v>0</v>
      </c>
      <c r="AB59" s="322">
        <v>0</v>
      </c>
      <c r="AC59" s="322">
        <v>0</v>
      </c>
      <c r="AD59" s="322">
        <v>0</v>
      </c>
      <c r="AE59" s="322">
        <v>0</v>
      </c>
      <c r="AF59" s="322">
        <v>0</v>
      </c>
      <c r="AG59" s="322">
        <v>0</v>
      </c>
      <c r="AH59" s="322">
        <v>0</v>
      </c>
      <c r="AI59" s="322">
        <v>0</v>
      </c>
      <c r="AJ59" s="322">
        <v>0</v>
      </c>
      <c r="AK59" s="322">
        <v>0</v>
      </c>
      <c r="AL59" s="322">
        <v>0</v>
      </c>
      <c r="AM59" s="322">
        <v>0.34599999999999997</v>
      </c>
      <c r="AN59" s="322">
        <v>0.48399999999999999</v>
      </c>
      <c r="AO59" s="322">
        <v>0.5</v>
      </c>
      <c r="AP59" s="320">
        <v>0.15</v>
      </c>
      <c r="AQ59" s="322">
        <v>0</v>
      </c>
      <c r="AR59" s="322">
        <v>0</v>
      </c>
      <c r="AS59" s="322">
        <v>0</v>
      </c>
      <c r="AT59" s="101" t="s">
        <v>27</v>
      </c>
      <c r="AU59" s="101" t="s">
        <v>1226</v>
      </c>
      <c r="AV59" s="101">
        <v>4</v>
      </c>
      <c r="AW59" s="321" t="s">
        <v>158</v>
      </c>
      <c r="AX59" t="s">
        <v>59</v>
      </c>
      <c r="AY59" s="321" t="s">
        <v>336</v>
      </c>
      <c r="AZ59" t="s">
        <v>331</v>
      </c>
      <c r="BA59" t="s">
        <v>799</v>
      </c>
      <c r="BB59" t="s">
        <v>321</v>
      </c>
      <c r="BC59" s="345" t="s">
        <v>321</v>
      </c>
      <c r="BD59" s="345" t="s">
        <v>321</v>
      </c>
      <c r="BE59" s="322">
        <v>0.5</v>
      </c>
    </row>
    <row r="60" spans="1:57">
      <c r="A60" s="186" t="s">
        <v>143</v>
      </c>
      <c r="B60" s="186" t="s">
        <v>6867</v>
      </c>
      <c r="C60" s="322">
        <v>0</v>
      </c>
      <c r="D60" s="322">
        <v>0</v>
      </c>
      <c r="E60" s="322">
        <v>0</v>
      </c>
      <c r="F60" s="322">
        <v>0</v>
      </c>
      <c r="G60" s="322">
        <v>0</v>
      </c>
      <c r="H60" s="322">
        <v>0</v>
      </c>
      <c r="I60" s="322">
        <v>0</v>
      </c>
      <c r="J60" s="322">
        <v>0</v>
      </c>
      <c r="K60" s="322">
        <v>0</v>
      </c>
      <c r="L60" s="322">
        <v>0</v>
      </c>
      <c r="M60" s="322">
        <v>0</v>
      </c>
      <c r="N60" s="322">
        <v>0</v>
      </c>
      <c r="O60" s="322">
        <v>0</v>
      </c>
      <c r="P60" s="322">
        <v>0</v>
      </c>
      <c r="Q60" s="322">
        <v>0</v>
      </c>
      <c r="R60" s="322">
        <v>0</v>
      </c>
      <c r="S60" s="322">
        <v>0</v>
      </c>
      <c r="T60" s="322">
        <v>0</v>
      </c>
      <c r="U60" s="322">
        <v>0</v>
      </c>
      <c r="V60" s="322">
        <v>0</v>
      </c>
      <c r="W60" s="322">
        <v>0</v>
      </c>
      <c r="X60" s="322">
        <v>0</v>
      </c>
      <c r="Y60" s="322">
        <v>0</v>
      </c>
      <c r="Z60" s="322">
        <v>0</v>
      </c>
      <c r="AA60" s="322">
        <v>0</v>
      </c>
      <c r="AB60" s="322">
        <v>0</v>
      </c>
      <c r="AC60" s="322">
        <v>0</v>
      </c>
      <c r="AD60" s="322">
        <v>0</v>
      </c>
      <c r="AE60" s="322">
        <v>0</v>
      </c>
      <c r="AF60" s="322">
        <v>0</v>
      </c>
      <c r="AG60" s="322">
        <v>0</v>
      </c>
      <c r="AH60" s="322">
        <v>0</v>
      </c>
      <c r="AI60" s="322">
        <v>0</v>
      </c>
      <c r="AJ60" s="322">
        <v>0</v>
      </c>
      <c r="AK60" s="322">
        <v>0</v>
      </c>
      <c r="AL60" s="322">
        <v>0</v>
      </c>
      <c r="AM60" s="322">
        <v>0</v>
      </c>
      <c r="AN60" s="322">
        <v>0.154</v>
      </c>
      <c r="AO60" s="322">
        <v>0.87</v>
      </c>
      <c r="AP60" s="320">
        <v>2.3E-2</v>
      </c>
      <c r="AQ60" s="322">
        <v>0</v>
      </c>
      <c r="AR60" s="322">
        <v>0</v>
      </c>
      <c r="AS60" s="322">
        <v>0</v>
      </c>
      <c r="AT60" s="101" t="s">
        <v>62</v>
      </c>
      <c r="AU60" s="101" t="s">
        <v>1226</v>
      </c>
      <c r="AV60" s="101">
        <v>3</v>
      </c>
      <c r="AW60" t="s">
        <v>158</v>
      </c>
      <c r="AX60" t="s">
        <v>59</v>
      </c>
      <c r="AY60" s="321" t="s">
        <v>336</v>
      </c>
      <c r="AZ60" t="s">
        <v>331</v>
      </c>
      <c r="BA60" t="s">
        <v>6669</v>
      </c>
      <c r="BB60" t="s">
        <v>321</v>
      </c>
      <c r="BC60" s="345" t="s">
        <v>321</v>
      </c>
      <c r="BD60" s="345" t="s">
        <v>321</v>
      </c>
      <c r="BE60" s="322" t="s">
        <v>6602</v>
      </c>
    </row>
    <row r="61" spans="1:57">
      <c r="A61" s="186" t="s">
        <v>143</v>
      </c>
      <c r="B61" s="186" t="s">
        <v>793</v>
      </c>
      <c r="C61" s="322">
        <v>0</v>
      </c>
      <c r="D61" s="322">
        <v>0</v>
      </c>
      <c r="E61" s="322">
        <v>0</v>
      </c>
      <c r="F61" s="322">
        <v>0</v>
      </c>
      <c r="G61" s="322">
        <v>0</v>
      </c>
      <c r="H61" s="322">
        <v>0</v>
      </c>
      <c r="I61" s="322">
        <v>0</v>
      </c>
      <c r="J61" s="322">
        <v>0</v>
      </c>
      <c r="K61" s="322">
        <v>0</v>
      </c>
      <c r="L61" s="322">
        <v>0</v>
      </c>
      <c r="M61" s="322">
        <v>0</v>
      </c>
      <c r="N61" s="322">
        <v>0</v>
      </c>
      <c r="O61" s="322">
        <v>0</v>
      </c>
      <c r="P61" s="322">
        <v>0</v>
      </c>
      <c r="Q61" s="322">
        <v>0</v>
      </c>
      <c r="R61" s="322">
        <v>0</v>
      </c>
      <c r="S61" s="322">
        <v>0</v>
      </c>
      <c r="T61" s="322">
        <v>0</v>
      </c>
      <c r="U61" s="322">
        <v>0</v>
      </c>
      <c r="V61" s="322">
        <v>0</v>
      </c>
      <c r="W61" s="322">
        <v>0</v>
      </c>
      <c r="X61" s="322">
        <v>0</v>
      </c>
      <c r="Y61" s="322">
        <v>0</v>
      </c>
      <c r="Z61" s="322">
        <v>0</v>
      </c>
      <c r="AA61" s="322">
        <v>0</v>
      </c>
      <c r="AB61" s="322">
        <v>0</v>
      </c>
      <c r="AC61" s="322">
        <v>0</v>
      </c>
      <c r="AD61" s="322">
        <v>0</v>
      </c>
      <c r="AE61" s="322">
        <v>0</v>
      </c>
      <c r="AF61" s="322">
        <v>1.2</v>
      </c>
      <c r="AG61" s="322">
        <v>3</v>
      </c>
      <c r="AH61" s="322">
        <v>4</v>
      </c>
      <c r="AI61" s="322">
        <v>4.3</v>
      </c>
      <c r="AJ61" s="322">
        <v>5.4</v>
      </c>
      <c r="AK61" s="322">
        <v>6.8</v>
      </c>
      <c r="AL61" s="322">
        <v>6.8</v>
      </c>
      <c r="AM61" s="322">
        <v>4.5</v>
      </c>
      <c r="AN61" s="322">
        <v>6.5</v>
      </c>
      <c r="AO61" s="322">
        <v>3</v>
      </c>
      <c r="AP61" s="320">
        <v>0</v>
      </c>
      <c r="AQ61" s="322">
        <v>0</v>
      </c>
      <c r="AR61" s="322">
        <v>0</v>
      </c>
      <c r="AS61" s="322">
        <v>0</v>
      </c>
      <c r="AT61" s="101" t="s">
        <v>20</v>
      </c>
      <c r="AU61" s="101" t="s">
        <v>63</v>
      </c>
      <c r="AV61" s="101">
        <v>10</v>
      </c>
      <c r="AW61" t="s">
        <v>158</v>
      </c>
      <c r="AX61" t="s">
        <v>59</v>
      </c>
      <c r="AY61" s="321" t="s">
        <v>341</v>
      </c>
      <c r="AZ61" t="s">
        <v>331</v>
      </c>
      <c r="BA61" t="s">
        <v>792</v>
      </c>
      <c r="BB61" t="s">
        <v>6658</v>
      </c>
      <c r="BC61" t="s">
        <v>321</v>
      </c>
      <c r="BD61" t="s">
        <v>321</v>
      </c>
      <c r="BE61" s="322">
        <v>3</v>
      </c>
    </row>
    <row r="62" spans="1:57">
      <c r="A62" s="186" t="s">
        <v>143</v>
      </c>
      <c r="B62" s="186" t="s">
        <v>1107</v>
      </c>
      <c r="C62" s="322">
        <v>0</v>
      </c>
      <c r="D62" s="322">
        <v>0</v>
      </c>
      <c r="E62" s="322">
        <v>0</v>
      </c>
      <c r="F62" s="322">
        <v>0</v>
      </c>
      <c r="G62" s="322">
        <v>0</v>
      </c>
      <c r="H62" s="322">
        <v>0</v>
      </c>
      <c r="I62" s="322">
        <v>0</v>
      </c>
      <c r="J62" s="322">
        <v>0</v>
      </c>
      <c r="K62" s="322">
        <v>0</v>
      </c>
      <c r="L62" s="322">
        <v>0</v>
      </c>
      <c r="M62" s="322">
        <v>0</v>
      </c>
      <c r="N62" s="322">
        <v>0</v>
      </c>
      <c r="O62" s="322">
        <v>0</v>
      </c>
      <c r="P62" s="322">
        <v>0</v>
      </c>
      <c r="Q62" s="322">
        <v>0</v>
      </c>
      <c r="R62" s="322">
        <v>0</v>
      </c>
      <c r="S62" s="322">
        <v>0</v>
      </c>
      <c r="T62" s="322">
        <v>0</v>
      </c>
      <c r="U62" s="322">
        <v>0</v>
      </c>
      <c r="V62" s="322">
        <v>0</v>
      </c>
      <c r="W62" s="322">
        <v>0</v>
      </c>
      <c r="X62" s="322">
        <v>0</v>
      </c>
      <c r="Y62" s="322">
        <v>0</v>
      </c>
      <c r="Z62" s="322">
        <v>0</v>
      </c>
      <c r="AA62" s="322">
        <v>0</v>
      </c>
      <c r="AB62" s="322">
        <v>0</v>
      </c>
      <c r="AC62" s="322">
        <v>0</v>
      </c>
      <c r="AD62" s="322">
        <v>0</v>
      </c>
      <c r="AE62" s="322">
        <v>0</v>
      </c>
      <c r="AF62" s="322">
        <v>0</v>
      </c>
      <c r="AG62" s="322">
        <v>0</v>
      </c>
      <c r="AH62" s="322">
        <v>0</v>
      </c>
      <c r="AI62" s="322">
        <v>0</v>
      </c>
      <c r="AJ62" s="322">
        <v>0</v>
      </c>
      <c r="AK62" s="322">
        <v>0</v>
      </c>
      <c r="AL62" s="322">
        <v>0</v>
      </c>
      <c r="AM62" s="322">
        <v>0.11700000000000001</v>
      </c>
      <c r="AN62" s="322">
        <v>0.71299999999999997</v>
      </c>
      <c r="AO62" s="322">
        <v>0.28100000000000003</v>
      </c>
      <c r="AP62" s="320">
        <v>0</v>
      </c>
      <c r="AQ62" s="322">
        <v>0</v>
      </c>
      <c r="AR62" s="322">
        <v>0</v>
      </c>
      <c r="AS62" s="322">
        <v>0</v>
      </c>
      <c r="AT62" s="101" t="s">
        <v>27</v>
      </c>
      <c r="AU62" s="101" t="s">
        <v>63</v>
      </c>
      <c r="AV62" s="101">
        <v>3</v>
      </c>
      <c r="AW62" t="s">
        <v>158</v>
      </c>
      <c r="AX62" t="s">
        <v>59</v>
      </c>
      <c r="AY62" s="321" t="s">
        <v>336</v>
      </c>
      <c r="AZ62" t="s">
        <v>331</v>
      </c>
      <c r="BA62" t="s">
        <v>801</v>
      </c>
      <c r="BB62" t="s">
        <v>321</v>
      </c>
      <c r="BC62" s="345" t="s">
        <v>321</v>
      </c>
      <c r="BD62" s="345" t="s">
        <v>321</v>
      </c>
      <c r="BE62" s="322">
        <v>0.14299999999999999</v>
      </c>
    </row>
    <row r="63" spans="1:57">
      <c r="A63" s="186" t="s">
        <v>143</v>
      </c>
      <c r="B63" s="186" t="s">
        <v>6660</v>
      </c>
      <c r="C63" s="322">
        <v>0</v>
      </c>
      <c r="D63" s="322">
        <v>0</v>
      </c>
      <c r="E63" s="322">
        <v>0</v>
      </c>
      <c r="F63" s="322">
        <v>0</v>
      </c>
      <c r="G63" s="322">
        <v>0</v>
      </c>
      <c r="H63" s="322">
        <v>0</v>
      </c>
      <c r="I63" s="322">
        <v>0</v>
      </c>
      <c r="J63" s="322">
        <v>0</v>
      </c>
      <c r="K63" s="322">
        <v>0</v>
      </c>
      <c r="L63" s="322">
        <v>0</v>
      </c>
      <c r="M63" s="322">
        <v>0</v>
      </c>
      <c r="N63" s="322">
        <v>0</v>
      </c>
      <c r="O63" s="322">
        <v>0</v>
      </c>
      <c r="P63" s="322">
        <v>0</v>
      </c>
      <c r="Q63" s="322">
        <v>0</v>
      </c>
      <c r="R63" s="322">
        <v>0</v>
      </c>
      <c r="S63" s="322">
        <v>0</v>
      </c>
      <c r="T63" s="322">
        <v>0</v>
      </c>
      <c r="U63" s="322">
        <v>0</v>
      </c>
      <c r="V63" s="322">
        <v>0</v>
      </c>
      <c r="W63" s="322">
        <v>0</v>
      </c>
      <c r="X63" s="322">
        <v>0</v>
      </c>
      <c r="Y63" s="322">
        <v>0</v>
      </c>
      <c r="Z63" s="322">
        <v>0</v>
      </c>
      <c r="AA63" s="322">
        <v>0</v>
      </c>
      <c r="AB63" s="322">
        <v>0</v>
      </c>
      <c r="AC63" s="322">
        <v>0</v>
      </c>
      <c r="AD63" s="322">
        <v>0</v>
      </c>
      <c r="AE63" s="322">
        <v>0</v>
      </c>
      <c r="AF63" s="322">
        <v>0</v>
      </c>
      <c r="AG63" s="322">
        <v>0</v>
      </c>
      <c r="AH63" s="322">
        <v>0</v>
      </c>
      <c r="AI63" s="322">
        <v>0</v>
      </c>
      <c r="AJ63" s="322">
        <v>0</v>
      </c>
      <c r="AK63" s="322">
        <v>0</v>
      </c>
      <c r="AL63" s="322">
        <v>0</v>
      </c>
      <c r="AM63" s="322">
        <v>0</v>
      </c>
      <c r="AN63" s="322">
        <v>0</v>
      </c>
      <c r="AO63" s="322">
        <v>9.2999999999999999E-2</v>
      </c>
      <c r="AP63" s="320">
        <v>0</v>
      </c>
      <c r="AQ63" s="322">
        <v>0</v>
      </c>
      <c r="AR63" s="322">
        <v>0</v>
      </c>
      <c r="AS63" s="322">
        <v>0</v>
      </c>
      <c r="AT63" s="101" t="s">
        <v>63</v>
      </c>
      <c r="AU63" s="101" t="s">
        <v>63</v>
      </c>
      <c r="AV63" s="101">
        <v>1</v>
      </c>
      <c r="AW63" t="s">
        <v>159</v>
      </c>
      <c r="AX63" t="s">
        <v>59</v>
      </c>
      <c r="AY63" s="321" t="s">
        <v>341</v>
      </c>
      <c r="AZ63" t="s">
        <v>331</v>
      </c>
      <c r="BA63" t="s">
        <v>6666</v>
      </c>
      <c r="BB63" t="s">
        <v>321</v>
      </c>
      <c r="BC63" s="345" t="s">
        <v>321</v>
      </c>
      <c r="BD63" s="345" t="s">
        <v>321</v>
      </c>
      <c r="BE63" s="322" t="s">
        <v>6602</v>
      </c>
    </row>
    <row r="64" spans="1:57">
      <c r="A64" s="186" t="s">
        <v>143</v>
      </c>
      <c r="B64" s="186" t="s">
        <v>6661</v>
      </c>
      <c r="C64" s="322">
        <v>0</v>
      </c>
      <c r="D64" s="322">
        <v>0</v>
      </c>
      <c r="E64" s="322">
        <v>0</v>
      </c>
      <c r="F64" s="322">
        <v>0</v>
      </c>
      <c r="G64" s="322">
        <v>0</v>
      </c>
      <c r="H64" s="322">
        <v>0</v>
      </c>
      <c r="I64" s="322">
        <v>0</v>
      </c>
      <c r="J64" s="322">
        <v>0</v>
      </c>
      <c r="K64" s="322">
        <v>0</v>
      </c>
      <c r="L64" s="322">
        <v>0</v>
      </c>
      <c r="M64" s="322">
        <v>0</v>
      </c>
      <c r="N64" s="322">
        <v>0</v>
      </c>
      <c r="O64" s="322">
        <v>0</v>
      </c>
      <c r="P64" s="322">
        <v>0</v>
      </c>
      <c r="Q64" s="322">
        <v>0</v>
      </c>
      <c r="R64" s="322">
        <v>0</v>
      </c>
      <c r="S64" s="322">
        <v>0</v>
      </c>
      <c r="T64" s="322">
        <v>0</v>
      </c>
      <c r="U64" s="322">
        <v>0</v>
      </c>
      <c r="V64" s="322">
        <v>0</v>
      </c>
      <c r="W64" s="322">
        <v>0</v>
      </c>
      <c r="X64" s="322">
        <v>0</v>
      </c>
      <c r="Y64" s="322">
        <v>0</v>
      </c>
      <c r="Z64" s="322">
        <v>0</v>
      </c>
      <c r="AA64" s="322">
        <v>0</v>
      </c>
      <c r="AB64" s="322">
        <v>0</v>
      </c>
      <c r="AC64" s="322">
        <v>0</v>
      </c>
      <c r="AD64" s="322">
        <v>0</v>
      </c>
      <c r="AE64" s="322">
        <v>0</v>
      </c>
      <c r="AF64" s="322">
        <v>0</v>
      </c>
      <c r="AG64" s="322">
        <v>0</v>
      </c>
      <c r="AH64" s="322">
        <v>0</v>
      </c>
      <c r="AI64" s="322">
        <v>0</v>
      </c>
      <c r="AJ64" s="322">
        <v>0</v>
      </c>
      <c r="AK64" s="322">
        <v>0</v>
      </c>
      <c r="AL64" s="322">
        <v>0</v>
      </c>
      <c r="AM64" s="322">
        <v>0</v>
      </c>
      <c r="AN64" s="322">
        <v>0</v>
      </c>
      <c r="AO64" s="322">
        <v>0.59</v>
      </c>
      <c r="AP64" s="320">
        <v>0</v>
      </c>
      <c r="AQ64" s="322">
        <v>0</v>
      </c>
      <c r="AR64" s="322">
        <v>0</v>
      </c>
      <c r="AS64" s="322">
        <v>0</v>
      </c>
      <c r="AT64" s="101" t="s">
        <v>63</v>
      </c>
      <c r="AU64" s="101" t="s">
        <v>63</v>
      </c>
      <c r="AV64" s="101">
        <v>1</v>
      </c>
      <c r="AW64" t="s">
        <v>158</v>
      </c>
      <c r="AX64" t="s">
        <v>59</v>
      </c>
      <c r="AY64" s="321" t="s">
        <v>336</v>
      </c>
      <c r="AZ64" t="s">
        <v>331</v>
      </c>
      <c r="BA64" t="s">
        <v>6667</v>
      </c>
      <c r="BB64" t="s">
        <v>321</v>
      </c>
      <c r="BC64" s="321" t="s">
        <v>321</v>
      </c>
      <c r="BD64" s="321" t="s">
        <v>321</v>
      </c>
      <c r="BE64" s="322" t="s">
        <v>6602</v>
      </c>
    </row>
    <row r="65" spans="1:57">
      <c r="A65" s="186" t="s">
        <v>143</v>
      </c>
      <c r="B65" s="186" t="s">
        <v>6662</v>
      </c>
      <c r="C65" s="322">
        <v>0</v>
      </c>
      <c r="D65" s="322">
        <v>0</v>
      </c>
      <c r="E65" s="322">
        <v>0</v>
      </c>
      <c r="F65" s="322">
        <v>0</v>
      </c>
      <c r="G65" s="322">
        <v>0</v>
      </c>
      <c r="H65" s="322">
        <v>0</v>
      </c>
      <c r="I65" s="322">
        <v>0</v>
      </c>
      <c r="J65" s="322">
        <v>0</v>
      </c>
      <c r="K65" s="322">
        <v>0</v>
      </c>
      <c r="L65" s="322">
        <v>0</v>
      </c>
      <c r="M65" s="322">
        <v>0</v>
      </c>
      <c r="N65" s="322">
        <v>0</v>
      </c>
      <c r="O65" s="322">
        <v>0</v>
      </c>
      <c r="P65" s="322">
        <v>0</v>
      </c>
      <c r="Q65" s="322">
        <v>0</v>
      </c>
      <c r="R65" s="322">
        <v>0</v>
      </c>
      <c r="S65" s="322">
        <v>0</v>
      </c>
      <c r="T65" s="322">
        <v>0</v>
      </c>
      <c r="U65" s="322">
        <v>0</v>
      </c>
      <c r="V65" s="322">
        <v>0</v>
      </c>
      <c r="W65" s="322">
        <v>0</v>
      </c>
      <c r="X65" s="322">
        <v>0</v>
      </c>
      <c r="Y65" s="322">
        <v>0</v>
      </c>
      <c r="Z65" s="322">
        <v>0</v>
      </c>
      <c r="AA65" s="322">
        <v>0</v>
      </c>
      <c r="AB65" s="322">
        <v>0</v>
      </c>
      <c r="AC65" s="322">
        <v>0</v>
      </c>
      <c r="AD65" s="322">
        <v>0</v>
      </c>
      <c r="AE65" s="322">
        <v>0</v>
      </c>
      <c r="AF65" s="322">
        <v>0</v>
      </c>
      <c r="AG65" s="322">
        <v>0</v>
      </c>
      <c r="AH65" s="322">
        <v>0</v>
      </c>
      <c r="AI65" s="322">
        <v>0</v>
      </c>
      <c r="AJ65" s="322">
        <v>0</v>
      </c>
      <c r="AK65" s="322">
        <v>0</v>
      </c>
      <c r="AL65" s="322">
        <v>0</v>
      </c>
      <c r="AM65" s="322">
        <v>0</v>
      </c>
      <c r="AN65" s="322">
        <v>0</v>
      </c>
      <c r="AO65" s="322">
        <v>0.20699999999999999</v>
      </c>
      <c r="AP65" s="320">
        <v>0</v>
      </c>
      <c r="AQ65" s="322">
        <v>0</v>
      </c>
      <c r="AR65" s="322">
        <v>0</v>
      </c>
      <c r="AS65" s="322">
        <v>0</v>
      </c>
      <c r="AT65" s="101" t="s">
        <v>63</v>
      </c>
      <c r="AU65" s="101" t="s">
        <v>63</v>
      </c>
      <c r="AV65" s="101">
        <v>1</v>
      </c>
      <c r="AW65" t="s">
        <v>158</v>
      </c>
      <c r="AX65" t="s">
        <v>59</v>
      </c>
      <c r="AY65" s="321" t="s">
        <v>336</v>
      </c>
      <c r="AZ65" t="s">
        <v>331</v>
      </c>
      <c r="BA65" t="s">
        <v>6668</v>
      </c>
      <c r="BB65" t="s">
        <v>321</v>
      </c>
      <c r="BC65" t="s">
        <v>321</v>
      </c>
      <c r="BD65" t="s">
        <v>321</v>
      </c>
      <c r="BE65" s="322" t="s">
        <v>6602</v>
      </c>
    </row>
    <row r="66" spans="1:57">
      <c r="A66" s="186" t="s">
        <v>143</v>
      </c>
      <c r="B66" s="186" t="s">
        <v>791</v>
      </c>
      <c r="C66" s="322">
        <v>0</v>
      </c>
      <c r="D66" s="322">
        <v>0</v>
      </c>
      <c r="E66" s="322">
        <v>0</v>
      </c>
      <c r="F66" s="322">
        <v>0</v>
      </c>
      <c r="G66" s="322">
        <v>0</v>
      </c>
      <c r="H66" s="322">
        <v>0</v>
      </c>
      <c r="I66" s="322">
        <v>0</v>
      </c>
      <c r="J66" s="322">
        <v>0</v>
      </c>
      <c r="K66" s="322">
        <v>0</v>
      </c>
      <c r="L66" s="322">
        <v>0</v>
      </c>
      <c r="M66" s="322">
        <v>0</v>
      </c>
      <c r="N66" s="322">
        <v>0</v>
      </c>
      <c r="O66" s="322">
        <v>0</v>
      </c>
      <c r="P66" s="322">
        <v>0</v>
      </c>
      <c r="Q66" s="322">
        <v>0</v>
      </c>
      <c r="R66" s="322">
        <v>0</v>
      </c>
      <c r="S66" s="322">
        <v>0</v>
      </c>
      <c r="T66" s="322">
        <v>0</v>
      </c>
      <c r="U66" s="322">
        <v>0</v>
      </c>
      <c r="V66" s="322">
        <v>0</v>
      </c>
      <c r="W66" s="322">
        <v>0</v>
      </c>
      <c r="X66" s="322">
        <v>0</v>
      </c>
      <c r="Y66" s="322">
        <v>0</v>
      </c>
      <c r="Z66" s="322">
        <v>0</v>
      </c>
      <c r="AA66" s="322">
        <v>0</v>
      </c>
      <c r="AB66" s="322">
        <v>0</v>
      </c>
      <c r="AC66" s="322">
        <v>0</v>
      </c>
      <c r="AD66" s="322">
        <v>0</v>
      </c>
      <c r="AE66" s="322">
        <v>0</v>
      </c>
      <c r="AF66" s="322">
        <v>0</v>
      </c>
      <c r="AG66" s="322">
        <v>0</v>
      </c>
      <c r="AH66" s="322">
        <v>0</v>
      </c>
      <c r="AI66" s="322">
        <v>0.27900000000000003</v>
      </c>
      <c r="AJ66" s="322">
        <v>0.81799999999999995</v>
      </c>
      <c r="AK66" s="322">
        <v>1.1579999999999999</v>
      </c>
      <c r="AL66" s="322">
        <v>0.58099999999999996</v>
      </c>
      <c r="AM66" s="322">
        <v>0</v>
      </c>
      <c r="AN66" s="322">
        <v>0</v>
      </c>
      <c r="AO66" s="322">
        <v>0</v>
      </c>
      <c r="AP66" s="320">
        <v>0</v>
      </c>
      <c r="AQ66" s="322">
        <v>0</v>
      </c>
      <c r="AR66" s="322">
        <v>0</v>
      </c>
      <c r="AS66" s="322">
        <v>0</v>
      </c>
      <c r="AT66" s="101" t="s">
        <v>23</v>
      </c>
      <c r="AU66" s="101" t="s">
        <v>26</v>
      </c>
      <c r="AV66" s="101">
        <v>4</v>
      </c>
      <c r="AW66" t="s">
        <v>159</v>
      </c>
      <c r="AX66" t="s">
        <v>59</v>
      </c>
      <c r="AY66" s="321" t="s">
        <v>341</v>
      </c>
      <c r="AZ66" t="s">
        <v>331</v>
      </c>
      <c r="BA66" t="s">
        <v>321</v>
      </c>
      <c r="BB66" t="s">
        <v>321</v>
      </c>
      <c r="BC66" t="s">
        <v>321</v>
      </c>
      <c r="BD66" t="s">
        <v>321</v>
      </c>
      <c r="BE66" s="322">
        <v>0</v>
      </c>
    </row>
    <row r="67" spans="1:57">
      <c r="A67" s="186" t="s">
        <v>143</v>
      </c>
      <c r="B67" s="186" t="s">
        <v>794</v>
      </c>
      <c r="C67" s="322">
        <v>0</v>
      </c>
      <c r="D67" s="322">
        <v>0</v>
      </c>
      <c r="E67" s="322">
        <v>0</v>
      </c>
      <c r="F67" s="322">
        <v>0</v>
      </c>
      <c r="G67" s="322">
        <v>0</v>
      </c>
      <c r="H67" s="322">
        <v>0</v>
      </c>
      <c r="I67" s="322">
        <v>0</v>
      </c>
      <c r="J67" s="322">
        <v>0</v>
      </c>
      <c r="K67" s="322">
        <v>0</v>
      </c>
      <c r="L67" s="322">
        <v>0</v>
      </c>
      <c r="M67" s="322">
        <v>0</v>
      </c>
      <c r="N67" s="322">
        <v>0</v>
      </c>
      <c r="O67" s="322">
        <v>0</v>
      </c>
      <c r="P67" s="322">
        <v>0</v>
      </c>
      <c r="Q67" s="322">
        <v>0</v>
      </c>
      <c r="R67" s="322">
        <v>0</v>
      </c>
      <c r="S67" s="322">
        <v>0</v>
      </c>
      <c r="T67" s="322">
        <v>0</v>
      </c>
      <c r="U67" s="322">
        <v>0</v>
      </c>
      <c r="V67" s="322">
        <v>0</v>
      </c>
      <c r="W67" s="322">
        <v>0</v>
      </c>
      <c r="X67" s="322">
        <v>0</v>
      </c>
      <c r="Y67" s="322">
        <v>0</v>
      </c>
      <c r="Z67" s="322">
        <v>0</v>
      </c>
      <c r="AA67" s="322">
        <v>0</v>
      </c>
      <c r="AB67" s="322">
        <v>0</v>
      </c>
      <c r="AC67" s="322">
        <v>0</v>
      </c>
      <c r="AD67" s="322">
        <v>0</v>
      </c>
      <c r="AE67" s="322">
        <v>0</v>
      </c>
      <c r="AF67" s="322">
        <v>2.2250000000000001</v>
      </c>
      <c r="AG67" s="322">
        <v>10.869</v>
      </c>
      <c r="AH67" s="322">
        <v>10.416</v>
      </c>
      <c r="AI67" s="322">
        <v>10.057</v>
      </c>
      <c r="AJ67" s="322">
        <v>10.36</v>
      </c>
      <c r="AK67" s="322">
        <v>1.2E-2</v>
      </c>
      <c r="AL67" s="322">
        <v>0</v>
      </c>
      <c r="AM67" s="322">
        <v>0</v>
      </c>
      <c r="AN67" s="322">
        <v>0</v>
      </c>
      <c r="AO67" s="322">
        <v>0</v>
      </c>
      <c r="AP67" s="320">
        <v>0</v>
      </c>
      <c r="AQ67" s="322">
        <v>0</v>
      </c>
      <c r="AR67" s="322">
        <v>0</v>
      </c>
      <c r="AS67" s="322">
        <v>0</v>
      </c>
      <c r="AT67" s="101" t="s">
        <v>20</v>
      </c>
      <c r="AU67" s="101" t="s">
        <v>25</v>
      </c>
      <c r="AV67" s="101">
        <v>6</v>
      </c>
      <c r="AW67" t="s">
        <v>159</v>
      </c>
      <c r="AX67" t="s">
        <v>59</v>
      </c>
      <c r="AY67" s="321" t="s">
        <v>341</v>
      </c>
      <c r="AZ67" t="s">
        <v>331</v>
      </c>
      <c r="BA67" t="s">
        <v>321</v>
      </c>
      <c r="BB67" t="s">
        <v>6658</v>
      </c>
      <c r="BC67" t="s">
        <v>321</v>
      </c>
      <c r="BD67" t="s">
        <v>321</v>
      </c>
      <c r="BE67" s="322">
        <v>0</v>
      </c>
    </row>
    <row r="68" spans="1:57">
      <c r="A68" s="186" t="s">
        <v>144</v>
      </c>
      <c r="B68" s="186" t="s">
        <v>771</v>
      </c>
      <c r="C68" s="322">
        <v>0</v>
      </c>
      <c r="D68" s="322">
        <v>0</v>
      </c>
      <c r="E68" s="322">
        <v>0</v>
      </c>
      <c r="F68" s="322">
        <v>0</v>
      </c>
      <c r="G68" s="322">
        <v>0</v>
      </c>
      <c r="H68" s="322">
        <v>0</v>
      </c>
      <c r="I68" s="322">
        <v>0</v>
      </c>
      <c r="J68" s="322">
        <v>0</v>
      </c>
      <c r="K68" s="322">
        <v>0</v>
      </c>
      <c r="L68" s="322">
        <v>0</v>
      </c>
      <c r="M68" s="322">
        <v>0</v>
      </c>
      <c r="N68" s="322">
        <v>0</v>
      </c>
      <c r="O68" s="322">
        <v>0</v>
      </c>
      <c r="P68" s="322">
        <v>0</v>
      </c>
      <c r="Q68" s="322">
        <v>0</v>
      </c>
      <c r="R68" s="322">
        <v>0</v>
      </c>
      <c r="S68" s="322">
        <v>0</v>
      </c>
      <c r="T68" s="322">
        <v>0</v>
      </c>
      <c r="U68" s="322">
        <v>0</v>
      </c>
      <c r="V68" s="322">
        <v>0</v>
      </c>
      <c r="W68" s="322">
        <v>0</v>
      </c>
      <c r="X68" s="322">
        <v>0</v>
      </c>
      <c r="Y68" s="322">
        <v>0</v>
      </c>
      <c r="Z68" s="322">
        <v>0</v>
      </c>
      <c r="AA68" s="322">
        <v>0</v>
      </c>
      <c r="AB68" s="322">
        <v>0</v>
      </c>
      <c r="AC68" s="322">
        <v>0</v>
      </c>
      <c r="AD68" s="322">
        <v>0</v>
      </c>
      <c r="AE68" s="322">
        <v>0</v>
      </c>
      <c r="AF68" s="322">
        <v>0</v>
      </c>
      <c r="AG68" s="322">
        <v>0</v>
      </c>
      <c r="AH68" s="322">
        <v>0</v>
      </c>
      <c r="AI68" s="322">
        <v>0</v>
      </c>
      <c r="AJ68" s="322">
        <v>0</v>
      </c>
      <c r="AK68" s="322">
        <v>0</v>
      </c>
      <c r="AL68" s="322">
        <v>0</v>
      </c>
      <c r="AM68" s="322">
        <v>0</v>
      </c>
      <c r="AN68" s="322">
        <v>0</v>
      </c>
      <c r="AO68" s="322">
        <v>0</v>
      </c>
      <c r="AP68" s="320">
        <v>0</v>
      </c>
      <c r="AQ68" s="322">
        <v>0</v>
      </c>
      <c r="AR68" s="322">
        <v>0</v>
      </c>
      <c r="AS68" s="322">
        <v>0</v>
      </c>
      <c r="AT68" s="101" t="e">
        <v>#N/A</v>
      </c>
      <c r="AU68" s="101" t="e">
        <v>#N/A</v>
      </c>
      <c r="AV68" s="101" t="e">
        <v>#N/A</v>
      </c>
      <c r="AW68" t="s">
        <v>158</v>
      </c>
      <c r="AX68" t="s">
        <v>55</v>
      </c>
      <c r="AY68" s="321" t="s">
        <v>758</v>
      </c>
      <c r="AZ68" t="s">
        <v>324</v>
      </c>
      <c r="BA68" t="s">
        <v>770</v>
      </c>
      <c r="BB68" t="s">
        <v>321</v>
      </c>
      <c r="BC68" t="s">
        <v>710</v>
      </c>
      <c r="BD68" t="s">
        <v>321</v>
      </c>
      <c r="BE68" s="322">
        <v>0</v>
      </c>
    </row>
    <row r="69" spans="1:57">
      <c r="A69" s="346" t="s">
        <v>144</v>
      </c>
      <c r="B69" s="186" t="s">
        <v>777</v>
      </c>
      <c r="C69" s="322">
        <v>0</v>
      </c>
      <c r="D69" s="322">
        <v>0</v>
      </c>
      <c r="E69" s="322">
        <v>0</v>
      </c>
      <c r="F69" s="322">
        <v>71</v>
      </c>
      <c r="G69" s="322">
        <v>76</v>
      </c>
      <c r="H69" s="322">
        <v>81</v>
      </c>
      <c r="I69" s="322">
        <v>87</v>
      </c>
      <c r="J69" s="322">
        <v>93</v>
      </c>
      <c r="K69" s="322">
        <v>97</v>
      </c>
      <c r="L69" s="322">
        <v>100</v>
      </c>
      <c r="M69" s="322">
        <v>108</v>
      </c>
      <c r="N69" s="322">
        <v>122</v>
      </c>
      <c r="O69" s="322">
        <v>134</v>
      </c>
      <c r="P69" s="322">
        <v>141</v>
      </c>
      <c r="Q69" s="322">
        <v>145</v>
      </c>
      <c r="R69" s="322">
        <v>146</v>
      </c>
      <c r="S69" s="322">
        <v>147</v>
      </c>
      <c r="T69" s="322">
        <v>150</v>
      </c>
      <c r="U69" s="322">
        <v>152</v>
      </c>
      <c r="V69" s="322">
        <v>151</v>
      </c>
      <c r="W69" s="322">
        <v>151</v>
      </c>
      <c r="X69" s="322">
        <v>159.47499999999999</v>
      </c>
      <c r="Y69" s="322">
        <v>161.19749999999999</v>
      </c>
      <c r="Z69" s="322">
        <v>157.93199999999999</v>
      </c>
      <c r="AA69" s="322">
        <v>150.74199999999999</v>
      </c>
      <c r="AB69" s="322">
        <v>150.27799999999999</v>
      </c>
      <c r="AC69" s="322">
        <v>154.94800000000001</v>
      </c>
      <c r="AD69" s="322">
        <v>160.74199999999999</v>
      </c>
      <c r="AE69" s="322">
        <v>166.62899999999999</v>
      </c>
      <c r="AF69" s="322">
        <v>167.72499999999999</v>
      </c>
      <c r="AG69" s="322">
        <v>167.536</v>
      </c>
      <c r="AH69" s="322">
        <v>171.054</v>
      </c>
      <c r="AI69" s="322">
        <v>174.214</v>
      </c>
      <c r="AJ69" s="322">
        <v>178.24600000000001</v>
      </c>
      <c r="AK69" s="322">
        <v>184.423</v>
      </c>
      <c r="AL69" s="322">
        <v>188.8</v>
      </c>
      <c r="AM69" s="322">
        <v>191.3425</v>
      </c>
      <c r="AN69" s="322">
        <v>209.626</v>
      </c>
      <c r="AO69" s="322">
        <v>214.35300000000001</v>
      </c>
      <c r="AP69" s="320">
        <v>218.905</v>
      </c>
      <c r="AQ69" s="322">
        <v>222.52</v>
      </c>
      <c r="AR69" s="322">
        <v>226.97399999999999</v>
      </c>
      <c r="AS69" s="322">
        <v>231.85300000000001</v>
      </c>
      <c r="AT69" s="101" t="s">
        <v>69</v>
      </c>
      <c r="AU69" s="101" t="s">
        <v>6522</v>
      </c>
      <c r="AV69" s="101">
        <v>40</v>
      </c>
      <c r="AW69" s="345" t="s">
        <v>158</v>
      </c>
      <c r="AX69" s="345" t="s">
        <v>55</v>
      </c>
      <c r="AY69" s="321" t="s">
        <v>758</v>
      </c>
      <c r="AZ69" s="345" t="s">
        <v>324</v>
      </c>
      <c r="BA69" s="345" t="s">
        <v>776</v>
      </c>
      <c r="BB69" s="345" t="s">
        <v>775</v>
      </c>
      <c r="BC69" s="345" t="s">
        <v>710</v>
      </c>
      <c r="BD69" s="345" t="s">
        <v>321</v>
      </c>
      <c r="BE69" s="322">
        <v>195.416</v>
      </c>
    </row>
    <row r="70" spans="1:57">
      <c r="A70" s="186" t="s">
        <v>144</v>
      </c>
      <c r="B70" s="186" t="s">
        <v>787</v>
      </c>
      <c r="C70" s="322">
        <v>0</v>
      </c>
      <c r="D70" s="322">
        <v>0</v>
      </c>
      <c r="E70" s="322">
        <v>0</v>
      </c>
      <c r="F70" s="322">
        <v>0</v>
      </c>
      <c r="G70" s="322">
        <v>0</v>
      </c>
      <c r="H70" s="322">
        <v>0</v>
      </c>
      <c r="I70" s="322">
        <v>0</v>
      </c>
      <c r="J70" s="322">
        <v>0</v>
      </c>
      <c r="K70" s="322">
        <v>0</v>
      </c>
      <c r="L70" s="322">
        <v>0</v>
      </c>
      <c r="M70" s="322">
        <v>0</v>
      </c>
      <c r="N70" s="322">
        <v>0</v>
      </c>
      <c r="O70" s="322">
        <v>0</v>
      </c>
      <c r="P70" s="322">
        <v>0</v>
      </c>
      <c r="Q70" s="322">
        <v>0</v>
      </c>
      <c r="R70" s="322">
        <v>0</v>
      </c>
      <c r="S70" s="322">
        <v>0</v>
      </c>
      <c r="T70" s="322">
        <v>0</v>
      </c>
      <c r="U70" s="322">
        <v>0</v>
      </c>
      <c r="V70" s="322">
        <v>0</v>
      </c>
      <c r="W70" s="322">
        <v>0</v>
      </c>
      <c r="X70" s="322">
        <v>0</v>
      </c>
      <c r="Y70" s="322">
        <v>237.19399999999999</v>
      </c>
      <c r="Z70" s="322">
        <v>261.74400000000003</v>
      </c>
      <c r="AA70" s="322">
        <v>298.94099999999997</v>
      </c>
      <c r="AB70" s="322">
        <v>399.6</v>
      </c>
      <c r="AC70" s="322">
        <v>457.79300000000001</v>
      </c>
      <c r="AD70" s="322">
        <v>566.43200000000002</v>
      </c>
      <c r="AE70" s="322">
        <v>571.476</v>
      </c>
      <c r="AF70" s="322">
        <v>573.08500000000004</v>
      </c>
      <c r="AG70" s="322">
        <v>583.81700000000001</v>
      </c>
      <c r="AH70" s="322">
        <v>647.57399999999996</v>
      </c>
      <c r="AI70" s="322">
        <v>703.47299999999996</v>
      </c>
      <c r="AJ70" s="322">
        <v>797.87300000000005</v>
      </c>
      <c r="AK70" s="322">
        <v>873.23099999999999</v>
      </c>
      <c r="AL70" s="322">
        <v>883.28399999999999</v>
      </c>
      <c r="AM70" s="322">
        <v>852.89800000000002</v>
      </c>
      <c r="AN70" s="322">
        <v>815.30399999999997</v>
      </c>
      <c r="AO70" s="322">
        <v>744.36300000000006</v>
      </c>
      <c r="AP70" s="320">
        <v>758.05499999999995</v>
      </c>
      <c r="AQ70" s="322">
        <v>759.55100000000004</v>
      </c>
      <c r="AR70" s="322">
        <v>786.98400000000004</v>
      </c>
      <c r="AS70" s="322">
        <v>803.90300000000002</v>
      </c>
      <c r="AT70" s="101" t="s">
        <v>13</v>
      </c>
      <c r="AU70" s="101" t="s">
        <v>6522</v>
      </c>
      <c r="AV70" s="101">
        <v>21</v>
      </c>
      <c r="AW70" t="s">
        <v>154</v>
      </c>
      <c r="AX70" t="s">
        <v>458</v>
      </c>
      <c r="AY70" s="321" t="s">
        <v>786</v>
      </c>
      <c r="AZ70" t="s">
        <v>324</v>
      </c>
      <c r="BA70" t="s">
        <v>6690</v>
      </c>
      <c r="BB70" t="s">
        <v>6691</v>
      </c>
      <c r="BC70" s="345" t="s">
        <v>6692</v>
      </c>
      <c r="BD70" s="345" t="s">
        <v>6692</v>
      </c>
      <c r="BE70" s="322">
        <v>744.36300000000006</v>
      </c>
    </row>
    <row r="71" spans="1:57">
      <c r="A71" s="186" t="s">
        <v>144</v>
      </c>
      <c r="B71" s="186" t="s">
        <v>1124</v>
      </c>
      <c r="C71" s="322">
        <v>0</v>
      </c>
      <c r="D71" s="322">
        <v>0</v>
      </c>
      <c r="E71" s="322">
        <v>0</v>
      </c>
      <c r="F71" s="322">
        <v>0</v>
      </c>
      <c r="G71" s="322">
        <v>0</v>
      </c>
      <c r="H71" s="322">
        <v>0</v>
      </c>
      <c r="I71" s="322">
        <v>0</v>
      </c>
      <c r="J71" s="322">
        <v>0</v>
      </c>
      <c r="K71" s="322">
        <v>0</v>
      </c>
      <c r="L71" s="322">
        <v>0</v>
      </c>
      <c r="M71" s="322">
        <v>0</v>
      </c>
      <c r="N71" s="322">
        <v>0</v>
      </c>
      <c r="O71" s="322">
        <v>0</v>
      </c>
      <c r="P71" s="322">
        <v>0</v>
      </c>
      <c r="Q71" s="322">
        <v>0</v>
      </c>
      <c r="R71" s="322">
        <v>0</v>
      </c>
      <c r="S71" s="322">
        <v>0</v>
      </c>
      <c r="T71" s="322">
        <v>0</v>
      </c>
      <c r="U71" s="322">
        <v>0</v>
      </c>
      <c r="V71" s="322">
        <v>0</v>
      </c>
      <c r="W71" s="322">
        <v>0</v>
      </c>
      <c r="X71" s="322">
        <v>0</v>
      </c>
      <c r="Y71" s="322">
        <v>0</v>
      </c>
      <c r="Z71" s="322">
        <v>2.5</v>
      </c>
      <c r="AA71" s="322">
        <v>2.4</v>
      </c>
      <c r="AB71" s="322">
        <v>2.4</v>
      </c>
      <c r="AC71" s="322">
        <v>2.5</v>
      </c>
      <c r="AD71" s="322">
        <v>4.0629999999999997</v>
      </c>
      <c r="AE71" s="322">
        <v>3.306</v>
      </c>
      <c r="AF71" s="322">
        <v>5.5789999999999997</v>
      </c>
      <c r="AG71" s="322">
        <v>4.6420000000000003</v>
      </c>
      <c r="AH71" s="322">
        <v>4.7220000000000004</v>
      </c>
      <c r="AI71" s="322">
        <v>4.343</v>
      </c>
      <c r="AJ71" s="322">
        <v>4.4770000000000003</v>
      </c>
      <c r="AK71" s="322">
        <v>5.6520000000000001</v>
      </c>
      <c r="AL71" s="322">
        <v>5.1909999999999998</v>
      </c>
      <c r="AM71" s="322">
        <v>4.7279999999999998</v>
      </c>
      <c r="AN71" s="322">
        <v>4.7329999999999997</v>
      </c>
      <c r="AO71" s="322">
        <v>4.8040000000000003</v>
      </c>
      <c r="AP71" s="320">
        <v>4.8760000000000003</v>
      </c>
      <c r="AQ71" s="322">
        <v>4.9630000000000001</v>
      </c>
      <c r="AR71" s="322">
        <v>5.0730000000000004</v>
      </c>
      <c r="AS71" s="322">
        <v>5.1790000000000003</v>
      </c>
      <c r="AT71" s="101" t="s">
        <v>14</v>
      </c>
      <c r="AU71" s="101" t="s">
        <v>6522</v>
      </c>
      <c r="AV71" s="101">
        <v>20</v>
      </c>
      <c r="AW71" t="s">
        <v>158</v>
      </c>
      <c r="AX71" t="s">
        <v>57</v>
      </c>
      <c r="AY71" s="321" t="s">
        <v>325</v>
      </c>
      <c r="AZ71" t="s">
        <v>324</v>
      </c>
      <c r="BA71" t="s">
        <v>717</v>
      </c>
      <c r="BB71" t="s">
        <v>716</v>
      </c>
      <c r="BC71" t="s">
        <v>321</v>
      </c>
      <c r="BD71" t="s">
        <v>321</v>
      </c>
      <c r="BE71" s="322">
        <v>4.8040000000000003</v>
      </c>
    </row>
    <row r="72" spans="1:57">
      <c r="A72" s="346" t="s">
        <v>144</v>
      </c>
      <c r="B72" s="186" t="s">
        <v>705</v>
      </c>
      <c r="C72" s="322">
        <v>0</v>
      </c>
      <c r="D72" s="322">
        <v>0</v>
      </c>
      <c r="E72" s="322">
        <v>0</v>
      </c>
      <c r="F72" s="322">
        <v>0</v>
      </c>
      <c r="G72" s="322">
        <v>0</v>
      </c>
      <c r="H72" s="322">
        <v>0</v>
      </c>
      <c r="I72" s="322">
        <v>0</v>
      </c>
      <c r="J72" s="322">
        <v>0</v>
      </c>
      <c r="K72" s="322">
        <v>0</v>
      </c>
      <c r="L72" s="322">
        <v>0</v>
      </c>
      <c r="M72" s="322">
        <v>0</v>
      </c>
      <c r="N72" s="322">
        <v>0</v>
      </c>
      <c r="O72" s="322">
        <v>0</v>
      </c>
      <c r="P72" s="322">
        <v>0</v>
      </c>
      <c r="Q72" s="322">
        <v>0</v>
      </c>
      <c r="R72" s="322">
        <v>0</v>
      </c>
      <c r="S72" s="322">
        <v>0</v>
      </c>
      <c r="T72" s="322">
        <v>0</v>
      </c>
      <c r="U72" s="322">
        <v>0</v>
      </c>
      <c r="V72" s="322">
        <v>0</v>
      </c>
      <c r="W72" s="322">
        <v>0</v>
      </c>
      <c r="X72" s="322">
        <v>0</v>
      </c>
      <c r="Y72" s="322">
        <v>0</v>
      </c>
      <c r="Z72" s="322">
        <v>0</v>
      </c>
      <c r="AA72" s="322">
        <v>0</v>
      </c>
      <c r="AB72" s="322">
        <v>0</v>
      </c>
      <c r="AC72" s="322">
        <v>0</v>
      </c>
      <c r="AD72" s="322">
        <v>13.146000000000001</v>
      </c>
      <c r="AE72" s="322">
        <v>78.195999999999998</v>
      </c>
      <c r="AF72" s="322">
        <v>120.59699999999999</v>
      </c>
      <c r="AG72" s="322">
        <v>102.8</v>
      </c>
      <c r="AH72" s="322">
        <v>104.11</v>
      </c>
      <c r="AI72" s="322">
        <v>107.09</v>
      </c>
      <c r="AJ72" s="322">
        <v>0</v>
      </c>
      <c r="AK72" s="322">
        <v>0</v>
      </c>
      <c r="AL72" s="322">
        <v>80.099999999999994</v>
      </c>
      <c r="AM72" s="347">
        <v>100.1</v>
      </c>
      <c r="AN72" s="347">
        <v>150</v>
      </c>
      <c r="AO72" s="347">
        <v>150</v>
      </c>
      <c r="AP72" s="320">
        <v>152.85</v>
      </c>
      <c r="AQ72" s="322">
        <v>156.21299999999999</v>
      </c>
      <c r="AR72" s="322">
        <v>159.649</v>
      </c>
      <c r="AS72" s="322">
        <v>163.64099999999999</v>
      </c>
      <c r="AT72" s="101" t="s">
        <v>18</v>
      </c>
      <c r="AU72" s="101" t="s">
        <v>6522</v>
      </c>
      <c r="AV72" s="101">
        <v>16</v>
      </c>
      <c r="AW72" s="345" t="s">
        <v>158</v>
      </c>
      <c r="AX72" s="345" t="s">
        <v>458</v>
      </c>
      <c r="AY72" s="321" t="s">
        <v>341</v>
      </c>
      <c r="AZ72" s="345" t="s">
        <v>331</v>
      </c>
      <c r="BA72" s="345" t="s">
        <v>704</v>
      </c>
      <c r="BB72" s="345" t="s">
        <v>703</v>
      </c>
      <c r="BC72" s="345" t="s">
        <v>321</v>
      </c>
      <c r="BD72" s="345" t="s">
        <v>423</v>
      </c>
      <c r="BE72" s="322">
        <v>150</v>
      </c>
    </row>
    <row r="73" spans="1:57">
      <c r="A73" s="346" t="s">
        <v>144</v>
      </c>
      <c r="B73" s="186" t="s">
        <v>769</v>
      </c>
      <c r="C73" s="322">
        <v>0</v>
      </c>
      <c r="D73" s="322">
        <v>0</v>
      </c>
      <c r="E73" s="322">
        <v>0</v>
      </c>
      <c r="F73" s="322">
        <v>0</v>
      </c>
      <c r="G73" s="322">
        <v>0</v>
      </c>
      <c r="H73" s="322">
        <v>0</v>
      </c>
      <c r="I73" s="322">
        <v>0</v>
      </c>
      <c r="J73" s="322">
        <v>0</v>
      </c>
      <c r="K73" s="322">
        <v>0</v>
      </c>
      <c r="L73" s="322">
        <v>0</v>
      </c>
      <c r="M73" s="322">
        <v>0</v>
      </c>
      <c r="N73" s="322">
        <v>0</v>
      </c>
      <c r="O73" s="322">
        <v>0</v>
      </c>
      <c r="P73" s="322">
        <v>0</v>
      </c>
      <c r="Q73" s="322">
        <v>0</v>
      </c>
      <c r="R73" s="322">
        <v>0</v>
      </c>
      <c r="S73" s="322">
        <v>0</v>
      </c>
      <c r="T73" s="322">
        <v>0</v>
      </c>
      <c r="U73" s="322">
        <v>0</v>
      </c>
      <c r="V73" s="322">
        <v>0</v>
      </c>
      <c r="W73" s="322">
        <v>0</v>
      </c>
      <c r="X73" s="322">
        <v>0</v>
      </c>
      <c r="Y73" s="322">
        <v>0</v>
      </c>
      <c r="Z73" s="322">
        <v>0</v>
      </c>
      <c r="AA73" s="322">
        <v>0</v>
      </c>
      <c r="AB73" s="322">
        <v>0</v>
      </c>
      <c r="AC73" s="322">
        <v>0</v>
      </c>
      <c r="AD73" s="322">
        <v>0</v>
      </c>
      <c r="AE73" s="322">
        <v>0</v>
      </c>
      <c r="AF73" s="322">
        <v>0</v>
      </c>
      <c r="AG73" s="322">
        <v>0</v>
      </c>
      <c r="AH73" s="322">
        <v>0</v>
      </c>
      <c r="AI73" s="322">
        <v>0</v>
      </c>
      <c r="AJ73" s="322">
        <v>0</v>
      </c>
      <c r="AK73" s="322">
        <v>0</v>
      </c>
      <c r="AL73" s="322">
        <v>0</v>
      </c>
      <c r="AM73" s="322">
        <v>0</v>
      </c>
      <c r="AN73" s="322">
        <v>0</v>
      </c>
      <c r="AO73" s="322">
        <v>402.21499999999997</v>
      </c>
      <c r="AP73" s="320">
        <v>923.70899999999995</v>
      </c>
      <c r="AQ73" s="322">
        <v>902.97699999999998</v>
      </c>
      <c r="AR73" s="322">
        <v>959.36599999999999</v>
      </c>
      <c r="AS73" s="322">
        <v>1017.366</v>
      </c>
      <c r="AT73" s="101" t="s">
        <v>63</v>
      </c>
      <c r="AU73" s="101" t="s">
        <v>6522</v>
      </c>
      <c r="AV73" s="101">
        <v>5</v>
      </c>
      <c r="AW73" s="345" t="s">
        <v>157</v>
      </c>
      <c r="AX73" s="345" t="s">
        <v>55</v>
      </c>
      <c r="AY73" s="321" t="s">
        <v>758</v>
      </c>
      <c r="AZ73" s="345" t="s">
        <v>324</v>
      </c>
      <c r="BA73" s="345" t="s">
        <v>1108</v>
      </c>
      <c r="BB73" s="345" t="s">
        <v>768</v>
      </c>
      <c r="BC73" s="345" t="s">
        <v>710</v>
      </c>
      <c r="BD73" s="345" t="s">
        <v>423</v>
      </c>
      <c r="BE73" s="322">
        <v>402.21499999999997</v>
      </c>
    </row>
    <row r="74" spans="1:57">
      <c r="A74" s="186" t="s">
        <v>144</v>
      </c>
      <c r="B74" s="186" t="s">
        <v>767</v>
      </c>
      <c r="C74" s="322">
        <v>0</v>
      </c>
      <c r="D74" s="322">
        <v>0</v>
      </c>
      <c r="E74" s="322">
        <v>0</v>
      </c>
      <c r="F74" s="322">
        <v>0</v>
      </c>
      <c r="G74" s="322">
        <v>0</v>
      </c>
      <c r="H74" s="322">
        <v>0</v>
      </c>
      <c r="I74" s="322">
        <v>0</v>
      </c>
      <c r="J74" s="322">
        <v>0</v>
      </c>
      <c r="K74" s="322">
        <v>0</v>
      </c>
      <c r="L74" s="322">
        <v>0</v>
      </c>
      <c r="M74" s="322">
        <v>0</v>
      </c>
      <c r="N74" s="322">
        <v>0</v>
      </c>
      <c r="O74" s="322">
        <v>0</v>
      </c>
      <c r="P74" s="322">
        <v>0</v>
      </c>
      <c r="Q74" s="322">
        <v>0</v>
      </c>
      <c r="R74" s="322">
        <v>0</v>
      </c>
      <c r="S74" s="322">
        <v>0</v>
      </c>
      <c r="T74" s="322">
        <v>0</v>
      </c>
      <c r="U74" s="322">
        <v>0</v>
      </c>
      <c r="V74" s="322">
        <v>0</v>
      </c>
      <c r="W74" s="322">
        <v>0</v>
      </c>
      <c r="X74" s="322">
        <v>0</v>
      </c>
      <c r="Y74" s="322">
        <v>0</v>
      </c>
      <c r="Z74" s="322">
        <v>0</v>
      </c>
      <c r="AA74" s="322">
        <v>0</v>
      </c>
      <c r="AB74" s="322">
        <v>0</v>
      </c>
      <c r="AC74" s="322">
        <v>0</v>
      </c>
      <c r="AD74" s="322">
        <v>0</v>
      </c>
      <c r="AE74" s="322">
        <v>0</v>
      </c>
      <c r="AF74" s="322">
        <v>0</v>
      </c>
      <c r="AG74" s="322">
        <v>0</v>
      </c>
      <c r="AH74" s="322">
        <v>0</v>
      </c>
      <c r="AI74" s="322">
        <v>0</v>
      </c>
      <c r="AJ74" s="322">
        <v>0</v>
      </c>
      <c r="AK74" s="322">
        <v>0</v>
      </c>
      <c r="AL74" s="322">
        <v>0</v>
      </c>
      <c r="AM74" s="322">
        <v>0</v>
      </c>
      <c r="AN74" s="322">
        <v>0</v>
      </c>
      <c r="AO74" s="322">
        <v>505.95299999999997</v>
      </c>
      <c r="AP74" s="320">
        <v>1019.495</v>
      </c>
      <c r="AQ74" s="322">
        <v>1036.328</v>
      </c>
      <c r="AR74" s="322">
        <v>1057.0730000000001</v>
      </c>
      <c r="AS74" s="322">
        <v>1079.7940000000001</v>
      </c>
      <c r="AT74" s="101" t="s">
        <v>63</v>
      </c>
      <c r="AU74" s="101" t="s">
        <v>6522</v>
      </c>
      <c r="AV74" s="101">
        <v>5</v>
      </c>
      <c r="AW74" t="s">
        <v>157</v>
      </c>
      <c r="AX74" t="s">
        <v>55</v>
      </c>
      <c r="AY74" s="321" t="s">
        <v>758</v>
      </c>
      <c r="AZ74" t="s">
        <v>324</v>
      </c>
      <c r="BA74" t="s">
        <v>1109</v>
      </c>
      <c r="BB74" t="s">
        <v>766</v>
      </c>
      <c r="BC74" t="s">
        <v>710</v>
      </c>
      <c r="BD74" t="s">
        <v>423</v>
      </c>
      <c r="BE74" s="322">
        <v>505.95299999999997</v>
      </c>
    </row>
    <row r="75" spans="1:57">
      <c r="A75" s="186" t="s">
        <v>144</v>
      </c>
      <c r="B75" s="186" t="s">
        <v>746</v>
      </c>
      <c r="C75" s="322">
        <v>0</v>
      </c>
      <c r="D75" s="322">
        <v>0</v>
      </c>
      <c r="E75" s="322">
        <v>0</v>
      </c>
      <c r="F75" s="322">
        <v>0</v>
      </c>
      <c r="G75" s="322">
        <v>0</v>
      </c>
      <c r="H75" s="322">
        <v>0</v>
      </c>
      <c r="I75" s="322">
        <v>0</v>
      </c>
      <c r="J75" s="322">
        <v>0</v>
      </c>
      <c r="K75" s="322">
        <v>0</v>
      </c>
      <c r="L75" s="322">
        <v>0</v>
      </c>
      <c r="M75" s="322">
        <v>0</v>
      </c>
      <c r="N75" s="322">
        <v>0</v>
      </c>
      <c r="O75" s="322">
        <v>0</v>
      </c>
      <c r="P75" s="322">
        <v>0</v>
      </c>
      <c r="Q75" s="322">
        <v>0</v>
      </c>
      <c r="R75" s="322">
        <v>0</v>
      </c>
      <c r="S75" s="322">
        <v>0</v>
      </c>
      <c r="T75" s="322">
        <v>0</v>
      </c>
      <c r="U75" s="322">
        <v>0</v>
      </c>
      <c r="V75" s="322">
        <v>0</v>
      </c>
      <c r="W75" s="322">
        <v>0</v>
      </c>
      <c r="X75" s="322">
        <v>0</v>
      </c>
      <c r="Y75" s="322">
        <v>0</v>
      </c>
      <c r="Z75" s="322">
        <v>0</v>
      </c>
      <c r="AA75" s="322">
        <v>0</v>
      </c>
      <c r="AB75" s="322">
        <v>0</v>
      </c>
      <c r="AC75" s="322">
        <v>0</v>
      </c>
      <c r="AD75" s="322">
        <v>0</v>
      </c>
      <c r="AE75" s="322">
        <v>0</v>
      </c>
      <c r="AF75" s="322">
        <v>0</v>
      </c>
      <c r="AG75" s="322">
        <v>0</v>
      </c>
      <c r="AH75" s="322">
        <v>0</v>
      </c>
      <c r="AI75" s="322">
        <v>0</v>
      </c>
      <c r="AJ75" s="322">
        <v>0</v>
      </c>
      <c r="AK75" s="322">
        <v>0</v>
      </c>
      <c r="AL75" s="322">
        <v>0</v>
      </c>
      <c r="AM75" s="322">
        <v>0</v>
      </c>
      <c r="AN75" s="322">
        <v>0</v>
      </c>
      <c r="AO75" s="322">
        <v>0.46300000000000002</v>
      </c>
      <c r="AP75" s="320">
        <v>0.47</v>
      </c>
      <c r="AQ75" s="322">
        <v>0.47899999999999998</v>
      </c>
      <c r="AR75" s="322">
        <v>0.48899999999999999</v>
      </c>
      <c r="AS75" s="322">
        <v>0</v>
      </c>
      <c r="AT75" s="101" t="s">
        <v>63</v>
      </c>
      <c r="AU75" s="101" t="s">
        <v>6521</v>
      </c>
      <c r="AV75" s="101">
        <v>4</v>
      </c>
      <c r="AW75" t="s">
        <v>158</v>
      </c>
      <c r="AX75" t="s">
        <v>57</v>
      </c>
      <c r="AY75" s="321" t="s">
        <v>325</v>
      </c>
      <c r="AZ75" t="s">
        <v>331</v>
      </c>
      <c r="BA75" t="s">
        <v>745</v>
      </c>
      <c r="BB75" t="s">
        <v>744</v>
      </c>
      <c r="BC75" t="s">
        <v>321</v>
      </c>
      <c r="BD75" t="s">
        <v>321</v>
      </c>
      <c r="BE75" s="322">
        <v>0.46300000000000002</v>
      </c>
    </row>
    <row r="76" spans="1:57">
      <c r="A76" s="186" t="s">
        <v>144</v>
      </c>
      <c r="B76" s="186" t="s">
        <v>751</v>
      </c>
      <c r="C76" s="322">
        <v>0</v>
      </c>
      <c r="D76" s="322">
        <v>0</v>
      </c>
      <c r="E76" s="322">
        <v>0</v>
      </c>
      <c r="F76" s="322">
        <v>0</v>
      </c>
      <c r="G76" s="322">
        <v>0</v>
      </c>
      <c r="H76" s="322">
        <v>0</v>
      </c>
      <c r="I76" s="322">
        <v>0</v>
      </c>
      <c r="J76" s="322">
        <v>0</v>
      </c>
      <c r="K76" s="322">
        <v>0</v>
      </c>
      <c r="L76" s="322">
        <v>0</v>
      </c>
      <c r="M76" s="322">
        <v>0</v>
      </c>
      <c r="N76" s="322">
        <v>0</v>
      </c>
      <c r="O76" s="322">
        <v>0</v>
      </c>
      <c r="P76" s="322">
        <v>0</v>
      </c>
      <c r="Q76" s="322">
        <v>0</v>
      </c>
      <c r="R76" s="322">
        <v>0</v>
      </c>
      <c r="S76" s="322">
        <v>0</v>
      </c>
      <c r="T76" s="322">
        <v>0</v>
      </c>
      <c r="U76" s="322">
        <v>0</v>
      </c>
      <c r="V76" s="322">
        <v>0</v>
      </c>
      <c r="W76" s="322">
        <v>0</v>
      </c>
      <c r="X76" s="322">
        <v>0</v>
      </c>
      <c r="Y76" s="322">
        <v>0</v>
      </c>
      <c r="Z76" s="322">
        <v>0</v>
      </c>
      <c r="AA76" s="322">
        <v>0</v>
      </c>
      <c r="AB76" s="322">
        <v>0</v>
      </c>
      <c r="AC76" s="322">
        <v>0</v>
      </c>
      <c r="AD76" s="322">
        <v>0</v>
      </c>
      <c r="AE76" s="322">
        <v>0</v>
      </c>
      <c r="AF76" s="322">
        <v>0</v>
      </c>
      <c r="AG76" s="322">
        <v>0</v>
      </c>
      <c r="AH76" s="322">
        <v>0</v>
      </c>
      <c r="AI76" s="322">
        <v>3.3</v>
      </c>
      <c r="AJ76" s="322">
        <v>2.7</v>
      </c>
      <c r="AK76" s="322">
        <v>1.6</v>
      </c>
      <c r="AL76" s="322">
        <v>2.7</v>
      </c>
      <c r="AM76" s="347">
        <v>0.5</v>
      </c>
      <c r="AN76" s="347">
        <v>0.45500000000000002</v>
      </c>
      <c r="AO76" s="347">
        <v>0.5</v>
      </c>
      <c r="AP76" s="320">
        <v>0.5</v>
      </c>
      <c r="AQ76" s="322">
        <v>0</v>
      </c>
      <c r="AR76" s="322">
        <v>0</v>
      </c>
      <c r="AS76" s="322">
        <v>0</v>
      </c>
      <c r="AT76" s="101" t="s">
        <v>23</v>
      </c>
      <c r="AU76" s="101" t="s">
        <v>1226</v>
      </c>
      <c r="AV76" s="101">
        <v>8</v>
      </c>
      <c r="AW76" t="s">
        <v>158</v>
      </c>
      <c r="AX76" t="s">
        <v>53</v>
      </c>
      <c r="AY76" s="321" t="s">
        <v>325</v>
      </c>
      <c r="AZ76" t="s">
        <v>331</v>
      </c>
      <c r="BA76" t="s">
        <v>750</v>
      </c>
      <c r="BB76" t="s">
        <v>749</v>
      </c>
      <c r="BC76" s="345" t="s">
        <v>747</v>
      </c>
      <c r="BD76" s="345" t="s">
        <v>321</v>
      </c>
      <c r="BE76" s="322">
        <v>0.5</v>
      </c>
    </row>
    <row r="77" spans="1:57">
      <c r="A77" s="186" t="s">
        <v>144</v>
      </c>
      <c r="B77" s="186" t="s">
        <v>85</v>
      </c>
      <c r="C77" s="322">
        <v>0</v>
      </c>
      <c r="D77" s="322">
        <v>0</v>
      </c>
      <c r="E77" s="322">
        <v>0</v>
      </c>
      <c r="F77" s="322">
        <v>0</v>
      </c>
      <c r="G77" s="322">
        <v>0</v>
      </c>
      <c r="H77" s="322">
        <v>0</v>
      </c>
      <c r="I77" s="322">
        <v>0</v>
      </c>
      <c r="J77" s="322">
        <v>0</v>
      </c>
      <c r="K77" s="322">
        <v>0</v>
      </c>
      <c r="L77" s="322">
        <v>0</v>
      </c>
      <c r="M77" s="322">
        <v>0</v>
      </c>
      <c r="N77" s="322">
        <v>0</v>
      </c>
      <c r="O77" s="322">
        <v>0</v>
      </c>
      <c r="P77" s="322">
        <v>0</v>
      </c>
      <c r="Q77" s="322">
        <v>0</v>
      </c>
      <c r="R77" s="322">
        <v>0</v>
      </c>
      <c r="S77" s="322">
        <v>0</v>
      </c>
      <c r="T77" s="322">
        <v>0</v>
      </c>
      <c r="U77" s="322">
        <v>0</v>
      </c>
      <c r="V77" s="322">
        <v>0</v>
      </c>
      <c r="W77" s="322">
        <v>0</v>
      </c>
      <c r="X77" s="322">
        <v>3.73</v>
      </c>
      <c r="Y77" s="322">
        <v>3.7650000000000001</v>
      </c>
      <c r="Z77" s="322">
        <v>3.81</v>
      </c>
      <c r="AA77" s="322">
        <v>1.766</v>
      </c>
      <c r="AB77" s="322">
        <v>1.81921</v>
      </c>
      <c r="AC77" s="322">
        <v>1.873786</v>
      </c>
      <c r="AD77" s="322">
        <v>1.93</v>
      </c>
      <c r="AE77" s="322">
        <v>1.835</v>
      </c>
      <c r="AF77" s="322">
        <v>1.7949999999999999</v>
      </c>
      <c r="AG77" s="322">
        <v>2.089</v>
      </c>
      <c r="AH77" s="322">
        <v>2.0379999999999998</v>
      </c>
      <c r="AI77" s="322">
        <v>2.391</v>
      </c>
      <c r="AJ77" s="322">
        <v>2.1379999999999999</v>
      </c>
      <c r="AK77" s="322">
        <v>2.927</v>
      </c>
      <c r="AL77" s="322">
        <v>2.9769999999999999</v>
      </c>
      <c r="AM77" s="322">
        <v>3.0059999999999998</v>
      </c>
      <c r="AN77" s="322">
        <v>0.79700000000000004</v>
      </c>
      <c r="AO77" s="322">
        <v>2.9929999999999999</v>
      </c>
      <c r="AP77" s="320">
        <v>0</v>
      </c>
      <c r="AQ77" s="322">
        <v>0</v>
      </c>
      <c r="AR77" s="322">
        <v>0</v>
      </c>
      <c r="AS77" s="322">
        <v>0</v>
      </c>
      <c r="AT77" s="101" t="s">
        <v>12</v>
      </c>
      <c r="AU77" s="101" t="s">
        <v>63</v>
      </c>
      <c r="AV77" s="101">
        <v>18</v>
      </c>
      <c r="AW77" t="s">
        <v>158</v>
      </c>
      <c r="AX77" t="s">
        <v>458</v>
      </c>
      <c r="AY77" s="321" t="s">
        <v>336</v>
      </c>
      <c r="AZ77" t="s">
        <v>331</v>
      </c>
      <c r="BA77" t="s">
        <v>789</v>
      </c>
      <c r="BB77" t="s">
        <v>321</v>
      </c>
      <c r="BC77" t="s">
        <v>321</v>
      </c>
      <c r="BD77" t="s">
        <v>321</v>
      </c>
      <c r="BE77" s="322">
        <v>2.9929999999999999</v>
      </c>
    </row>
    <row r="78" spans="1:57">
      <c r="A78" s="186" t="s">
        <v>144</v>
      </c>
      <c r="B78" s="186" t="s">
        <v>785</v>
      </c>
      <c r="C78" s="322">
        <v>0</v>
      </c>
      <c r="D78" s="322">
        <v>0</v>
      </c>
      <c r="E78" s="322">
        <v>0</v>
      </c>
      <c r="F78" s="322">
        <v>0</v>
      </c>
      <c r="G78" s="322">
        <v>0</v>
      </c>
      <c r="H78" s="322">
        <v>0</v>
      </c>
      <c r="I78" s="322">
        <v>0</v>
      </c>
      <c r="J78" s="322">
        <v>0</v>
      </c>
      <c r="K78" s="322">
        <v>0</v>
      </c>
      <c r="L78" s="322">
        <v>0</v>
      </c>
      <c r="M78" s="322">
        <v>0</v>
      </c>
      <c r="N78" s="322">
        <v>0</v>
      </c>
      <c r="O78" s="322">
        <v>0</v>
      </c>
      <c r="P78" s="322">
        <v>0</v>
      </c>
      <c r="Q78" s="322">
        <v>0</v>
      </c>
      <c r="R78" s="322">
        <v>0</v>
      </c>
      <c r="S78" s="322">
        <v>0</v>
      </c>
      <c r="T78" s="322">
        <v>0</v>
      </c>
      <c r="U78" s="322">
        <v>0</v>
      </c>
      <c r="V78" s="322">
        <v>0</v>
      </c>
      <c r="W78" s="322">
        <v>0</v>
      </c>
      <c r="X78" s="322">
        <v>0</v>
      </c>
      <c r="Y78" s="322">
        <v>83.1</v>
      </c>
      <c r="Z78" s="322">
        <v>83.2</v>
      </c>
      <c r="AA78" s="322">
        <v>87.1</v>
      </c>
      <c r="AB78" s="322">
        <v>89.5</v>
      </c>
      <c r="AC78" s="322">
        <v>91.2</v>
      </c>
      <c r="AD78" s="322">
        <v>93.1</v>
      </c>
      <c r="AE78" s="322">
        <v>94.1</v>
      </c>
      <c r="AF78" s="322">
        <v>96.6</v>
      </c>
      <c r="AG78" s="322">
        <v>101.404</v>
      </c>
      <c r="AH78" s="322">
        <v>151.09</v>
      </c>
      <c r="AI78" s="322">
        <v>182.97399999999999</v>
      </c>
      <c r="AJ78" s="322">
        <v>218.86699999999999</v>
      </c>
      <c r="AK78" s="322">
        <v>248.36799999999999</v>
      </c>
      <c r="AL78" s="322">
        <v>266.28699999999998</v>
      </c>
      <c r="AM78" s="322">
        <v>276.137</v>
      </c>
      <c r="AN78" s="322">
        <v>282.10599999999999</v>
      </c>
      <c r="AO78" s="322">
        <v>142.209</v>
      </c>
      <c r="AP78" s="320">
        <v>0</v>
      </c>
      <c r="AQ78" s="322">
        <v>0</v>
      </c>
      <c r="AR78" s="322">
        <v>0</v>
      </c>
      <c r="AS78" s="322">
        <v>0</v>
      </c>
      <c r="AT78" s="101" t="s">
        <v>13</v>
      </c>
      <c r="AU78" s="101" t="s">
        <v>63</v>
      </c>
      <c r="AV78" s="101">
        <v>17</v>
      </c>
      <c r="AW78" s="321" t="s">
        <v>157</v>
      </c>
      <c r="AX78" s="321" t="s">
        <v>55</v>
      </c>
      <c r="AY78" s="321" t="s">
        <v>758</v>
      </c>
      <c r="AZ78" s="321" t="s">
        <v>324</v>
      </c>
      <c r="BA78" s="321" t="s">
        <v>784</v>
      </c>
      <c r="BB78" s="321" t="s">
        <v>763</v>
      </c>
      <c r="BC78" s="321" t="s">
        <v>783</v>
      </c>
      <c r="BD78" s="321" t="s">
        <v>321</v>
      </c>
      <c r="BE78" s="322">
        <v>142.209</v>
      </c>
    </row>
    <row r="79" spans="1:57">
      <c r="A79" s="186" t="s">
        <v>144</v>
      </c>
      <c r="B79" s="186" t="s">
        <v>1123</v>
      </c>
      <c r="C79" s="322">
        <v>0</v>
      </c>
      <c r="D79" s="322">
        <v>0</v>
      </c>
      <c r="E79" s="322">
        <v>0</v>
      </c>
      <c r="F79" s="322">
        <v>0</v>
      </c>
      <c r="G79" s="322">
        <v>0</v>
      </c>
      <c r="H79" s="322">
        <v>0</v>
      </c>
      <c r="I79" s="322">
        <v>0</v>
      </c>
      <c r="J79" s="322">
        <v>0</v>
      </c>
      <c r="K79" s="322">
        <v>0</v>
      </c>
      <c r="L79" s="322">
        <v>0</v>
      </c>
      <c r="M79" s="322">
        <v>0</v>
      </c>
      <c r="N79" s="322">
        <v>0</v>
      </c>
      <c r="O79" s="322">
        <v>0</v>
      </c>
      <c r="P79" s="322">
        <v>0</v>
      </c>
      <c r="Q79" s="322">
        <v>0</v>
      </c>
      <c r="R79" s="322">
        <v>0</v>
      </c>
      <c r="S79" s="322">
        <v>0</v>
      </c>
      <c r="T79" s="322">
        <v>0</v>
      </c>
      <c r="U79" s="322">
        <v>0</v>
      </c>
      <c r="V79" s="322">
        <v>0</v>
      </c>
      <c r="W79" s="322">
        <v>0</v>
      </c>
      <c r="X79" s="322">
        <v>0</v>
      </c>
      <c r="Y79" s="322">
        <v>16.2</v>
      </c>
      <c r="Z79" s="322">
        <v>14</v>
      </c>
      <c r="AA79" s="322">
        <v>16.7</v>
      </c>
      <c r="AB79" s="322">
        <v>17.8</v>
      </c>
      <c r="AC79" s="322">
        <v>18.100000000000001</v>
      </c>
      <c r="AD79" s="322">
        <v>18.5</v>
      </c>
      <c r="AE79" s="322">
        <v>18.399999999999999</v>
      </c>
      <c r="AF79" s="322">
        <v>19.2</v>
      </c>
      <c r="AG79" s="322">
        <v>19.399999999999999</v>
      </c>
      <c r="AH79" s="322">
        <v>19.812999999999999</v>
      </c>
      <c r="AI79" s="322">
        <v>20.18</v>
      </c>
      <c r="AJ79" s="322">
        <v>20.727</v>
      </c>
      <c r="AK79" s="322">
        <v>21.524999999999999</v>
      </c>
      <c r="AL79" s="322">
        <v>22.039000000000001</v>
      </c>
      <c r="AM79" s="322">
        <v>22.201000000000001</v>
      </c>
      <c r="AN79" s="322">
        <v>22.449000000000002</v>
      </c>
      <c r="AO79" s="322">
        <v>11.319000000000001</v>
      </c>
      <c r="AP79" s="320">
        <v>0</v>
      </c>
      <c r="AQ79" s="322">
        <v>0</v>
      </c>
      <c r="AR79" s="322">
        <v>0</v>
      </c>
      <c r="AS79" s="322">
        <v>0</v>
      </c>
      <c r="AT79" s="101" t="s">
        <v>13</v>
      </c>
      <c r="AU79" s="101" t="s">
        <v>63</v>
      </c>
      <c r="AV79" s="101">
        <v>17</v>
      </c>
      <c r="AW79" t="s">
        <v>157</v>
      </c>
      <c r="AX79" t="s">
        <v>55</v>
      </c>
      <c r="AY79" s="321" t="s">
        <v>758</v>
      </c>
      <c r="AZ79" t="s">
        <v>324</v>
      </c>
      <c r="BA79" t="s">
        <v>780</v>
      </c>
      <c r="BB79" t="s">
        <v>763</v>
      </c>
      <c r="BC79" t="s">
        <v>710</v>
      </c>
      <c r="BD79" t="s">
        <v>321</v>
      </c>
      <c r="BE79" s="322">
        <v>11.319000000000001</v>
      </c>
    </row>
    <row r="80" spans="1:57">
      <c r="A80" s="346" t="s">
        <v>144</v>
      </c>
      <c r="B80" s="186" t="s">
        <v>773</v>
      </c>
      <c r="C80" s="322">
        <v>0</v>
      </c>
      <c r="D80" s="322">
        <v>0</v>
      </c>
      <c r="E80" s="322">
        <v>0</v>
      </c>
      <c r="F80" s="322">
        <v>0</v>
      </c>
      <c r="G80" s="322">
        <v>0</v>
      </c>
      <c r="H80" s="322">
        <v>0</v>
      </c>
      <c r="I80" s="322">
        <v>0</v>
      </c>
      <c r="J80" s="322">
        <v>0</v>
      </c>
      <c r="K80" s="322">
        <v>0</v>
      </c>
      <c r="L80" s="322">
        <v>0</v>
      </c>
      <c r="M80" s="322">
        <v>0</v>
      </c>
      <c r="N80" s="322">
        <v>0</v>
      </c>
      <c r="O80" s="322">
        <v>0</v>
      </c>
      <c r="P80" s="322">
        <v>0</v>
      </c>
      <c r="Q80" s="322">
        <v>0</v>
      </c>
      <c r="R80" s="322">
        <v>0</v>
      </c>
      <c r="S80" s="322">
        <v>0</v>
      </c>
      <c r="T80" s="322">
        <v>0</v>
      </c>
      <c r="U80" s="322">
        <v>0</v>
      </c>
      <c r="V80" s="322">
        <v>0</v>
      </c>
      <c r="W80" s="322">
        <v>0</v>
      </c>
      <c r="X80" s="322">
        <v>0</v>
      </c>
      <c r="Y80" s="322">
        <v>81.5</v>
      </c>
      <c r="Z80" s="322">
        <v>111.2</v>
      </c>
      <c r="AA80" s="322">
        <v>136.69999999999999</v>
      </c>
      <c r="AB80" s="322">
        <v>160.6</v>
      </c>
      <c r="AC80" s="322">
        <v>182.982</v>
      </c>
      <c r="AD80" s="322">
        <v>199.90799999999999</v>
      </c>
      <c r="AE80" s="322">
        <v>203.9</v>
      </c>
      <c r="AF80" s="322">
        <v>206</v>
      </c>
      <c r="AG80" s="322">
        <v>210.16900000000001</v>
      </c>
      <c r="AH80" s="322">
        <v>214.58199999999999</v>
      </c>
      <c r="AI80" s="322">
        <v>218.547</v>
      </c>
      <c r="AJ80" s="322">
        <v>224.46700000000001</v>
      </c>
      <c r="AK80" s="322">
        <v>224.61099999999999</v>
      </c>
      <c r="AL80" s="322">
        <v>223.554</v>
      </c>
      <c r="AM80" s="322">
        <v>239.38399999999999</v>
      </c>
      <c r="AN80" s="322">
        <v>242.172</v>
      </c>
      <c r="AO80" s="322">
        <v>122.107</v>
      </c>
      <c r="AP80" s="320">
        <v>0</v>
      </c>
      <c r="AQ80" s="322">
        <v>0</v>
      </c>
      <c r="AR80" s="322">
        <v>0</v>
      </c>
      <c r="AS80" s="322">
        <v>0</v>
      </c>
      <c r="AT80" s="101" t="s">
        <v>13</v>
      </c>
      <c r="AU80" s="101" t="s">
        <v>63</v>
      </c>
      <c r="AV80" s="101">
        <v>17</v>
      </c>
      <c r="AW80" s="345" t="s">
        <v>157</v>
      </c>
      <c r="AX80" s="345" t="s">
        <v>55</v>
      </c>
      <c r="AY80" s="321" t="s">
        <v>758</v>
      </c>
      <c r="AZ80" s="345" t="s">
        <v>324</v>
      </c>
      <c r="BA80" s="345" t="s">
        <v>772</v>
      </c>
      <c r="BB80" s="345" t="s">
        <v>760</v>
      </c>
      <c r="BC80" s="345" t="s">
        <v>710</v>
      </c>
      <c r="BD80" s="345" t="s">
        <v>321</v>
      </c>
      <c r="BE80" s="322">
        <v>122.107</v>
      </c>
    </row>
    <row r="81" spans="1:57">
      <c r="A81" s="186" t="s">
        <v>144</v>
      </c>
      <c r="B81" s="186" t="s">
        <v>765</v>
      </c>
      <c r="C81" s="322">
        <v>0</v>
      </c>
      <c r="D81" s="322">
        <v>0</v>
      </c>
      <c r="E81" s="322">
        <v>0</v>
      </c>
      <c r="F81" s="322">
        <v>0</v>
      </c>
      <c r="G81" s="322">
        <v>0</v>
      </c>
      <c r="H81" s="322">
        <v>0</v>
      </c>
      <c r="I81" s="322">
        <v>0</v>
      </c>
      <c r="J81" s="322">
        <v>0</v>
      </c>
      <c r="K81" s="322">
        <v>0</v>
      </c>
      <c r="L81" s="322">
        <v>0</v>
      </c>
      <c r="M81" s="322">
        <v>0</v>
      </c>
      <c r="N81" s="322">
        <v>0</v>
      </c>
      <c r="O81" s="322">
        <v>0</v>
      </c>
      <c r="P81" s="322">
        <v>0</v>
      </c>
      <c r="Q81" s="322">
        <v>0</v>
      </c>
      <c r="R81" s="322">
        <v>0</v>
      </c>
      <c r="S81" s="322">
        <v>0</v>
      </c>
      <c r="T81" s="322">
        <v>0</v>
      </c>
      <c r="U81" s="322">
        <v>0</v>
      </c>
      <c r="V81" s="322">
        <v>0</v>
      </c>
      <c r="W81" s="322">
        <v>0</v>
      </c>
      <c r="X81" s="322">
        <v>0</v>
      </c>
      <c r="Y81" s="322">
        <v>504.5</v>
      </c>
      <c r="Z81" s="322">
        <v>515.6</v>
      </c>
      <c r="AA81" s="322">
        <v>528</v>
      </c>
      <c r="AB81" s="322">
        <v>541.9</v>
      </c>
      <c r="AC81" s="322">
        <v>552.20000000000005</v>
      </c>
      <c r="AD81" s="322">
        <v>562.64400000000001</v>
      </c>
      <c r="AE81" s="322">
        <v>573.89599999999996</v>
      </c>
      <c r="AF81" s="322">
        <v>585.37699999999995</v>
      </c>
      <c r="AG81" s="322">
        <v>591.5</v>
      </c>
      <c r="AH81" s="322">
        <v>603.94299999999998</v>
      </c>
      <c r="AI81" s="322">
        <v>615.101</v>
      </c>
      <c r="AJ81" s="322">
        <v>631.76300000000003</v>
      </c>
      <c r="AK81" s="322">
        <v>656.09199999999998</v>
      </c>
      <c r="AL81" s="322">
        <v>671.78300000000002</v>
      </c>
      <c r="AM81" s="322">
        <v>676.70500000000004</v>
      </c>
      <c r="AN81" s="322">
        <v>684.25300000000004</v>
      </c>
      <c r="AO81" s="322">
        <v>345.01</v>
      </c>
      <c r="AP81" s="320">
        <v>0</v>
      </c>
      <c r="AQ81" s="322">
        <v>0</v>
      </c>
      <c r="AR81" s="322">
        <v>0</v>
      </c>
      <c r="AS81" s="322">
        <v>0</v>
      </c>
      <c r="AT81" s="101" t="s">
        <v>13</v>
      </c>
      <c r="AU81" s="101" t="s">
        <v>63</v>
      </c>
      <c r="AV81" s="101">
        <v>17</v>
      </c>
      <c r="AW81" t="s">
        <v>157</v>
      </c>
      <c r="AX81" t="s">
        <v>55</v>
      </c>
      <c r="AY81" s="321" t="s">
        <v>758</v>
      </c>
      <c r="AZ81" t="s">
        <v>324</v>
      </c>
      <c r="BA81" t="s">
        <v>764</v>
      </c>
      <c r="BB81" t="s">
        <v>763</v>
      </c>
      <c r="BC81" t="s">
        <v>710</v>
      </c>
      <c r="BD81" t="s">
        <v>321</v>
      </c>
      <c r="BE81" s="322">
        <v>345.01</v>
      </c>
    </row>
    <row r="82" spans="1:57">
      <c r="A82" s="186" t="s">
        <v>144</v>
      </c>
      <c r="B82" s="186" t="s">
        <v>779</v>
      </c>
      <c r="C82" s="322">
        <v>0</v>
      </c>
      <c r="D82" s="322">
        <v>0</v>
      </c>
      <c r="E82" s="322">
        <v>0</v>
      </c>
      <c r="F82" s="322">
        <v>0</v>
      </c>
      <c r="G82" s="322">
        <v>0</v>
      </c>
      <c r="H82" s="322">
        <v>0</v>
      </c>
      <c r="I82" s="322">
        <v>0</v>
      </c>
      <c r="J82" s="322">
        <v>0</v>
      </c>
      <c r="K82" s="322">
        <v>0</v>
      </c>
      <c r="L82" s="322">
        <v>0</v>
      </c>
      <c r="M82" s="322">
        <v>0</v>
      </c>
      <c r="N82" s="322">
        <v>0</v>
      </c>
      <c r="O82" s="322">
        <v>0</v>
      </c>
      <c r="P82" s="322">
        <v>0</v>
      </c>
      <c r="Q82" s="322">
        <v>0</v>
      </c>
      <c r="R82" s="322">
        <v>0</v>
      </c>
      <c r="S82" s="322">
        <v>0</v>
      </c>
      <c r="T82" s="322">
        <v>0</v>
      </c>
      <c r="U82" s="322">
        <v>0</v>
      </c>
      <c r="V82" s="322">
        <v>0</v>
      </c>
      <c r="W82" s="322">
        <v>0</v>
      </c>
      <c r="X82" s="322">
        <v>0</v>
      </c>
      <c r="Y82" s="322">
        <v>0</v>
      </c>
      <c r="Z82" s="322">
        <v>0</v>
      </c>
      <c r="AA82" s="322">
        <v>0</v>
      </c>
      <c r="AB82" s="322">
        <v>0</v>
      </c>
      <c r="AC82" s="322">
        <v>0</v>
      </c>
      <c r="AD82" s="322">
        <v>0</v>
      </c>
      <c r="AE82" s="322">
        <v>0</v>
      </c>
      <c r="AF82" s="322">
        <v>0</v>
      </c>
      <c r="AG82" s="322">
        <v>0</v>
      </c>
      <c r="AH82" s="322">
        <v>160.57499999999999</v>
      </c>
      <c r="AI82" s="322">
        <v>323.72000000000003</v>
      </c>
      <c r="AJ82" s="322">
        <v>332.48899999999998</v>
      </c>
      <c r="AK82" s="322">
        <v>333.29300000000001</v>
      </c>
      <c r="AL82" s="322">
        <v>332.46</v>
      </c>
      <c r="AM82" s="322">
        <v>356.08300000000003</v>
      </c>
      <c r="AN82" s="322">
        <v>360.23</v>
      </c>
      <c r="AO82" s="322">
        <v>181.63300000000001</v>
      </c>
      <c r="AP82" s="320">
        <v>0</v>
      </c>
      <c r="AQ82" s="322">
        <v>0</v>
      </c>
      <c r="AR82" s="322">
        <v>0</v>
      </c>
      <c r="AS82" s="322">
        <v>0</v>
      </c>
      <c r="AT82" s="101" t="s">
        <v>22</v>
      </c>
      <c r="AU82" s="101" t="s">
        <v>63</v>
      </c>
      <c r="AV82" s="101">
        <v>8</v>
      </c>
      <c r="AW82" t="s">
        <v>157</v>
      </c>
      <c r="AX82" t="s">
        <v>55</v>
      </c>
      <c r="AY82" s="321" t="s">
        <v>758</v>
      </c>
      <c r="AZ82" t="s">
        <v>324</v>
      </c>
      <c r="BA82" t="s">
        <v>778</v>
      </c>
      <c r="BB82" t="s">
        <v>760</v>
      </c>
      <c r="BC82" t="s">
        <v>710</v>
      </c>
      <c r="BD82" t="s">
        <v>321</v>
      </c>
      <c r="BE82" s="322">
        <v>181.63300000000001</v>
      </c>
    </row>
    <row r="83" spans="1:57">
      <c r="A83" s="186" t="s">
        <v>144</v>
      </c>
      <c r="B83" s="186" t="s">
        <v>762</v>
      </c>
      <c r="C83" s="322">
        <v>0</v>
      </c>
      <c r="D83" s="322">
        <v>0</v>
      </c>
      <c r="E83" s="322">
        <v>0</v>
      </c>
      <c r="F83" s="322">
        <v>0</v>
      </c>
      <c r="G83" s="322">
        <v>0</v>
      </c>
      <c r="H83" s="322">
        <v>0</v>
      </c>
      <c r="I83" s="322">
        <v>0</v>
      </c>
      <c r="J83" s="322">
        <v>0</v>
      </c>
      <c r="K83" s="322">
        <v>0</v>
      </c>
      <c r="L83" s="322">
        <v>0</v>
      </c>
      <c r="M83" s="322">
        <v>0</v>
      </c>
      <c r="N83" s="322">
        <v>0</v>
      </c>
      <c r="O83" s="322">
        <v>0</v>
      </c>
      <c r="P83" s="322">
        <v>0</v>
      </c>
      <c r="Q83" s="322">
        <v>0</v>
      </c>
      <c r="R83" s="322">
        <v>0</v>
      </c>
      <c r="S83" s="322">
        <v>0</v>
      </c>
      <c r="T83" s="322">
        <v>0</v>
      </c>
      <c r="U83" s="322">
        <v>0</v>
      </c>
      <c r="V83" s="322">
        <v>0</v>
      </c>
      <c r="W83" s="322">
        <v>0</v>
      </c>
      <c r="X83" s="322">
        <v>0</v>
      </c>
      <c r="Y83" s="322">
        <v>0</v>
      </c>
      <c r="Z83" s="322">
        <v>0</v>
      </c>
      <c r="AA83" s="322">
        <v>0</v>
      </c>
      <c r="AB83" s="322">
        <v>0</v>
      </c>
      <c r="AC83" s="322">
        <v>0</v>
      </c>
      <c r="AD83" s="322">
        <v>0</v>
      </c>
      <c r="AE83" s="322">
        <v>0</v>
      </c>
      <c r="AF83" s="322">
        <v>0</v>
      </c>
      <c r="AG83" s="322">
        <v>0</v>
      </c>
      <c r="AH83" s="322">
        <v>30</v>
      </c>
      <c r="AI83" s="322">
        <v>120.96</v>
      </c>
      <c r="AJ83" s="322">
        <v>165.19300000000001</v>
      </c>
      <c r="AK83" s="322">
        <v>139.15199999999999</v>
      </c>
      <c r="AL83" s="322">
        <v>169.53700000000001</v>
      </c>
      <c r="AM83" s="322">
        <v>185.416</v>
      </c>
      <c r="AN83" s="322">
        <v>238.733</v>
      </c>
      <c r="AO83" s="322">
        <v>67.438999999999993</v>
      </c>
      <c r="AP83" s="320">
        <v>0</v>
      </c>
      <c r="AQ83" s="322">
        <v>0</v>
      </c>
      <c r="AR83" s="322">
        <v>0</v>
      </c>
      <c r="AS83" s="322">
        <v>0</v>
      </c>
      <c r="AT83" s="101" t="s">
        <v>22</v>
      </c>
      <c r="AU83" s="101" t="s">
        <v>63</v>
      </c>
      <c r="AV83" s="101">
        <v>8</v>
      </c>
      <c r="AW83" t="s">
        <v>157</v>
      </c>
      <c r="AX83" t="s">
        <v>55</v>
      </c>
      <c r="AY83" s="321" t="s">
        <v>758</v>
      </c>
      <c r="AZ83" t="s">
        <v>324</v>
      </c>
      <c r="BA83" t="s">
        <v>761</v>
      </c>
      <c r="BB83" t="s">
        <v>760</v>
      </c>
      <c r="BC83" t="s">
        <v>710</v>
      </c>
      <c r="BD83" t="s">
        <v>321</v>
      </c>
      <c r="BE83" s="322">
        <v>67.438999999999993</v>
      </c>
    </row>
    <row r="84" spans="1:57">
      <c r="A84" s="186" t="s">
        <v>144</v>
      </c>
      <c r="B84" s="186" t="s">
        <v>742</v>
      </c>
      <c r="C84" s="322">
        <v>0</v>
      </c>
      <c r="D84" s="322">
        <v>0</v>
      </c>
      <c r="E84" s="322">
        <v>0</v>
      </c>
      <c r="F84" s="322">
        <v>0</v>
      </c>
      <c r="G84" s="322">
        <v>0</v>
      </c>
      <c r="H84" s="322">
        <v>0</v>
      </c>
      <c r="I84" s="322">
        <v>0</v>
      </c>
      <c r="J84" s="322">
        <v>0</v>
      </c>
      <c r="K84" s="322">
        <v>0</v>
      </c>
      <c r="L84" s="322">
        <v>0</v>
      </c>
      <c r="M84" s="322">
        <v>0</v>
      </c>
      <c r="N84" s="322">
        <v>0</v>
      </c>
      <c r="O84" s="322">
        <v>0</v>
      </c>
      <c r="P84" s="322">
        <v>0</v>
      </c>
      <c r="Q84" s="322">
        <v>0</v>
      </c>
      <c r="R84" s="322">
        <v>0</v>
      </c>
      <c r="S84" s="322">
        <v>0</v>
      </c>
      <c r="T84" s="322">
        <v>0</v>
      </c>
      <c r="U84" s="322">
        <v>0</v>
      </c>
      <c r="V84" s="322">
        <v>0</v>
      </c>
      <c r="W84" s="322">
        <v>0</v>
      </c>
      <c r="X84" s="322">
        <v>0</v>
      </c>
      <c r="Y84" s="322">
        <v>0</v>
      </c>
      <c r="Z84" s="322">
        <v>0</v>
      </c>
      <c r="AA84" s="322">
        <v>0</v>
      </c>
      <c r="AB84" s="322">
        <v>0</v>
      </c>
      <c r="AC84" s="322">
        <v>0</v>
      </c>
      <c r="AD84" s="322">
        <v>0</v>
      </c>
      <c r="AE84" s="322">
        <v>0</v>
      </c>
      <c r="AF84" s="322">
        <v>0</v>
      </c>
      <c r="AG84" s="322">
        <v>0</v>
      </c>
      <c r="AH84" s="322">
        <v>0</v>
      </c>
      <c r="AI84" s="322">
        <v>9.6999999999999993</v>
      </c>
      <c r="AJ84" s="322">
        <v>20.7</v>
      </c>
      <c r="AK84" s="322">
        <v>20.7</v>
      </c>
      <c r="AL84" s="322">
        <v>10.4</v>
      </c>
      <c r="AM84" s="322">
        <v>10.3</v>
      </c>
      <c r="AN84" s="322">
        <v>9.3320000000000007</v>
      </c>
      <c r="AO84" s="322">
        <v>0</v>
      </c>
      <c r="AP84" s="320">
        <v>0</v>
      </c>
      <c r="AQ84" s="322">
        <v>0</v>
      </c>
      <c r="AR84" s="322">
        <v>0</v>
      </c>
      <c r="AS84" s="322">
        <v>0</v>
      </c>
      <c r="AT84" s="101" t="s">
        <v>23</v>
      </c>
      <c r="AU84" s="101" t="s">
        <v>62</v>
      </c>
      <c r="AV84" s="101">
        <v>6</v>
      </c>
      <c r="AW84" t="s">
        <v>154</v>
      </c>
      <c r="AX84" t="s">
        <v>57</v>
      </c>
      <c r="AY84" s="321" t="s">
        <v>325</v>
      </c>
      <c r="AZ84" t="s">
        <v>331</v>
      </c>
      <c r="BA84" t="s">
        <v>741</v>
      </c>
      <c r="BB84" t="s">
        <v>740</v>
      </c>
      <c r="BC84" t="s">
        <v>321</v>
      </c>
      <c r="BD84" t="s">
        <v>321</v>
      </c>
      <c r="BE84" s="322">
        <v>0</v>
      </c>
    </row>
    <row r="85" spans="1:57">
      <c r="A85" s="186" t="s">
        <v>144</v>
      </c>
      <c r="B85" s="186" t="s">
        <v>788</v>
      </c>
      <c r="C85" s="322">
        <v>0</v>
      </c>
      <c r="D85" s="322">
        <v>0</v>
      </c>
      <c r="E85" s="322">
        <v>0</v>
      </c>
      <c r="F85" s="322">
        <v>0</v>
      </c>
      <c r="G85" s="322">
        <v>0</v>
      </c>
      <c r="H85" s="322">
        <v>0</v>
      </c>
      <c r="I85" s="322">
        <v>0</v>
      </c>
      <c r="J85" s="322">
        <v>0</v>
      </c>
      <c r="K85" s="322">
        <v>0</v>
      </c>
      <c r="L85" s="322">
        <v>0</v>
      </c>
      <c r="M85" s="322">
        <v>0</v>
      </c>
      <c r="N85" s="322">
        <v>0</v>
      </c>
      <c r="O85" s="322">
        <v>0</v>
      </c>
      <c r="P85" s="322">
        <v>0</v>
      </c>
      <c r="Q85" s="322">
        <v>0</v>
      </c>
      <c r="R85" s="322">
        <v>0</v>
      </c>
      <c r="S85" s="322">
        <v>0</v>
      </c>
      <c r="T85" s="322">
        <v>0</v>
      </c>
      <c r="U85" s="322">
        <v>0</v>
      </c>
      <c r="V85" s="322">
        <v>0</v>
      </c>
      <c r="W85" s="322">
        <v>0</v>
      </c>
      <c r="X85" s="322">
        <v>0</v>
      </c>
      <c r="Y85" s="322">
        <v>0</v>
      </c>
      <c r="Z85" s="322">
        <v>0</v>
      </c>
      <c r="AA85" s="322">
        <v>0</v>
      </c>
      <c r="AB85" s="322">
        <v>0</v>
      </c>
      <c r="AC85" s="322">
        <v>0</v>
      </c>
      <c r="AD85" s="322">
        <v>0</v>
      </c>
      <c r="AE85" s="322">
        <v>0</v>
      </c>
      <c r="AF85" s="322">
        <v>0</v>
      </c>
      <c r="AG85" s="322">
        <v>0</v>
      </c>
      <c r="AH85" s="322">
        <v>0</v>
      </c>
      <c r="AI85" s="322">
        <v>0</v>
      </c>
      <c r="AJ85" s="322">
        <v>0</v>
      </c>
      <c r="AK85" s="322">
        <v>0</v>
      </c>
      <c r="AL85" s="322">
        <v>0</v>
      </c>
      <c r="AM85" s="322">
        <v>0</v>
      </c>
      <c r="AN85" s="322">
        <v>0.64</v>
      </c>
      <c r="AO85" s="322">
        <v>0</v>
      </c>
      <c r="AP85" s="320">
        <v>0</v>
      </c>
      <c r="AQ85" s="322">
        <v>0</v>
      </c>
      <c r="AR85" s="322">
        <v>0</v>
      </c>
      <c r="AS85" s="322">
        <v>0</v>
      </c>
      <c r="AT85" s="101" t="s">
        <v>62</v>
      </c>
      <c r="AU85" s="101" t="s">
        <v>62</v>
      </c>
      <c r="AV85" s="101">
        <v>1</v>
      </c>
      <c r="AW85" t="s">
        <v>158</v>
      </c>
      <c r="AX85" t="s">
        <v>53</v>
      </c>
      <c r="AY85" s="321" t="s">
        <v>336</v>
      </c>
      <c r="AZ85" t="s">
        <v>331</v>
      </c>
      <c r="BA85" t="s">
        <v>321</v>
      </c>
      <c r="BB85" t="s">
        <v>321</v>
      </c>
      <c r="BC85" t="s">
        <v>321</v>
      </c>
      <c r="BD85" t="s">
        <v>321</v>
      </c>
      <c r="BE85" s="322">
        <v>0</v>
      </c>
    </row>
    <row r="86" spans="1:57">
      <c r="A86" s="186" t="s">
        <v>144</v>
      </c>
      <c r="B86" s="186" t="s">
        <v>697</v>
      </c>
      <c r="C86" s="322">
        <v>0</v>
      </c>
      <c r="D86" s="322">
        <v>0</v>
      </c>
      <c r="E86" s="322">
        <v>0</v>
      </c>
      <c r="F86" s="322">
        <v>0</v>
      </c>
      <c r="G86" s="322">
        <v>0</v>
      </c>
      <c r="H86" s="322">
        <v>0</v>
      </c>
      <c r="I86" s="322">
        <v>0</v>
      </c>
      <c r="J86" s="322">
        <v>0</v>
      </c>
      <c r="K86" s="322">
        <v>0</v>
      </c>
      <c r="L86" s="322">
        <v>0</v>
      </c>
      <c r="M86" s="322">
        <v>0</v>
      </c>
      <c r="N86" s="322">
        <v>0</v>
      </c>
      <c r="O86" s="322">
        <v>0</v>
      </c>
      <c r="P86" s="322">
        <v>0</v>
      </c>
      <c r="Q86" s="322">
        <v>0</v>
      </c>
      <c r="R86" s="322">
        <v>0</v>
      </c>
      <c r="S86" s="322">
        <v>0</v>
      </c>
      <c r="T86" s="322">
        <v>0</v>
      </c>
      <c r="U86" s="322">
        <v>0</v>
      </c>
      <c r="V86" s="322">
        <v>0</v>
      </c>
      <c r="W86" s="322">
        <v>0</v>
      </c>
      <c r="X86" s="322">
        <v>0</v>
      </c>
      <c r="Y86" s="322">
        <v>0</v>
      </c>
      <c r="Z86" s="322">
        <v>0</v>
      </c>
      <c r="AA86" s="322">
        <v>0</v>
      </c>
      <c r="AB86" s="322">
        <v>0</v>
      </c>
      <c r="AC86" s="322">
        <v>0</v>
      </c>
      <c r="AD86" s="322">
        <v>0</v>
      </c>
      <c r="AE86" s="322">
        <v>0</v>
      </c>
      <c r="AF86" s="322">
        <v>0</v>
      </c>
      <c r="AG86" s="322">
        <v>0</v>
      </c>
      <c r="AH86" s="322">
        <v>24.6</v>
      </c>
      <c r="AI86" s="322">
        <v>19.399999999999999</v>
      </c>
      <c r="AJ86" s="322">
        <v>15.1</v>
      </c>
      <c r="AK86" s="322">
        <v>14.9</v>
      </c>
      <c r="AL86" s="322">
        <v>7.45</v>
      </c>
      <c r="AM86" s="322">
        <v>21.85</v>
      </c>
      <c r="AN86" s="322">
        <v>0</v>
      </c>
      <c r="AO86" s="322">
        <v>0</v>
      </c>
      <c r="AP86" s="320">
        <v>0</v>
      </c>
      <c r="AQ86" s="322">
        <v>0</v>
      </c>
      <c r="AR86" s="322">
        <v>0</v>
      </c>
      <c r="AS86" s="322">
        <v>0</v>
      </c>
      <c r="AT86" s="101" t="s">
        <v>22</v>
      </c>
      <c r="AU86" s="101" t="s">
        <v>27</v>
      </c>
      <c r="AV86" s="101">
        <v>6</v>
      </c>
      <c r="AW86" t="s">
        <v>158</v>
      </c>
      <c r="AX86" t="s">
        <v>37</v>
      </c>
      <c r="AY86" s="321" t="s">
        <v>341</v>
      </c>
      <c r="AZ86" t="s">
        <v>324</v>
      </c>
      <c r="BA86" t="s">
        <v>321</v>
      </c>
      <c r="BB86" t="s">
        <v>321</v>
      </c>
      <c r="BC86" t="s">
        <v>321</v>
      </c>
      <c r="BD86" t="s">
        <v>321</v>
      </c>
      <c r="BE86" s="322">
        <v>0</v>
      </c>
    </row>
    <row r="87" spans="1:57">
      <c r="A87" s="186" t="s">
        <v>144</v>
      </c>
      <c r="B87" s="186" t="s">
        <v>684</v>
      </c>
      <c r="C87" s="322">
        <v>0</v>
      </c>
      <c r="D87" s="322">
        <v>0</v>
      </c>
      <c r="E87" s="322">
        <v>0</v>
      </c>
      <c r="F87" s="322">
        <v>0</v>
      </c>
      <c r="G87" s="322">
        <v>0</v>
      </c>
      <c r="H87" s="322">
        <v>0</v>
      </c>
      <c r="I87" s="322">
        <v>0</v>
      </c>
      <c r="J87" s="322">
        <v>0</v>
      </c>
      <c r="K87" s="322">
        <v>0</v>
      </c>
      <c r="L87" s="322">
        <v>0</v>
      </c>
      <c r="M87" s="322">
        <v>0</v>
      </c>
      <c r="N87" s="322">
        <v>0</v>
      </c>
      <c r="O87" s="322">
        <v>0</v>
      </c>
      <c r="P87" s="322">
        <v>0</v>
      </c>
      <c r="Q87" s="322">
        <v>0</v>
      </c>
      <c r="R87" s="322">
        <v>0</v>
      </c>
      <c r="S87" s="322">
        <v>0</v>
      </c>
      <c r="T87" s="322">
        <v>0</v>
      </c>
      <c r="U87" s="322">
        <v>0</v>
      </c>
      <c r="V87" s="322">
        <v>0</v>
      </c>
      <c r="W87" s="322">
        <v>0</v>
      </c>
      <c r="X87" s="322">
        <v>0</v>
      </c>
      <c r="Y87" s="322">
        <v>0</v>
      </c>
      <c r="Z87" s="322">
        <v>0</v>
      </c>
      <c r="AA87" s="322">
        <v>0</v>
      </c>
      <c r="AB87" s="322">
        <v>0</v>
      </c>
      <c r="AC87" s="322">
        <v>0</v>
      </c>
      <c r="AD87" s="322">
        <v>0</v>
      </c>
      <c r="AE87" s="322">
        <v>0</v>
      </c>
      <c r="AF87" s="322">
        <v>0</v>
      </c>
      <c r="AG87" s="322">
        <v>0</v>
      </c>
      <c r="AH87" s="322">
        <v>0</v>
      </c>
      <c r="AI87" s="322">
        <v>7.1</v>
      </c>
      <c r="AJ87" s="322">
        <v>26.1</v>
      </c>
      <c r="AK87" s="322">
        <v>0</v>
      </c>
      <c r="AL87" s="322">
        <v>0</v>
      </c>
      <c r="AM87" s="322">
        <v>6.8</v>
      </c>
      <c r="AN87" s="322">
        <v>0</v>
      </c>
      <c r="AO87" s="322">
        <v>0</v>
      </c>
      <c r="AP87" s="320">
        <v>0</v>
      </c>
      <c r="AQ87" s="322">
        <v>0</v>
      </c>
      <c r="AR87" s="322">
        <v>0</v>
      </c>
      <c r="AS87" s="322">
        <v>0</v>
      </c>
      <c r="AT87" s="101" t="s">
        <v>23</v>
      </c>
      <c r="AU87" s="101" t="s">
        <v>27</v>
      </c>
      <c r="AV87" s="101">
        <v>5</v>
      </c>
      <c r="AW87" t="s">
        <v>158</v>
      </c>
      <c r="AX87" t="s">
        <v>57</v>
      </c>
      <c r="AY87" s="321" t="s">
        <v>341</v>
      </c>
      <c r="AZ87" t="s">
        <v>324</v>
      </c>
      <c r="BA87" t="s">
        <v>321</v>
      </c>
      <c r="BB87" t="s">
        <v>321</v>
      </c>
      <c r="BC87" t="s">
        <v>683</v>
      </c>
      <c r="BD87" t="s">
        <v>321</v>
      </c>
      <c r="BE87" s="322">
        <v>0</v>
      </c>
    </row>
    <row r="88" spans="1:57">
      <c r="A88" s="186" t="s">
        <v>144</v>
      </c>
      <c r="B88" s="186" t="s">
        <v>706</v>
      </c>
      <c r="C88" s="322">
        <v>0</v>
      </c>
      <c r="D88" s="322">
        <v>0</v>
      </c>
      <c r="E88" s="322">
        <v>0</v>
      </c>
      <c r="F88" s="322">
        <v>0</v>
      </c>
      <c r="G88" s="322">
        <v>0</v>
      </c>
      <c r="H88" s="322">
        <v>0</v>
      </c>
      <c r="I88" s="322">
        <v>0</v>
      </c>
      <c r="J88" s="322">
        <v>0</v>
      </c>
      <c r="K88" s="322">
        <v>0</v>
      </c>
      <c r="L88" s="322">
        <v>0</v>
      </c>
      <c r="M88" s="322">
        <v>0</v>
      </c>
      <c r="N88" s="322">
        <v>0</v>
      </c>
      <c r="O88" s="322">
        <v>0</v>
      </c>
      <c r="P88" s="322">
        <v>0</v>
      </c>
      <c r="Q88" s="322">
        <v>0</v>
      </c>
      <c r="R88" s="322">
        <v>0</v>
      </c>
      <c r="S88" s="322">
        <v>0</v>
      </c>
      <c r="T88" s="322">
        <v>0</v>
      </c>
      <c r="U88" s="322">
        <v>0</v>
      </c>
      <c r="V88" s="322">
        <v>0</v>
      </c>
      <c r="W88" s="322">
        <v>0</v>
      </c>
      <c r="X88" s="322">
        <v>0</v>
      </c>
      <c r="Y88" s="322">
        <v>0</v>
      </c>
      <c r="Z88" s="322">
        <v>0</v>
      </c>
      <c r="AA88" s="322">
        <v>0</v>
      </c>
      <c r="AB88" s="322">
        <v>0</v>
      </c>
      <c r="AC88" s="322">
        <v>0</v>
      </c>
      <c r="AD88" s="322">
        <v>0</v>
      </c>
      <c r="AE88" s="322">
        <v>0</v>
      </c>
      <c r="AF88" s="322">
        <v>0</v>
      </c>
      <c r="AG88" s="322">
        <v>0</v>
      </c>
      <c r="AH88" s="322">
        <v>0</v>
      </c>
      <c r="AI88" s="322">
        <v>0</v>
      </c>
      <c r="AJ88" s="322">
        <v>0</v>
      </c>
      <c r="AK88" s="322">
        <v>16.748999999999999</v>
      </c>
      <c r="AL88" s="322">
        <v>39.078000000000003</v>
      </c>
      <c r="AM88" s="322">
        <v>38.299999999999997</v>
      </c>
      <c r="AN88" s="322">
        <v>0</v>
      </c>
      <c r="AO88" s="322">
        <v>0</v>
      </c>
      <c r="AP88" s="320">
        <v>0</v>
      </c>
      <c r="AQ88" s="322">
        <v>0</v>
      </c>
      <c r="AR88" s="322">
        <v>0</v>
      </c>
      <c r="AS88" s="322">
        <v>0</v>
      </c>
      <c r="AT88" s="101" t="s">
        <v>25</v>
      </c>
      <c r="AU88" s="101" t="s">
        <v>27</v>
      </c>
      <c r="AV88" s="101">
        <v>3</v>
      </c>
      <c r="AW88" t="s">
        <v>154</v>
      </c>
      <c r="AX88" t="s">
        <v>41</v>
      </c>
      <c r="AY88" s="321" t="s">
        <v>441</v>
      </c>
      <c r="AZ88" t="s">
        <v>324</v>
      </c>
      <c r="BA88" t="s">
        <v>321</v>
      </c>
      <c r="BB88" t="s">
        <v>321</v>
      </c>
      <c r="BC88" t="s">
        <v>321</v>
      </c>
      <c r="BD88" t="s">
        <v>321</v>
      </c>
      <c r="BE88" s="322">
        <v>0</v>
      </c>
    </row>
    <row r="89" spans="1:57">
      <c r="A89" s="186" t="s">
        <v>144</v>
      </c>
      <c r="B89" s="186" t="s">
        <v>708</v>
      </c>
      <c r="C89" s="322">
        <v>0</v>
      </c>
      <c r="D89" s="322">
        <v>0</v>
      </c>
      <c r="E89" s="322">
        <v>0</v>
      </c>
      <c r="F89" s="322">
        <v>0</v>
      </c>
      <c r="G89" s="322">
        <v>0</v>
      </c>
      <c r="H89" s="322">
        <v>0</v>
      </c>
      <c r="I89" s="322">
        <v>0</v>
      </c>
      <c r="J89" s="322">
        <v>0</v>
      </c>
      <c r="K89" s="322">
        <v>0</v>
      </c>
      <c r="L89" s="322">
        <v>0</v>
      </c>
      <c r="M89" s="322">
        <v>0</v>
      </c>
      <c r="N89" s="322">
        <v>0</v>
      </c>
      <c r="O89" s="322">
        <v>0</v>
      </c>
      <c r="P89" s="322">
        <v>0</v>
      </c>
      <c r="Q89" s="322">
        <v>0</v>
      </c>
      <c r="R89" s="322">
        <v>0</v>
      </c>
      <c r="S89" s="322">
        <v>0</v>
      </c>
      <c r="T89" s="322">
        <v>0</v>
      </c>
      <c r="U89" s="322">
        <v>0</v>
      </c>
      <c r="V89" s="322">
        <v>0</v>
      </c>
      <c r="W89" s="322">
        <v>0</v>
      </c>
      <c r="X89" s="322">
        <v>0</v>
      </c>
      <c r="Y89" s="322">
        <v>0</v>
      </c>
      <c r="Z89" s="322">
        <v>0</v>
      </c>
      <c r="AA89" s="322">
        <v>0</v>
      </c>
      <c r="AB89" s="322">
        <v>0</v>
      </c>
      <c r="AC89" s="322">
        <v>0</v>
      </c>
      <c r="AD89" s="322">
        <v>0</v>
      </c>
      <c r="AE89" s="322">
        <v>0</v>
      </c>
      <c r="AF89" s="322">
        <v>0</v>
      </c>
      <c r="AG89" s="322">
        <v>0.4</v>
      </c>
      <c r="AH89" s="322">
        <v>8</v>
      </c>
      <c r="AI89" s="322">
        <v>11.5</v>
      </c>
      <c r="AJ89" s="322">
        <v>58</v>
      </c>
      <c r="AK89" s="322">
        <v>11.8</v>
      </c>
      <c r="AL89" s="322">
        <v>0.2</v>
      </c>
      <c r="AM89" s="322">
        <v>0</v>
      </c>
      <c r="AN89" s="322">
        <v>0</v>
      </c>
      <c r="AO89" s="322">
        <v>0</v>
      </c>
      <c r="AP89" s="320">
        <v>0</v>
      </c>
      <c r="AQ89" s="322">
        <v>0</v>
      </c>
      <c r="AR89" s="322">
        <v>0</v>
      </c>
      <c r="AS89" s="322">
        <v>0</v>
      </c>
      <c r="AT89" s="101" t="s">
        <v>21</v>
      </c>
      <c r="AU89" s="101" t="s">
        <v>26</v>
      </c>
      <c r="AV89" s="101">
        <v>6</v>
      </c>
      <c r="AW89" t="s">
        <v>158</v>
      </c>
      <c r="AX89" t="s">
        <v>57</v>
      </c>
      <c r="AY89" s="321" t="s">
        <v>325</v>
      </c>
      <c r="AZ89" t="s">
        <v>324</v>
      </c>
      <c r="BA89" t="s">
        <v>321</v>
      </c>
      <c r="BB89" t="s">
        <v>321</v>
      </c>
      <c r="BC89" t="s">
        <v>707</v>
      </c>
      <c r="BD89" t="s">
        <v>321</v>
      </c>
      <c r="BE89" s="322">
        <v>0</v>
      </c>
    </row>
    <row r="90" spans="1:57">
      <c r="A90" s="186" t="s">
        <v>144</v>
      </c>
      <c r="B90" s="186" t="s">
        <v>690</v>
      </c>
      <c r="C90" s="322">
        <v>0</v>
      </c>
      <c r="D90" s="322">
        <v>0</v>
      </c>
      <c r="E90" s="322">
        <v>0</v>
      </c>
      <c r="F90" s="322">
        <v>0</v>
      </c>
      <c r="G90" s="322">
        <v>0</v>
      </c>
      <c r="H90" s="322">
        <v>0</v>
      </c>
      <c r="I90" s="322">
        <v>0</v>
      </c>
      <c r="J90" s="322">
        <v>0</v>
      </c>
      <c r="K90" s="322">
        <v>0</v>
      </c>
      <c r="L90" s="322">
        <v>0</v>
      </c>
      <c r="M90" s="322">
        <v>0</v>
      </c>
      <c r="N90" s="322">
        <v>0</v>
      </c>
      <c r="O90" s="322">
        <v>0</v>
      </c>
      <c r="P90" s="322">
        <v>0</v>
      </c>
      <c r="Q90" s="322">
        <v>0</v>
      </c>
      <c r="R90" s="322">
        <v>0</v>
      </c>
      <c r="S90" s="322">
        <v>0</v>
      </c>
      <c r="T90" s="322">
        <v>0</v>
      </c>
      <c r="U90" s="322">
        <v>0</v>
      </c>
      <c r="V90" s="322">
        <v>0</v>
      </c>
      <c r="W90" s="322">
        <v>0</v>
      </c>
      <c r="X90" s="322">
        <v>0</v>
      </c>
      <c r="Y90" s="322">
        <v>0</v>
      </c>
      <c r="Z90" s="322">
        <v>0</v>
      </c>
      <c r="AA90" s="322">
        <v>0</v>
      </c>
      <c r="AB90" s="322">
        <v>0</v>
      </c>
      <c r="AC90" s="322">
        <v>0</v>
      </c>
      <c r="AD90" s="322">
        <v>0</v>
      </c>
      <c r="AE90" s="322">
        <v>0</v>
      </c>
      <c r="AF90" s="322">
        <v>0</v>
      </c>
      <c r="AG90" s="322">
        <v>20</v>
      </c>
      <c r="AH90" s="322">
        <v>109</v>
      </c>
      <c r="AI90" s="322">
        <v>109</v>
      </c>
      <c r="AJ90" s="322">
        <v>112.5</v>
      </c>
      <c r="AK90" s="322">
        <v>100.5</v>
      </c>
      <c r="AL90" s="322">
        <v>3</v>
      </c>
      <c r="AM90" s="322">
        <v>0</v>
      </c>
      <c r="AN90" s="322">
        <v>0</v>
      </c>
      <c r="AO90" s="322">
        <v>0</v>
      </c>
      <c r="AP90" s="320">
        <v>0</v>
      </c>
      <c r="AQ90" s="322">
        <v>0</v>
      </c>
      <c r="AR90" s="322">
        <v>0</v>
      </c>
      <c r="AS90" s="322">
        <v>0</v>
      </c>
      <c r="AT90" s="101" t="s">
        <v>21</v>
      </c>
      <c r="AU90" s="101" t="s">
        <v>26</v>
      </c>
      <c r="AV90" s="101">
        <v>6</v>
      </c>
      <c r="AW90" t="s">
        <v>158</v>
      </c>
      <c r="AX90" t="s">
        <v>43</v>
      </c>
      <c r="AY90" s="321" t="s">
        <v>341</v>
      </c>
      <c r="AZ90" t="s">
        <v>324</v>
      </c>
      <c r="BA90" t="s">
        <v>321</v>
      </c>
      <c r="BB90" t="s">
        <v>689</v>
      </c>
      <c r="BC90" t="s">
        <v>688</v>
      </c>
      <c r="BD90" t="s">
        <v>321</v>
      </c>
      <c r="BE90" s="322">
        <v>0</v>
      </c>
    </row>
    <row r="91" spans="1:57">
      <c r="A91" s="186" t="s">
        <v>144</v>
      </c>
      <c r="B91" s="186" t="s">
        <v>702</v>
      </c>
      <c r="C91" s="322">
        <v>0</v>
      </c>
      <c r="D91" s="322">
        <v>0</v>
      </c>
      <c r="E91" s="322">
        <v>0</v>
      </c>
      <c r="F91" s="322">
        <v>0</v>
      </c>
      <c r="G91" s="322">
        <v>0</v>
      </c>
      <c r="H91" s="322">
        <v>0</v>
      </c>
      <c r="I91" s="322">
        <v>0</v>
      </c>
      <c r="J91" s="322">
        <v>0</v>
      </c>
      <c r="K91" s="322">
        <v>0</v>
      </c>
      <c r="L91" s="322">
        <v>0</v>
      </c>
      <c r="M91" s="322">
        <v>0</v>
      </c>
      <c r="N91" s="322">
        <v>0</v>
      </c>
      <c r="O91" s="322">
        <v>0</v>
      </c>
      <c r="P91" s="322">
        <v>0</v>
      </c>
      <c r="Q91" s="322">
        <v>0</v>
      </c>
      <c r="R91" s="322">
        <v>0</v>
      </c>
      <c r="S91" s="322">
        <v>0</v>
      </c>
      <c r="T91" s="322">
        <v>0</v>
      </c>
      <c r="U91" s="322">
        <v>0</v>
      </c>
      <c r="V91" s="322">
        <v>0</v>
      </c>
      <c r="W91" s="322">
        <v>0</v>
      </c>
      <c r="X91" s="322">
        <v>0</v>
      </c>
      <c r="Y91" s="322">
        <v>0</v>
      </c>
      <c r="Z91" s="322">
        <v>0</v>
      </c>
      <c r="AA91" s="322">
        <v>0</v>
      </c>
      <c r="AB91" s="322">
        <v>0</v>
      </c>
      <c r="AC91" s="322">
        <v>0</v>
      </c>
      <c r="AD91" s="322">
        <v>0</v>
      </c>
      <c r="AE91" s="322">
        <v>0</v>
      </c>
      <c r="AF91" s="322">
        <v>0</v>
      </c>
      <c r="AG91" s="322">
        <v>0</v>
      </c>
      <c r="AH91" s="322">
        <v>0</v>
      </c>
      <c r="AI91" s="322">
        <v>7.2910000000000004</v>
      </c>
      <c r="AJ91" s="322">
        <v>6.8289999999999997</v>
      </c>
      <c r="AK91" s="322">
        <v>5.2919999999999998</v>
      </c>
      <c r="AL91" s="322">
        <v>3.5880000000000001</v>
      </c>
      <c r="AM91" s="322">
        <v>0</v>
      </c>
      <c r="AN91" s="322">
        <v>0</v>
      </c>
      <c r="AO91" s="322">
        <v>0</v>
      </c>
      <c r="AP91" s="320">
        <v>0</v>
      </c>
      <c r="AQ91" s="322">
        <v>0</v>
      </c>
      <c r="AR91" s="322">
        <v>0</v>
      </c>
      <c r="AS91" s="322">
        <v>0</v>
      </c>
      <c r="AT91" s="101" t="s">
        <v>23</v>
      </c>
      <c r="AU91" s="101" t="s">
        <v>26</v>
      </c>
      <c r="AV91" s="101">
        <v>4</v>
      </c>
      <c r="AW91" t="s">
        <v>158</v>
      </c>
      <c r="AX91" t="s">
        <v>31</v>
      </c>
      <c r="AY91" s="321" t="s">
        <v>341</v>
      </c>
      <c r="AZ91" t="s">
        <v>324</v>
      </c>
      <c r="BA91" t="s">
        <v>321</v>
      </c>
      <c r="BB91" t="s">
        <v>321</v>
      </c>
      <c r="BC91" t="s">
        <v>683</v>
      </c>
      <c r="BD91" t="s">
        <v>321</v>
      </c>
      <c r="BE91" s="322">
        <v>0</v>
      </c>
    </row>
    <row r="92" spans="1:57">
      <c r="A92" s="186" t="s">
        <v>144</v>
      </c>
      <c r="B92" s="186" t="s">
        <v>755</v>
      </c>
      <c r="C92" s="322">
        <v>0</v>
      </c>
      <c r="D92" s="322">
        <v>0</v>
      </c>
      <c r="E92" s="322">
        <v>0</v>
      </c>
      <c r="F92" s="322">
        <v>0</v>
      </c>
      <c r="G92" s="322">
        <v>0</v>
      </c>
      <c r="H92" s="322">
        <v>0</v>
      </c>
      <c r="I92" s="322">
        <v>0</v>
      </c>
      <c r="J92" s="322">
        <v>0</v>
      </c>
      <c r="K92" s="322">
        <v>0</v>
      </c>
      <c r="L92" s="322">
        <v>0</v>
      </c>
      <c r="M92" s="322">
        <v>0</v>
      </c>
      <c r="N92" s="322">
        <v>0</v>
      </c>
      <c r="O92" s="322">
        <v>0</v>
      </c>
      <c r="P92" s="322">
        <v>0</v>
      </c>
      <c r="Q92" s="322">
        <v>0</v>
      </c>
      <c r="R92" s="322">
        <v>0</v>
      </c>
      <c r="S92" s="322">
        <v>0</v>
      </c>
      <c r="T92" s="322">
        <v>0</v>
      </c>
      <c r="U92" s="322">
        <v>0</v>
      </c>
      <c r="V92" s="322">
        <v>0</v>
      </c>
      <c r="W92" s="322">
        <v>0</v>
      </c>
      <c r="X92" s="322">
        <v>0</v>
      </c>
      <c r="Y92" s="322">
        <v>0</v>
      </c>
      <c r="Z92" s="322">
        <v>0</v>
      </c>
      <c r="AA92" s="322">
        <v>0</v>
      </c>
      <c r="AB92" s="322">
        <v>0</v>
      </c>
      <c r="AC92" s="322">
        <v>0</v>
      </c>
      <c r="AD92" s="322">
        <v>0</v>
      </c>
      <c r="AE92" s="322">
        <v>0</v>
      </c>
      <c r="AF92" s="322">
        <v>0</v>
      </c>
      <c r="AG92" s="322">
        <v>0</v>
      </c>
      <c r="AH92" s="322">
        <v>0</v>
      </c>
      <c r="AI92" s="322">
        <v>1.65</v>
      </c>
      <c r="AJ92" s="322">
        <v>2.375</v>
      </c>
      <c r="AK92" s="322">
        <v>0.125</v>
      </c>
      <c r="AL92" s="322">
        <v>0.75</v>
      </c>
      <c r="AM92" s="322">
        <v>0</v>
      </c>
      <c r="AN92" s="322">
        <v>0</v>
      </c>
      <c r="AO92" s="322">
        <v>0</v>
      </c>
      <c r="AP92" s="320">
        <v>0</v>
      </c>
      <c r="AQ92" s="322">
        <v>0</v>
      </c>
      <c r="AR92" s="322">
        <v>0</v>
      </c>
      <c r="AS92" s="322">
        <v>0</v>
      </c>
      <c r="AT92" s="101" t="s">
        <v>23</v>
      </c>
      <c r="AU92" s="101" t="s">
        <v>26</v>
      </c>
      <c r="AV92" s="101">
        <v>4</v>
      </c>
      <c r="AW92" t="s">
        <v>158</v>
      </c>
      <c r="AX92" t="s">
        <v>53</v>
      </c>
      <c r="AY92" s="321" t="s">
        <v>325</v>
      </c>
      <c r="AZ92" t="s">
        <v>331</v>
      </c>
      <c r="BA92" t="s">
        <v>321</v>
      </c>
      <c r="BB92" t="s">
        <v>747</v>
      </c>
      <c r="BC92" t="s">
        <v>747</v>
      </c>
      <c r="BD92" t="s">
        <v>321</v>
      </c>
      <c r="BE92" s="322">
        <v>0</v>
      </c>
    </row>
    <row r="93" spans="1:57">
      <c r="A93" s="186" t="s">
        <v>144</v>
      </c>
      <c r="B93" s="186" t="s">
        <v>691</v>
      </c>
      <c r="C93" s="322">
        <v>0</v>
      </c>
      <c r="D93" s="322">
        <v>0</v>
      </c>
      <c r="E93" s="322">
        <v>0</v>
      </c>
      <c r="F93" s="322">
        <v>0</v>
      </c>
      <c r="G93" s="322">
        <v>0</v>
      </c>
      <c r="H93" s="322">
        <v>0</v>
      </c>
      <c r="I93" s="322">
        <v>0</v>
      </c>
      <c r="J93" s="322">
        <v>0</v>
      </c>
      <c r="K93" s="322">
        <v>0</v>
      </c>
      <c r="L93" s="322">
        <v>0</v>
      </c>
      <c r="M93" s="322">
        <v>0</v>
      </c>
      <c r="N93" s="322">
        <v>0</v>
      </c>
      <c r="O93" s="322">
        <v>0</v>
      </c>
      <c r="P93" s="322">
        <v>0</v>
      </c>
      <c r="Q93" s="322">
        <v>0</v>
      </c>
      <c r="R93" s="322">
        <v>0</v>
      </c>
      <c r="S93" s="322">
        <v>0</v>
      </c>
      <c r="T93" s="322">
        <v>0</v>
      </c>
      <c r="U93" s="322">
        <v>0</v>
      </c>
      <c r="V93" s="322">
        <v>0</v>
      </c>
      <c r="W93" s="322">
        <v>0</v>
      </c>
      <c r="X93" s="322">
        <v>0</v>
      </c>
      <c r="Y93" s="322">
        <v>0</v>
      </c>
      <c r="Z93" s="322">
        <v>0</v>
      </c>
      <c r="AA93" s="322">
        <v>0</v>
      </c>
      <c r="AB93" s="322">
        <v>0</v>
      </c>
      <c r="AC93" s="322">
        <v>0</v>
      </c>
      <c r="AD93" s="322">
        <v>0</v>
      </c>
      <c r="AE93" s="322">
        <v>0</v>
      </c>
      <c r="AF93" s="322">
        <v>0</v>
      </c>
      <c r="AG93" s="322">
        <v>0</v>
      </c>
      <c r="AH93" s="322">
        <v>0</v>
      </c>
      <c r="AI93" s="322">
        <v>0.85599999999999998</v>
      </c>
      <c r="AJ93" s="322">
        <v>4.335</v>
      </c>
      <c r="AK93" s="322">
        <v>15.61</v>
      </c>
      <c r="AL93" s="322">
        <v>8.3190000000000008</v>
      </c>
      <c r="AM93" s="322">
        <v>0</v>
      </c>
      <c r="AN93" s="322">
        <v>0</v>
      </c>
      <c r="AO93" s="322">
        <v>0</v>
      </c>
      <c r="AP93" s="320">
        <v>0</v>
      </c>
      <c r="AQ93" s="322">
        <v>0</v>
      </c>
      <c r="AR93" s="322">
        <v>0</v>
      </c>
      <c r="AS93" s="322">
        <v>0</v>
      </c>
      <c r="AT93" s="101" t="s">
        <v>23</v>
      </c>
      <c r="AU93" s="101" t="s">
        <v>26</v>
      </c>
      <c r="AV93" s="101">
        <v>4</v>
      </c>
      <c r="AW93" t="s">
        <v>158</v>
      </c>
      <c r="AX93" t="s">
        <v>43</v>
      </c>
      <c r="AY93" s="321" t="s">
        <v>341</v>
      </c>
      <c r="AZ93" t="s">
        <v>324</v>
      </c>
      <c r="BA93" t="s">
        <v>321</v>
      </c>
      <c r="BB93" t="s">
        <v>321</v>
      </c>
      <c r="BC93" t="s">
        <v>683</v>
      </c>
      <c r="BD93" t="s">
        <v>321</v>
      </c>
      <c r="BE93" s="322">
        <v>0</v>
      </c>
    </row>
    <row r="94" spans="1:57">
      <c r="A94" s="186" t="s">
        <v>144</v>
      </c>
      <c r="B94" s="186" t="s">
        <v>701</v>
      </c>
      <c r="C94" s="322">
        <v>0</v>
      </c>
      <c r="D94" s="322">
        <v>0</v>
      </c>
      <c r="E94" s="322">
        <v>0</v>
      </c>
      <c r="F94" s="322">
        <v>0</v>
      </c>
      <c r="G94" s="322">
        <v>0</v>
      </c>
      <c r="H94" s="322">
        <v>0</v>
      </c>
      <c r="I94" s="322">
        <v>0</v>
      </c>
      <c r="J94" s="322">
        <v>0</v>
      </c>
      <c r="K94" s="322">
        <v>0</v>
      </c>
      <c r="L94" s="322">
        <v>0</v>
      </c>
      <c r="M94" s="322">
        <v>0</v>
      </c>
      <c r="N94" s="322">
        <v>0</v>
      </c>
      <c r="O94" s="322">
        <v>0</v>
      </c>
      <c r="P94" s="322">
        <v>0</v>
      </c>
      <c r="Q94" s="322">
        <v>0</v>
      </c>
      <c r="R94" s="322">
        <v>0</v>
      </c>
      <c r="S94" s="322">
        <v>0</v>
      </c>
      <c r="T94" s="322">
        <v>0</v>
      </c>
      <c r="U94" s="322">
        <v>0</v>
      </c>
      <c r="V94" s="322">
        <v>0</v>
      </c>
      <c r="W94" s="322">
        <v>0</v>
      </c>
      <c r="X94" s="322">
        <v>0</v>
      </c>
      <c r="Y94" s="322">
        <v>0</v>
      </c>
      <c r="Z94" s="322">
        <v>0</v>
      </c>
      <c r="AA94" s="322">
        <v>0</v>
      </c>
      <c r="AB94" s="322">
        <v>0</v>
      </c>
      <c r="AC94" s="322">
        <v>0</v>
      </c>
      <c r="AD94" s="322">
        <v>0</v>
      </c>
      <c r="AE94" s="322">
        <v>0</v>
      </c>
      <c r="AF94" s="322">
        <v>0</v>
      </c>
      <c r="AG94" s="322">
        <v>0</v>
      </c>
      <c r="AH94" s="322">
        <v>0</v>
      </c>
      <c r="AI94" s="322">
        <v>1.5</v>
      </c>
      <c r="AJ94" s="322">
        <v>8.5</v>
      </c>
      <c r="AK94" s="322">
        <v>11</v>
      </c>
      <c r="AL94" s="322">
        <v>13</v>
      </c>
      <c r="AM94" s="322">
        <v>0</v>
      </c>
      <c r="AN94" s="322">
        <v>0</v>
      </c>
      <c r="AO94" s="322">
        <v>0</v>
      </c>
      <c r="AP94" s="320">
        <v>0</v>
      </c>
      <c r="AQ94" s="322">
        <v>0</v>
      </c>
      <c r="AR94" s="322">
        <v>0</v>
      </c>
      <c r="AS94" s="322">
        <v>0</v>
      </c>
      <c r="AT94" s="101" t="s">
        <v>23</v>
      </c>
      <c r="AU94" s="101" t="s">
        <v>26</v>
      </c>
      <c r="AV94" s="101">
        <v>4</v>
      </c>
      <c r="AW94" t="s">
        <v>158</v>
      </c>
      <c r="AX94" t="s">
        <v>31</v>
      </c>
      <c r="AY94" s="321" t="s">
        <v>341</v>
      </c>
      <c r="AZ94" t="s">
        <v>324</v>
      </c>
      <c r="BA94" t="s">
        <v>321</v>
      </c>
      <c r="BB94" t="s">
        <v>321</v>
      </c>
      <c r="BC94" t="s">
        <v>683</v>
      </c>
      <c r="BD94" t="s">
        <v>321</v>
      </c>
      <c r="BE94" s="322">
        <v>0</v>
      </c>
    </row>
    <row r="95" spans="1:57">
      <c r="A95" s="186" t="s">
        <v>144</v>
      </c>
      <c r="B95" s="186" t="s">
        <v>694</v>
      </c>
      <c r="C95" s="322">
        <v>0</v>
      </c>
      <c r="D95" s="322">
        <v>0</v>
      </c>
      <c r="E95" s="322">
        <v>0</v>
      </c>
      <c r="F95" s="322">
        <v>0</v>
      </c>
      <c r="G95" s="322">
        <v>0</v>
      </c>
      <c r="H95" s="322">
        <v>0</v>
      </c>
      <c r="I95" s="322">
        <v>0</v>
      </c>
      <c r="J95" s="322">
        <v>0</v>
      </c>
      <c r="K95" s="322">
        <v>0</v>
      </c>
      <c r="L95" s="322">
        <v>0</v>
      </c>
      <c r="M95" s="322">
        <v>0</v>
      </c>
      <c r="N95" s="322">
        <v>0</v>
      </c>
      <c r="O95" s="322">
        <v>0</v>
      </c>
      <c r="P95" s="322">
        <v>0</v>
      </c>
      <c r="Q95" s="322">
        <v>0</v>
      </c>
      <c r="R95" s="322">
        <v>0</v>
      </c>
      <c r="S95" s="322">
        <v>0</v>
      </c>
      <c r="T95" s="322">
        <v>0</v>
      </c>
      <c r="U95" s="322">
        <v>0</v>
      </c>
      <c r="V95" s="322">
        <v>0</v>
      </c>
      <c r="W95" s="322">
        <v>0</v>
      </c>
      <c r="X95" s="322">
        <v>0</v>
      </c>
      <c r="Y95" s="322">
        <v>0</v>
      </c>
      <c r="Z95" s="322">
        <v>0</v>
      </c>
      <c r="AA95" s="322">
        <v>0</v>
      </c>
      <c r="AB95" s="322">
        <v>0</v>
      </c>
      <c r="AC95" s="322">
        <v>0</v>
      </c>
      <c r="AD95" s="322">
        <v>0</v>
      </c>
      <c r="AE95" s="322">
        <v>0</v>
      </c>
      <c r="AF95" s="322">
        <v>0</v>
      </c>
      <c r="AG95" s="322">
        <v>0</v>
      </c>
      <c r="AH95" s="322">
        <v>0</v>
      </c>
      <c r="AI95" s="322">
        <v>0</v>
      </c>
      <c r="AJ95" s="322">
        <v>24.167999999999999</v>
      </c>
      <c r="AK95" s="322">
        <v>11.632</v>
      </c>
      <c r="AL95" s="322">
        <v>11.5</v>
      </c>
      <c r="AM95" s="322">
        <v>0</v>
      </c>
      <c r="AN95" s="322">
        <v>0</v>
      </c>
      <c r="AO95" s="322">
        <v>0</v>
      </c>
      <c r="AP95" s="320">
        <v>0</v>
      </c>
      <c r="AQ95" s="322">
        <v>0</v>
      </c>
      <c r="AR95" s="322">
        <v>0</v>
      </c>
      <c r="AS95" s="322">
        <v>0</v>
      </c>
      <c r="AT95" s="101" t="s">
        <v>24</v>
      </c>
      <c r="AU95" s="101" t="s">
        <v>26</v>
      </c>
      <c r="AV95" s="101">
        <v>3</v>
      </c>
      <c r="AW95" t="s">
        <v>158</v>
      </c>
      <c r="AX95" t="s">
        <v>41</v>
      </c>
      <c r="AY95" s="321" t="s">
        <v>341</v>
      </c>
      <c r="AZ95" t="s">
        <v>324</v>
      </c>
      <c r="BA95" t="s">
        <v>321</v>
      </c>
      <c r="BB95" t="s">
        <v>321</v>
      </c>
      <c r="BC95" t="s">
        <v>693</v>
      </c>
      <c r="BD95" t="s">
        <v>321</v>
      </c>
      <c r="BE95" s="322">
        <v>0</v>
      </c>
    </row>
    <row r="96" spans="1:57">
      <c r="A96" s="186" t="s">
        <v>144</v>
      </c>
      <c r="B96" s="186" t="s">
        <v>725</v>
      </c>
      <c r="C96" s="322">
        <v>0</v>
      </c>
      <c r="D96" s="322">
        <v>0</v>
      </c>
      <c r="E96" s="322">
        <v>0</v>
      </c>
      <c r="F96" s="322">
        <v>0</v>
      </c>
      <c r="G96" s="322">
        <v>0</v>
      </c>
      <c r="H96" s="322">
        <v>0</v>
      </c>
      <c r="I96" s="322">
        <v>0</v>
      </c>
      <c r="J96" s="322">
        <v>0</v>
      </c>
      <c r="K96" s="322">
        <v>0</v>
      </c>
      <c r="L96" s="322">
        <v>0</v>
      </c>
      <c r="M96" s="322">
        <v>0</v>
      </c>
      <c r="N96" s="322">
        <v>0</v>
      </c>
      <c r="O96" s="322">
        <v>0</v>
      </c>
      <c r="P96" s="322">
        <v>0</v>
      </c>
      <c r="Q96" s="322">
        <v>0</v>
      </c>
      <c r="R96" s="322">
        <v>0</v>
      </c>
      <c r="S96" s="322">
        <v>0</v>
      </c>
      <c r="T96" s="322">
        <v>0</v>
      </c>
      <c r="U96" s="322">
        <v>0</v>
      </c>
      <c r="V96" s="322">
        <v>0</v>
      </c>
      <c r="W96" s="322">
        <v>0</v>
      </c>
      <c r="X96" s="322">
        <v>0</v>
      </c>
      <c r="Y96" s="322">
        <v>0</v>
      </c>
      <c r="Z96" s="322">
        <v>0</v>
      </c>
      <c r="AA96" s="322">
        <v>0</v>
      </c>
      <c r="AB96" s="322">
        <v>0</v>
      </c>
      <c r="AC96" s="322">
        <v>0</v>
      </c>
      <c r="AD96" s="322">
        <v>0</v>
      </c>
      <c r="AE96" s="322">
        <v>0</v>
      </c>
      <c r="AF96" s="322">
        <v>0</v>
      </c>
      <c r="AG96" s="322">
        <v>0</v>
      </c>
      <c r="AH96" s="322">
        <v>0</v>
      </c>
      <c r="AI96" s="322">
        <v>0</v>
      </c>
      <c r="AJ96" s="322">
        <v>0</v>
      </c>
      <c r="AK96" s="322">
        <v>1.1579999999999999</v>
      </c>
      <c r="AL96" s="322">
        <v>2.3159999999999998</v>
      </c>
      <c r="AM96" s="322">
        <v>0</v>
      </c>
      <c r="AN96" s="322">
        <v>0</v>
      </c>
      <c r="AO96" s="322">
        <v>0</v>
      </c>
      <c r="AP96" s="320">
        <v>0</v>
      </c>
      <c r="AQ96" s="322">
        <v>0</v>
      </c>
      <c r="AR96" s="322">
        <v>0</v>
      </c>
      <c r="AS96" s="322">
        <v>0</v>
      </c>
      <c r="AT96" s="101" t="s">
        <v>25</v>
      </c>
      <c r="AU96" s="101" t="s">
        <v>26</v>
      </c>
      <c r="AV96" s="101">
        <v>2</v>
      </c>
      <c r="AW96" t="s">
        <v>158</v>
      </c>
      <c r="AX96" t="s">
        <v>57</v>
      </c>
      <c r="AY96" s="321" t="s">
        <v>325</v>
      </c>
      <c r="AZ96" t="s">
        <v>324</v>
      </c>
      <c r="BA96" t="s">
        <v>321</v>
      </c>
      <c r="BB96" t="s">
        <v>321</v>
      </c>
      <c r="BC96" t="s">
        <v>710</v>
      </c>
      <c r="BD96" t="s">
        <v>709</v>
      </c>
      <c r="BE96" s="322">
        <v>0</v>
      </c>
    </row>
    <row r="97" spans="1:57">
      <c r="A97" s="186" t="s">
        <v>144</v>
      </c>
      <c r="B97" s="186" t="s">
        <v>733</v>
      </c>
      <c r="C97" s="322">
        <v>0</v>
      </c>
      <c r="D97" s="322">
        <v>0</v>
      </c>
      <c r="E97" s="322">
        <v>0</v>
      </c>
      <c r="F97" s="322">
        <v>0</v>
      </c>
      <c r="G97" s="322">
        <v>0</v>
      </c>
      <c r="H97" s="322">
        <v>0</v>
      </c>
      <c r="I97" s="322">
        <v>0</v>
      </c>
      <c r="J97" s="322">
        <v>0</v>
      </c>
      <c r="K97" s="322">
        <v>0</v>
      </c>
      <c r="L97" s="322">
        <v>0</v>
      </c>
      <c r="M97" s="322">
        <v>0</v>
      </c>
      <c r="N97" s="322">
        <v>0</v>
      </c>
      <c r="O97" s="322">
        <v>0</v>
      </c>
      <c r="P97" s="322">
        <v>0</v>
      </c>
      <c r="Q97" s="322">
        <v>0</v>
      </c>
      <c r="R97" s="322">
        <v>0</v>
      </c>
      <c r="S97" s="322">
        <v>0</v>
      </c>
      <c r="T97" s="322">
        <v>0</v>
      </c>
      <c r="U97" s="322">
        <v>0</v>
      </c>
      <c r="V97" s="322">
        <v>0</v>
      </c>
      <c r="W97" s="322">
        <v>0</v>
      </c>
      <c r="X97" s="322">
        <v>0</v>
      </c>
      <c r="Y97" s="322">
        <v>0</v>
      </c>
      <c r="Z97" s="322">
        <v>0</v>
      </c>
      <c r="AA97" s="322">
        <v>0</v>
      </c>
      <c r="AB97" s="322">
        <v>0</v>
      </c>
      <c r="AC97" s="322">
        <v>0</v>
      </c>
      <c r="AD97" s="322">
        <v>0</v>
      </c>
      <c r="AE97" s="322">
        <v>0</v>
      </c>
      <c r="AF97" s="322">
        <v>0</v>
      </c>
      <c r="AG97" s="322">
        <v>0</v>
      </c>
      <c r="AH97" s="322">
        <v>0</v>
      </c>
      <c r="AI97" s="322">
        <v>0</v>
      </c>
      <c r="AJ97" s="322">
        <v>0</v>
      </c>
      <c r="AK97" s="322">
        <v>0.93200000000000005</v>
      </c>
      <c r="AL97" s="322">
        <v>1.863</v>
      </c>
      <c r="AM97" s="322">
        <v>0</v>
      </c>
      <c r="AN97" s="322">
        <v>0</v>
      </c>
      <c r="AO97" s="322">
        <v>0</v>
      </c>
      <c r="AP97" s="320">
        <v>0</v>
      </c>
      <c r="AQ97" s="322">
        <v>0</v>
      </c>
      <c r="AR97" s="322">
        <v>0</v>
      </c>
      <c r="AS97" s="322">
        <v>0</v>
      </c>
      <c r="AT97" s="101" t="s">
        <v>25</v>
      </c>
      <c r="AU97" s="101" t="s">
        <v>26</v>
      </c>
      <c r="AV97" s="101">
        <v>2</v>
      </c>
      <c r="AW97" t="s">
        <v>158</v>
      </c>
      <c r="AX97" t="s">
        <v>34</v>
      </c>
      <c r="AY97" s="321" t="s">
        <v>325</v>
      </c>
      <c r="AZ97" t="s">
        <v>324</v>
      </c>
      <c r="BA97" t="s">
        <v>321</v>
      </c>
      <c r="BB97" t="s">
        <v>321</v>
      </c>
      <c r="BC97" t="s">
        <v>710</v>
      </c>
      <c r="BD97" t="s">
        <v>709</v>
      </c>
      <c r="BE97" s="322">
        <v>0</v>
      </c>
    </row>
    <row r="98" spans="1:57">
      <c r="A98" s="186" t="s">
        <v>144</v>
      </c>
      <c r="B98" s="186" t="s">
        <v>724</v>
      </c>
      <c r="C98" s="322">
        <v>0</v>
      </c>
      <c r="D98" s="322">
        <v>0</v>
      </c>
      <c r="E98" s="322">
        <v>0</v>
      </c>
      <c r="F98" s="322">
        <v>0</v>
      </c>
      <c r="G98" s="322">
        <v>0</v>
      </c>
      <c r="H98" s="322">
        <v>0</v>
      </c>
      <c r="I98" s="322">
        <v>0</v>
      </c>
      <c r="J98" s="322">
        <v>0</v>
      </c>
      <c r="K98" s="322">
        <v>0</v>
      </c>
      <c r="L98" s="322">
        <v>0</v>
      </c>
      <c r="M98" s="322">
        <v>0</v>
      </c>
      <c r="N98" s="322">
        <v>0</v>
      </c>
      <c r="O98" s="322">
        <v>0</v>
      </c>
      <c r="P98" s="322">
        <v>0</v>
      </c>
      <c r="Q98" s="322">
        <v>0</v>
      </c>
      <c r="R98" s="322">
        <v>0</v>
      </c>
      <c r="S98" s="322">
        <v>0</v>
      </c>
      <c r="T98" s="322">
        <v>0</v>
      </c>
      <c r="U98" s="322">
        <v>0</v>
      </c>
      <c r="V98" s="322">
        <v>0</v>
      </c>
      <c r="W98" s="322">
        <v>0</v>
      </c>
      <c r="X98" s="322">
        <v>0</v>
      </c>
      <c r="Y98" s="322">
        <v>0</v>
      </c>
      <c r="Z98" s="322">
        <v>0</v>
      </c>
      <c r="AA98" s="322">
        <v>0</v>
      </c>
      <c r="AB98" s="322">
        <v>0</v>
      </c>
      <c r="AC98" s="322">
        <v>0</v>
      </c>
      <c r="AD98" s="322">
        <v>0</v>
      </c>
      <c r="AE98" s="322">
        <v>0</v>
      </c>
      <c r="AF98" s="322">
        <v>0</v>
      </c>
      <c r="AG98" s="322">
        <v>0</v>
      </c>
      <c r="AH98" s="322">
        <v>0</v>
      </c>
      <c r="AI98" s="322">
        <v>0</v>
      </c>
      <c r="AJ98" s="322">
        <v>0</v>
      </c>
      <c r="AK98" s="322">
        <v>1.6919999999999999</v>
      </c>
      <c r="AL98" s="322">
        <v>3.3839999999999999</v>
      </c>
      <c r="AM98" s="322">
        <v>0</v>
      </c>
      <c r="AN98" s="322">
        <v>0</v>
      </c>
      <c r="AO98" s="322">
        <v>0</v>
      </c>
      <c r="AP98" s="320">
        <v>0</v>
      </c>
      <c r="AQ98" s="322">
        <v>0</v>
      </c>
      <c r="AR98" s="322">
        <v>0</v>
      </c>
      <c r="AS98" s="322">
        <v>0</v>
      </c>
      <c r="AT98" s="101" t="s">
        <v>25</v>
      </c>
      <c r="AU98" s="101" t="s">
        <v>26</v>
      </c>
      <c r="AV98" s="101">
        <v>2</v>
      </c>
      <c r="AW98" t="s">
        <v>158</v>
      </c>
      <c r="AX98" t="s">
        <v>57</v>
      </c>
      <c r="AY98" s="321" t="s">
        <v>325</v>
      </c>
      <c r="AZ98" t="s">
        <v>324</v>
      </c>
      <c r="BA98" t="s">
        <v>321</v>
      </c>
      <c r="BB98" t="s">
        <v>321</v>
      </c>
      <c r="BC98" t="s">
        <v>710</v>
      </c>
      <c r="BD98" t="s">
        <v>709</v>
      </c>
      <c r="BE98" s="322">
        <v>0</v>
      </c>
    </row>
    <row r="99" spans="1:57">
      <c r="A99" s="186" t="s">
        <v>144</v>
      </c>
      <c r="B99" s="186" t="s">
        <v>723</v>
      </c>
      <c r="C99" s="322">
        <v>0</v>
      </c>
      <c r="D99" s="322">
        <v>0</v>
      </c>
      <c r="E99" s="322">
        <v>0</v>
      </c>
      <c r="F99" s="322">
        <v>0</v>
      </c>
      <c r="G99" s="322">
        <v>0</v>
      </c>
      <c r="H99" s="322">
        <v>0</v>
      </c>
      <c r="I99" s="322">
        <v>0</v>
      </c>
      <c r="J99" s="322">
        <v>0</v>
      </c>
      <c r="K99" s="322">
        <v>0</v>
      </c>
      <c r="L99" s="322">
        <v>0</v>
      </c>
      <c r="M99" s="322">
        <v>0</v>
      </c>
      <c r="N99" s="322">
        <v>0</v>
      </c>
      <c r="O99" s="322">
        <v>0</v>
      </c>
      <c r="P99" s="322">
        <v>0</v>
      </c>
      <c r="Q99" s="322">
        <v>0</v>
      </c>
      <c r="R99" s="322">
        <v>0</v>
      </c>
      <c r="S99" s="322">
        <v>0</v>
      </c>
      <c r="T99" s="322">
        <v>0</v>
      </c>
      <c r="U99" s="322">
        <v>0</v>
      </c>
      <c r="V99" s="322">
        <v>0</v>
      </c>
      <c r="W99" s="322">
        <v>0</v>
      </c>
      <c r="X99" s="322">
        <v>0</v>
      </c>
      <c r="Y99" s="322">
        <v>0</v>
      </c>
      <c r="Z99" s="322">
        <v>0</v>
      </c>
      <c r="AA99" s="322">
        <v>0</v>
      </c>
      <c r="AB99" s="322">
        <v>0</v>
      </c>
      <c r="AC99" s="322">
        <v>0</v>
      </c>
      <c r="AD99" s="322">
        <v>0</v>
      </c>
      <c r="AE99" s="322">
        <v>0</v>
      </c>
      <c r="AF99" s="322">
        <v>0</v>
      </c>
      <c r="AG99" s="322">
        <v>0</v>
      </c>
      <c r="AH99" s="322">
        <v>0</v>
      </c>
      <c r="AI99" s="322">
        <v>0</v>
      </c>
      <c r="AJ99" s="322">
        <v>0</v>
      </c>
      <c r="AK99" s="322">
        <v>1</v>
      </c>
      <c r="AL99" s="322">
        <v>2</v>
      </c>
      <c r="AM99" s="322">
        <v>0</v>
      </c>
      <c r="AN99" s="322">
        <v>0</v>
      </c>
      <c r="AO99" s="322">
        <v>0</v>
      </c>
      <c r="AP99" s="320">
        <v>0</v>
      </c>
      <c r="AQ99" s="322">
        <v>0</v>
      </c>
      <c r="AR99" s="322">
        <v>0</v>
      </c>
      <c r="AS99" s="322">
        <v>0</v>
      </c>
      <c r="AT99" s="101" t="s">
        <v>25</v>
      </c>
      <c r="AU99" s="101" t="s">
        <v>26</v>
      </c>
      <c r="AV99" s="101">
        <v>2</v>
      </c>
      <c r="AW99" s="321" t="s">
        <v>158</v>
      </c>
      <c r="AX99" s="321" t="s">
        <v>57</v>
      </c>
      <c r="AY99" s="321" t="s">
        <v>325</v>
      </c>
      <c r="AZ99" s="321" t="s">
        <v>324</v>
      </c>
      <c r="BA99" s="321" t="s">
        <v>321</v>
      </c>
      <c r="BB99" s="321" t="s">
        <v>321</v>
      </c>
      <c r="BC99" s="321" t="s">
        <v>710</v>
      </c>
      <c r="BD99" s="321" t="s">
        <v>709</v>
      </c>
      <c r="BE99" s="322">
        <v>0</v>
      </c>
    </row>
    <row r="100" spans="1:57">
      <c r="A100" s="186" t="s">
        <v>144</v>
      </c>
      <c r="B100" s="186" t="s">
        <v>722</v>
      </c>
      <c r="C100" s="322">
        <v>0</v>
      </c>
      <c r="D100" s="322">
        <v>0</v>
      </c>
      <c r="E100" s="322">
        <v>0</v>
      </c>
      <c r="F100" s="322">
        <v>0</v>
      </c>
      <c r="G100" s="322">
        <v>0</v>
      </c>
      <c r="H100" s="322">
        <v>0</v>
      </c>
      <c r="I100" s="322">
        <v>0</v>
      </c>
      <c r="J100" s="322">
        <v>0</v>
      </c>
      <c r="K100" s="322">
        <v>0</v>
      </c>
      <c r="L100" s="322">
        <v>0</v>
      </c>
      <c r="M100" s="322">
        <v>0</v>
      </c>
      <c r="N100" s="322">
        <v>0</v>
      </c>
      <c r="O100" s="322">
        <v>0</v>
      </c>
      <c r="P100" s="322">
        <v>0</v>
      </c>
      <c r="Q100" s="322">
        <v>0</v>
      </c>
      <c r="R100" s="322">
        <v>0</v>
      </c>
      <c r="S100" s="322">
        <v>0</v>
      </c>
      <c r="T100" s="322">
        <v>0</v>
      </c>
      <c r="U100" s="322">
        <v>0</v>
      </c>
      <c r="V100" s="322">
        <v>0</v>
      </c>
      <c r="W100" s="322">
        <v>0</v>
      </c>
      <c r="X100" s="322">
        <v>0</v>
      </c>
      <c r="Y100" s="322">
        <v>0</v>
      </c>
      <c r="Z100" s="322">
        <v>0</v>
      </c>
      <c r="AA100" s="322">
        <v>0</v>
      </c>
      <c r="AB100" s="322">
        <v>0</v>
      </c>
      <c r="AC100" s="322">
        <v>0</v>
      </c>
      <c r="AD100" s="322">
        <v>0</v>
      </c>
      <c r="AE100" s="322">
        <v>0</v>
      </c>
      <c r="AF100" s="322">
        <v>0</v>
      </c>
      <c r="AG100" s="322">
        <v>0</v>
      </c>
      <c r="AH100" s="322">
        <v>0</v>
      </c>
      <c r="AI100" s="322">
        <v>0</v>
      </c>
      <c r="AJ100" s="322">
        <v>0</v>
      </c>
      <c r="AK100" s="322">
        <v>2.4369999999999998</v>
      </c>
      <c r="AL100" s="322">
        <v>4.8730000000000002</v>
      </c>
      <c r="AM100" s="322">
        <v>0</v>
      </c>
      <c r="AN100" s="322">
        <v>0</v>
      </c>
      <c r="AO100" s="322">
        <v>0</v>
      </c>
      <c r="AP100" s="320">
        <v>0</v>
      </c>
      <c r="AQ100" s="322">
        <v>0</v>
      </c>
      <c r="AR100" s="322">
        <v>0</v>
      </c>
      <c r="AS100" s="322">
        <v>0</v>
      </c>
      <c r="AT100" s="101" t="s">
        <v>25</v>
      </c>
      <c r="AU100" s="101" t="s">
        <v>26</v>
      </c>
      <c r="AV100" s="101">
        <v>2</v>
      </c>
      <c r="AW100" t="s">
        <v>158</v>
      </c>
      <c r="AX100" t="s">
        <v>57</v>
      </c>
      <c r="AY100" s="321" t="s">
        <v>325</v>
      </c>
      <c r="AZ100" t="s">
        <v>324</v>
      </c>
      <c r="BA100" t="s">
        <v>321</v>
      </c>
      <c r="BB100" t="s">
        <v>321</v>
      </c>
      <c r="BC100" t="s">
        <v>710</v>
      </c>
      <c r="BD100" t="s">
        <v>709</v>
      </c>
      <c r="BE100" s="322">
        <v>0</v>
      </c>
    </row>
    <row r="101" spans="1:57">
      <c r="A101" s="186" t="s">
        <v>144</v>
      </c>
      <c r="B101" s="186" t="s">
        <v>721</v>
      </c>
      <c r="C101" s="322">
        <v>0</v>
      </c>
      <c r="D101" s="322">
        <v>0</v>
      </c>
      <c r="E101" s="322">
        <v>0</v>
      </c>
      <c r="F101" s="322">
        <v>0</v>
      </c>
      <c r="G101" s="322">
        <v>0</v>
      </c>
      <c r="H101" s="322">
        <v>0</v>
      </c>
      <c r="I101" s="322">
        <v>0</v>
      </c>
      <c r="J101" s="322">
        <v>0</v>
      </c>
      <c r="K101" s="322">
        <v>0</v>
      </c>
      <c r="L101" s="322">
        <v>0</v>
      </c>
      <c r="M101" s="322">
        <v>0</v>
      </c>
      <c r="N101" s="322">
        <v>0</v>
      </c>
      <c r="O101" s="322">
        <v>0</v>
      </c>
      <c r="P101" s="322">
        <v>0</v>
      </c>
      <c r="Q101" s="322">
        <v>0</v>
      </c>
      <c r="R101" s="322">
        <v>0</v>
      </c>
      <c r="S101" s="322">
        <v>0</v>
      </c>
      <c r="T101" s="322">
        <v>0</v>
      </c>
      <c r="U101" s="322">
        <v>0</v>
      </c>
      <c r="V101" s="322">
        <v>0</v>
      </c>
      <c r="W101" s="322">
        <v>0</v>
      </c>
      <c r="X101" s="322">
        <v>0</v>
      </c>
      <c r="Y101" s="322">
        <v>0</v>
      </c>
      <c r="Z101" s="322">
        <v>0</v>
      </c>
      <c r="AA101" s="322">
        <v>0</v>
      </c>
      <c r="AB101" s="322">
        <v>0</v>
      </c>
      <c r="AC101" s="322">
        <v>0</v>
      </c>
      <c r="AD101" s="322">
        <v>0</v>
      </c>
      <c r="AE101" s="322">
        <v>0</v>
      </c>
      <c r="AF101" s="322">
        <v>0</v>
      </c>
      <c r="AG101" s="322">
        <v>0</v>
      </c>
      <c r="AH101" s="322">
        <v>0</v>
      </c>
      <c r="AI101" s="322">
        <v>0</v>
      </c>
      <c r="AJ101" s="322">
        <v>0</v>
      </c>
      <c r="AK101" s="322">
        <v>1.5669999999999999</v>
      </c>
      <c r="AL101" s="322">
        <v>3.133</v>
      </c>
      <c r="AM101" s="322">
        <v>0</v>
      </c>
      <c r="AN101" s="322">
        <v>0</v>
      </c>
      <c r="AO101" s="322">
        <v>0</v>
      </c>
      <c r="AP101" s="320">
        <v>0</v>
      </c>
      <c r="AQ101" s="322">
        <v>0</v>
      </c>
      <c r="AR101" s="322">
        <v>0</v>
      </c>
      <c r="AS101" s="322">
        <v>0</v>
      </c>
      <c r="AT101" s="101" t="s">
        <v>25</v>
      </c>
      <c r="AU101" s="101" t="s">
        <v>26</v>
      </c>
      <c r="AV101" s="101">
        <v>2</v>
      </c>
      <c r="AW101" t="s">
        <v>158</v>
      </c>
      <c r="AX101" t="s">
        <v>57</v>
      </c>
      <c r="AY101" s="321" t="s">
        <v>325</v>
      </c>
      <c r="AZ101" t="s">
        <v>324</v>
      </c>
      <c r="BA101" t="s">
        <v>321</v>
      </c>
      <c r="BB101" t="s">
        <v>321</v>
      </c>
      <c r="BC101" s="345" t="s">
        <v>710</v>
      </c>
      <c r="BD101" s="345" t="s">
        <v>709</v>
      </c>
      <c r="BE101" s="322">
        <v>0</v>
      </c>
    </row>
    <row r="102" spans="1:57">
      <c r="A102" s="186" t="s">
        <v>144</v>
      </c>
      <c r="B102" s="186" t="s">
        <v>720</v>
      </c>
      <c r="C102" s="322">
        <v>0</v>
      </c>
      <c r="D102" s="322">
        <v>0</v>
      </c>
      <c r="E102" s="322">
        <v>0</v>
      </c>
      <c r="F102" s="322">
        <v>0</v>
      </c>
      <c r="G102" s="322">
        <v>0</v>
      </c>
      <c r="H102" s="322">
        <v>0</v>
      </c>
      <c r="I102" s="322">
        <v>0</v>
      </c>
      <c r="J102" s="322">
        <v>0</v>
      </c>
      <c r="K102" s="322">
        <v>0</v>
      </c>
      <c r="L102" s="322">
        <v>0</v>
      </c>
      <c r="M102" s="322">
        <v>0</v>
      </c>
      <c r="N102" s="322">
        <v>0</v>
      </c>
      <c r="O102" s="322">
        <v>0</v>
      </c>
      <c r="P102" s="322">
        <v>0</v>
      </c>
      <c r="Q102" s="322">
        <v>0</v>
      </c>
      <c r="R102" s="322">
        <v>0</v>
      </c>
      <c r="S102" s="322">
        <v>0</v>
      </c>
      <c r="T102" s="322">
        <v>0</v>
      </c>
      <c r="U102" s="322">
        <v>0</v>
      </c>
      <c r="V102" s="322">
        <v>0</v>
      </c>
      <c r="W102" s="322">
        <v>0</v>
      </c>
      <c r="X102" s="322">
        <v>0</v>
      </c>
      <c r="Y102" s="322">
        <v>0</v>
      </c>
      <c r="Z102" s="322">
        <v>0</v>
      </c>
      <c r="AA102" s="322">
        <v>0</v>
      </c>
      <c r="AB102" s="322">
        <v>0</v>
      </c>
      <c r="AC102" s="322">
        <v>0</v>
      </c>
      <c r="AD102" s="322">
        <v>0</v>
      </c>
      <c r="AE102" s="322">
        <v>0</v>
      </c>
      <c r="AF102" s="322">
        <v>0</v>
      </c>
      <c r="AG102" s="322">
        <v>0</v>
      </c>
      <c r="AH102" s="322">
        <v>0</v>
      </c>
      <c r="AI102" s="322">
        <v>0</v>
      </c>
      <c r="AJ102" s="322">
        <v>0</v>
      </c>
      <c r="AK102" s="322">
        <v>1.093</v>
      </c>
      <c r="AL102" s="322">
        <v>2.1869999999999998</v>
      </c>
      <c r="AM102" s="322">
        <v>0</v>
      </c>
      <c r="AN102" s="322">
        <v>0</v>
      </c>
      <c r="AO102" s="322">
        <v>0</v>
      </c>
      <c r="AP102" s="320">
        <v>0</v>
      </c>
      <c r="AQ102" s="322">
        <v>0</v>
      </c>
      <c r="AR102" s="322">
        <v>0</v>
      </c>
      <c r="AS102" s="322">
        <v>0</v>
      </c>
      <c r="AT102" s="101" t="s">
        <v>25</v>
      </c>
      <c r="AU102" s="101" t="s">
        <v>26</v>
      </c>
      <c r="AV102" s="101">
        <v>2</v>
      </c>
      <c r="AW102" t="s">
        <v>158</v>
      </c>
      <c r="AX102" t="s">
        <v>57</v>
      </c>
      <c r="AY102" s="321" t="s">
        <v>325</v>
      </c>
      <c r="AZ102" t="s">
        <v>324</v>
      </c>
      <c r="BA102" t="s">
        <v>321</v>
      </c>
      <c r="BB102" t="s">
        <v>321</v>
      </c>
      <c r="BC102" s="345" t="s">
        <v>710</v>
      </c>
      <c r="BD102" s="345" t="s">
        <v>709</v>
      </c>
      <c r="BE102" s="322">
        <v>0</v>
      </c>
    </row>
    <row r="103" spans="1:57">
      <c r="A103" s="186" t="s">
        <v>144</v>
      </c>
      <c r="B103" s="186" t="s">
        <v>719</v>
      </c>
      <c r="C103" s="322">
        <v>0</v>
      </c>
      <c r="D103" s="322">
        <v>0</v>
      </c>
      <c r="E103" s="322">
        <v>0</v>
      </c>
      <c r="F103" s="322">
        <v>0</v>
      </c>
      <c r="G103" s="322">
        <v>0</v>
      </c>
      <c r="H103" s="322">
        <v>0</v>
      </c>
      <c r="I103" s="322">
        <v>0</v>
      </c>
      <c r="J103" s="322">
        <v>0</v>
      </c>
      <c r="K103" s="322">
        <v>0</v>
      </c>
      <c r="L103" s="322">
        <v>0</v>
      </c>
      <c r="M103" s="322">
        <v>0</v>
      </c>
      <c r="N103" s="322">
        <v>0</v>
      </c>
      <c r="O103" s="322">
        <v>0</v>
      </c>
      <c r="P103" s="322">
        <v>0</v>
      </c>
      <c r="Q103" s="322">
        <v>0</v>
      </c>
      <c r="R103" s="322">
        <v>0</v>
      </c>
      <c r="S103" s="322">
        <v>0</v>
      </c>
      <c r="T103" s="322">
        <v>0</v>
      </c>
      <c r="U103" s="322">
        <v>0</v>
      </c>
      <c r="V103" s="322">
        <v>0</v>
      </c>
      <c r="W103" s="322">
        <v>0</v>
      </c>
      <c r="X103" s="322">
        <v>0</v>
      </c>
      <c r="Y103" s="322">
        <v>0</v>
      </c>
      <c r="Z103" s="322">
        <v>0</v>
      </c>
      <c r="AA103" s="322">
        <v>0</v>
      </c>
      <c r="AB103" s="322">
        <v>0</v>
      </c>
      <c r="AC103" s="322">
        <v>0</v>
      </c>
      <c r="AD103" s="322">
        <v>0</v>
      </c>
      <c r="AE103" s="322">
        <v>0</v>
      </c>
      <c r="AF103" s="322">
        <v>0</v>
      </c>
      <c r="AG103" s="322">
        <v>0</v>
      </c>
      <c r="AH103" s="322">
        <v>0</v>
      </c>
      <c r="AI103" s="322">
        <v>0</v>
      </c>
      <c r="AJ103" s="322">
        <v>0</v>
      </c>
      <c r="AK103" s="322">
        <v>1.4830000000000001</v>
      </c>
      <c r="AL103" s="322">
        <v>2.9670000000000001</v>
      </c>
      <c r="AM103" s="322">
        <v>0</v>
      </c>
      <c r="AN103" s="322">
        <v>0</v>
      </c>
      <c r="AO103" s="322">
        <v>0</v>
      </c>
      <c r="AP103" s="320">
        <v>0</v>
      </c>
      <c r="AQ103" s="322">
        <v>0</v>
      </c>
      <c r="AR103" s="322">
        <v>0</v>
      </c>
      <c r="AS103" s="322">
        <v>0</v>
      </c>
      <c r="AT103" s="101" t="s">
        <v>25</v>
      </c>
      <c r="AU103" s="101" t="s">
        <v>26</v>
      </c>
      <c r="AV103" s="101">
        <v>2</v>
      </c>
      <c r="AW103" t="s">
        <v>158</v>
      </c>
      <c r="AX103" t="s">
        <v>57</v>
      </c>
      <c r="AY103" s="321" t="s">
        <v>325</v>
      </c>
      <c r="AZ103" t="s">
        <v>324</v>
      </c>
      <c r="BA103" t="s">
        <v>321</v>
      </c>
      <c r="BB103" t="s">
        <v>321</v>
      </c>
      <c r="BC103" s="345" t="s">
        <v>710</v>
      </c>
      <c r="BD103" s="345" t="s">
        <v>709</v>
      </c>
      <c r="BE103" s="322">
        <v>0</v>
      </c>
    </row>
    <row r="104" spans="1:57">
      <c r="A104" s="186" t="s">
        <v>144</v>
      </c>
      <c r="B104" s="186" t="s">
        <v>738</v>
      </c>
      <c r="C104" s="322">
        <v>0</v>
      </c>
      <c r="D104" s="322">
        <v>0</v>
      </c>
      <c r="E104" s="322">
        <v>0</v>
      </c>
      <c r="F104" s="322">
        <v>0</v>
      </c>
      <c r="G104" s="322">
        <v>0</v>
      </c>
      <c r="H104" s="322">
        <v>0</v>
      </c>
      <c r="I104" s="322">
        <v>0</v>
      </c>
      <c r="J104" s="322">
        <v>0</v>
      </c>
      <c r="K104" s="322">
        <v>0</v>
      </c>
      <c r="L104" s="322">
        <v>0</v>
      </c>
      <c r="M104" s="322">
        <v>0</v>
      </c>
      <c r="N104" s="322">
        <v>0</v>
      </c>
      <c r="O104" s="322">
        <v>0</v>
      </c>
      <c r="P104" s="322">
        <v>0</v>
      </c>
      <c r="Q104" s="322">
        <v>0</v>
      </c>
      <c r="R104" s="322">
        <v>0</v>
      </c>
      <c r="S104" s="322">
        <v>0</v>
      </c>
      <c r="T104" s="322">
        <v>0</v>
      </c>
      <c r="U104" s="322">
        <v>0</v>
      </c>
      <c r="V104" s="322">
        <v>0</v>
      </c>
      <c r="W104" s="322">
        <v>0</v>
      </c>
      <c r="X104" s="322">
        <v>0</v>
      </c>
      <c r="Y104" s="322">
        <v>0</v>
      </c>
      <c r="Z104" s="322">
        <v>0</v>
      </c>
      <c r="AA104" s="322">
        <v>0</v>
      </c>
      <c r="AB104" s="322">
        <v>0</v>
      </c>
      <c r="AC104" s="322">
        <v>0</v>
      </c>
      <c r="AD104" s="322">
        <v>0</v>
      </c>
      <c r="AE104" s="322">
        <v>0</v>
      </c>
      <c r="AF104" s="322">
        <v>0</v>
      </c>
      <c r="AG104" s="322">
        <v>0</v>
      </c>
      <c r="AH104" s="322">
        <v>0</v>
      </c>
      <c r="AI104" s="322">
        <v>0</v>
      </c>
      <c r="AJ104" s="322">
        <v>0</v>
      </c>
      <c r="AK104" s="322">
        <v>0.16300000000000001</v>
      </c>
      <c r="AL104" s="322">
        <v>0.32600000000000001</v>
      </c>
      <c r="AM104" s="322">
        <v>0</v>
      </c>
      <c r="AN104" s="322">
        <v>0</v>
      </c>
      <c r="AO104" s="322">
        <v>0</v>
      </c>
      <c r="AP104" s="320">
        <v>0</v>
      </c>
      <c r="AQ104" s="322">
        <v>0</v>
      </c>
      <c r="AR104" s="322">
        <v>0</v>
      </c>
      <c r="AS104" s="322">
        <v>0</v>
      </c>
      <c r="AT104" s="101" t="s">
        <v>25</v>
      </c>
      <c r="AU104" s="101" t="s">
        <v>26</v>
      </c>
      <c r="AV104" s="101">
        <v>2</v>
      </c>
      <c r="AW104" t="s">
        <v>158</v>
      </c>
      <c r="AX104" t="s">
        <v>31</v>
      </c>
      <c r="AY104" s="321" t="s">
        <v>325</v>
      </c>
      <c r="AZ104" t="s">
        <v>324</v>
      </c>
      <c r="BA104" t="s">
        <v>321</v>
      </c>
      <c r="BB104" t="s">
        <v>321</v>
      </c>
      <c r="BC104" t="s">
        <v>710</v>
      </c>
      <c r="BD104" t="s">
        <v>709</v>
      </c>
      <c r="BE104" s="322">
        <v>0</v>
      </c>
    </row>
    <row r="105" spans="1:57">
      <c r="A105" s="186" t="s">
        <v>144</v>
      </c>
      <c r="B105" s="186" t="s">
        <v>718</v>
      </c>
      <c r="C105" s="322">
        <v>0</v>
      </c>
      <c r="D105" s="322">
        <v>0</v>
      </c>
      <c r="E105" s="322">
        <v>0</v>
      </c>
      <c r="F105" s="322">
        <v>0</v>
      </c>
      <c r="G105" s="322">
        <v>0</v>
      </c>
      <c r="H105" s="322">
        <v>0</v>
      </c>
      <c r="I105" s="322">
        <v>0</v>
      </c>
      <c r="J105" s="322">
        <v>0</v>
      </c>
      <c r="K105" s="322">
        <v>0</v>
      </c>
      <c r="L105" s="322">
        <v>0</v>
      </c>
      <c r="M105" s="322">
        <v>0</v>
      </c>
      <c r="N105" s="322">
        <v>0</v>
      </c>
      <c r="O105" s="322">
        <v>0</v>
      </c>
      <c r="P105" s="322">
        <v>0</v>
      </c>
      <c r="Q105" s="322">
        <v>0</v>
      </c>
      <c r="R105" s="322">
        <v>0</v>
      </c>
      <c r="S105" s="322">
        <v>0</v>
      </c>
      <c r="T105" s="322">
        <v>0</v>
      </c>
      <c r="U105" s="322">
        <v>0</v>
      </c>
      <c r="V105" s="322">
        <v>0</v>
      </c>
      <c r="W105" s="322">
        <v>0</v>
      </c>
      <c r="X105" s="322">
        <v>0</v>
      </c>
      <c r="Y105" s="322">
        <v>0</v>
      </c>
      <c r="Z105" s="322">
        <v>0</v>
      </c>
      <c r="AA105" s="322">
        <v>0</v>
      </c>
      <c r="AB105" s="322">
        <v>0</v>
      </c>
      <c r="AC105" s="322">
        <v>0</v>
      </c>
      <c r="AD105" s="322">
        <v>0</v>
      </c>
      <c r="AE105" s="322">
        <v>0</v>
      </c>
      <c r="AF105" s="322">
        <v>0</v>
      </c>
      <c r="AG105" s="322">
        <v>0</v>
      </c>
      <c r="AH105" s="322">
        <v>0</v>
      </c>
      <c r="AI105" s="322">
        <v>0</v>
      </c>
      <c r="AJ105" s="322">
        <v>0</v>
      </c>
      <c r="AK105" s="322">
        <v>0.76</v>
      </c>
      <c r="AL105" s="322">
        <v>1.52</v>
      </c>
      <c r="AM105" s="322">
        <v>0</v>
      </c>
      <c r="AN105" s="322">
        <v>0</v>
      </c>
      <c r="AO105" s="322">
        <v>0</v>
      </c>
      <c r="AP105" s="320">
        <v>0</v>
      </c>
      <c r="AQ105" s="322">
        <v>0</v>
      </c>
      <c r="AR105" s="322">
        <v>0</v>
      </c>
      <c r="AS105" s="322">
        <v>0</v>
      </c>
      <c r="AT105" s="101" t="s">
        <v>25</v>
      </c>
      <c r="AU105" s="101" t="s">
        <v>26</v>
      </c>
      <c r="AV105" s="101">
        <v>2</v>
      </c>
      <c r="AW105" t="s">
        <v>158</v>
      </c>
      <c r="AX105" t="s">
        <v>57</v>
      </c>
      <c r="AY105" s="321" t="s">
        <v>325</v>
      </c>
      <c r="AZ105" t="s">
        <v>324</v>
      </c>
      <c r="BA105" t="s">
        <v>321</v>
      </c>
      <c r="BB105" t="s">
        <v>321</v>
      </c>
      <c r="BC105" s="321" t="s">
        <v>710</v>
      </c>
      <c r="BD105" s="321" t="s">
        <v>709</v>
      </c>
      <c r="BE105" s="322">
        <v>0</v>
      </c>
    </row>
    <row r="106" spans="1:57">
      <c r="A106" s="186" t="s">
        <v>144</v>
      </c>
      <c r="B106" s="186" t="s">
        <v>736</v>
      </c>
      <c r="C106" s="322">
        <v>0</v>
      </c>
      <c r="D106" s="322">
        <v>0</v>
      </c>
      <c r="E106" s="322">
        <v>0</v>
      </c>
      <c r="F106" s="322">
        <v>0</v>
      </c>
      <c r="G106" s="322">
        <v>0</v>
      </c>
      <c r="H106" s="322">
        <v>0</v>
      </c>
      <c r="I106" s="322">
        <v>0</v>
      </c>
      <c r="J106" s="322">
        <v>0</v>
      </c>
      <c r="K106" s="322">
        <v>0</v>
      </c>
      <c r="L106" s="322">
        <v>0</v>
      </c>
      <c r="M106" s="322">
        <v>0</v>
      </c>
      <c r="N106" s="322">
        <v>0</v>
      </c>
      <c r="O106" s="322">
        <v>0</v>
      </c>
      <c r="P106" s="322">
        <v>0</v>
      </c>
      <c r="Q106" s="322">
        <v>0</v>
      </c>
      <c r="R106" s="322">
        <v>0</v>
      </c>
      <c r="S106" s="322">
        <v>0</v>
      </c>
      <c r="T106" s="322">
        <v>0</v>
      </c>
      <c r="U106" s="322">
        <v>0</v>
      </c>
      <c r="V106" s="322">
        <v>0</v>
      </c>
      <c r="W106" s="322">
        <v>0</v>
      </c>
      <c r="X106" s="322">
        <v>0</v>
      </c>
      <c r="Y106" s="322">
        <v>0</v>
      </c>
      <c r="Z106" s="322">
        <v>0</v>
      </c>
      <c r="AA106" s="322">
        <v>0</v>
      </c>
      <c r="AB106" s="322">
        <v>0</v>
      </c>
      <c r="AC106" s="322">
        <v>0</v>
      </c>
      <c r="AD106" s="322">
        <v>0</v>
      </c>
      <c r="AE106" s="322">
        <v>0</v>
      </c>
      <c r="AF106" s="322">
        <v>0</v>
      </c>
      <c r="AG106" s="322">
        <v>0</v>
      </c>
      <c r="AH106" s="322">
        <v>0</v>
      </c>
      <c r="AI106" s="322">
        <v>0</v>
      </c>
      <c r="AJ106" s="322">
        <v>0</v>
      </c>
      <c r="AK106" s="322">
        <v>2.4020000000000001</v>
      </c>
      <c r="AL106" s="322">
        <v>4.8029999999999999</v>
      </c>
      <c r="AM106" s="322">
        <v>0</v>
      </c>
      <c r="AN106" s="322">
        <v>0</v>
      </c>
      <c r="AO106" s="322">
        <v>0</v>
      </c>
      <c r="AP106" s="320">
        <v>0</v>
      </c>
      <c r="AQ106" s="322">
        <v>0</v>
      </c>
      <c r="AR106" s="322">
        <v>0</v>
      </c>
      <c r="AS106" s="322">
        <v>0</v>
      </c>
      <c r="AT106" s="101" t="s">
        <v>25</v>
      </c>
      <c r="AU106" s="101" t="s">
        <v>26</v>
      </c>
      <c r="AV106" s="101">
        <v>2</v>
      </c>
      <c r="AW106" t="s">
        <v>158</v>
      </c>
      <c r="AX106" t="s">
        <v>31</v>
      </c>
      <c r="AY106" s="321" t="s">
        <v>325</v>
      </c>
      <c r="AZ106" t="s">
        <v>324</v>
      </c>
      <c r="BA106" t="s">
        <v>321</v>
      </c>
      <c r="BB106" t="s">
        <v>321</v>
      </c>
      <c r="BC106" t="s">
        <v>710</v>
      </c>
      <c r="BD106" t="s">
        <v>709</v>
      </c>
      <c r="BE106" s="322">
        <v>0</v>
      </c>
    </row>
    <row r="107" spans="1:57">
      <c r="A107" s="186" t="s">
        <v>144</v>
      </c>
      <c r="B107" s="186" t="s">
        <v>711</v>
      </c>
      <c r="C107" s="322">
        <v>0</v>
      </c>
      <c r="D107" s="322">
        <v>0</v>
      </c>
      <c r="E107" s="322">
        <v>0</v>
      </c>
      <c r="F107" s="322">
        <v>0</v>
      </c>
      <c r="G107" s="322">
        <v>0</v>
      </c>
      <c r="H107" s="322">
        <v>0</v>
      </c>
      <c r="I107" s="322">
        <v>0</v>
      </c>
      <c r="J107" s="322">
        <v>0</v>
      </c>
      <c r="K107" s="322">
        <v>0</v>
      </c>
      <c r="L107" s="322">
        <v>0</v>
      </c>
      <c r="M107" s="322">
        <v>0</v>
      </c>
      <c r="N107" s="322">
        <v>0</v>
      </c>
      <c r="O107" s="322">
        <v>0</v>
      </c>
      <c r="P107" s="322">
        <v>0</v>
      </c>
      <c r="Q107" s="322">
        <v>0</v>
      </c>
      <c r="R107" s="322">
        <v>0</v>
      </c>
      <c r="S107" s="322">
        <v>0</v>
      </c>
      <c r="T107" s="322">
        <v>0</v>
      </c>
      <c r="U107" s="322">
        <v>0</v>
      </c>
      <c r="V107" s="322">
        <v>0</v>
      </c>
      <c r="W107" s="322">
        <v>0</v>
      </c>
      <c r="X107" s="322">
        <v>0</v>
      </c>
      <c r="Y107" s="322">
        <v>0</v>
      </c>
      <c r="Z107" s="322">
        <v>0</v>
      </c>
      <c r="AA107" s="322">
        <v>0</v>
      </c>
      <c r="AB107" s="322">
        <v>0</v>
      </c>
      <c r="AC107" s="322">
        <v>0</v>
      </c>
      <c r="AD107" s="322">
        <v>0</v>
      </c>
      <c r="AE107" s="322">
        <v>0</v>
      </c>
      <c r="AF107" s="322">
        <v>0</v>
      </c>
      <c r="AG107" s="322">
        <v>0</v>
      </c>
      <c r="AH107" s="322">
        <v>0</v>
      </c>
      <c r="AI107" s="322">
        <v>0</v>
      </c>
      <c r="AJ107" s="322">
        <v>0</v>
      </c>
      <c r="AK107" s="322">
        <v>1.429</v>
      </c>
      <c r="AL107" s="322">
        <v>2.8580000000000001</v>
      </c>
      <c r="AM107" s="322">
        <v>0</v>
      </c>
      <c r="AN107" s="322">
        <v>0</v>
      </c>
      <c r="AO107" s="322">
        <v>0</v>
      </c>
      <c r="AP107" s="320">
        <v>0</v>
      </c>
      <c r="AQ107" s="322">
        <v>0</v>
      </c>
      <c r="AR107" s="322">
        <v>0</v>
      </c>
      <c r="AS107" s="322">
        <v>0</v>
      </c>
      <c r="AT107" s="101" t="s">
        <v>25</v>
      </c>
      <c r="AU107" s="101" t="s">
        <v>26</v>
      </c>
      <c r="AV107" s="101">
        <v>2</v>
      </c>
      <c r="AW107" t="s">
        <v>158</v>
      </c>
      <c r="AX107" t="s">
        <v>57</v>
      </c>
      <c r="AY107" s="321" t="s">
        <v>325</v>
      </c>
      <c r="AZ107" t="s">
        <v>324</v>
      </c>
      <c r="BA107" t="s">
        <v>321</v>
      </c>
      <c r="BB107" t="s">
        <v>321</v>
      </c>
      <c r="BC107" t="s">
        <v>710</v>
      </c>
      <c r="BD107" t="s">
        <v>709</v>
      </c>
      <c r="BE107" s="322">
        <v>0</v>
      </c>
    </row>
    <row r="108" spans="1:57">
      <c r="A108" s="186" t="s">
        <v>144</v>
      </c>
      <c r="B108" s="186" t="s">
        <v>735</v>
      </c>
      <c r="C108" s="322">
        <v>0</v>
      </c>
      <c r="D108" s="322">
        <v>0</v>
      </c>
      <c r="E108" s="322">
        <v>0</v>
      </c>
      <c r="F108" s="322">
        <v>0</v>
      </c>
      <c r="G108" s="322">
        <v>0</v>
      </c>
      <c r="H108" s="322">
        <v>0</v>
      </c>
      <c r="I108" s="322">
        <v>0</v>
      </c>
      <c r="J108" s="322">
        <v>0</v>
      </c>
      <c r="K108" s="322">
        <v>0</v>
      </c>
      <c r="L108" s="322">
        <v>0</v>
      </c>
      <c r="M108" s="322">
        <v>0</v>
      </c>
      <c r="N108" s="322">
        <v>0</v>
      </c>
      <c r="O108" s="322">
        <v>0</v>
      </c>
      <c r="P108" s="322">
        <v>0</v>
      </c>
      <c r="Q108" s="322">
        <v>0</v>
      </c>
      <c r="R108" s="322">
        <v>0</v>
      </c>
      <c r="S108" s="322">
        <v>0</v>
      </c>
      <c r="T108" s="322">
        <v>0</v>
      </c>
      <c r="U108" s="322">
        <v>0</v>
      </c>
      <c r="V108" s="322">
        <v>0</v>
      </c>
      <c r="W108" s="322">
        <v>0</v>
      </c>
      <c r="X108" s="322">
        <v>0</v>
      </c>
      <c r="Y108" s="322">
        <v>0</v>
      </c>
      <c r="Z108" s="322">
        <v>0</v>
      </c>
      <c r="AA108" s="322">
        <v>0</v>
      </c>
      <c r="AB108" s="322">
        <v>0</v>
      </c>
      <c r="AC108" s="322">
        <v>0</v>
      </c>
      <c r="AD108" s="322">
        <v>0</v>
      </c>
      <c r="AE108" s="322">
        <v>0</v>
      </c>
      <c r="AF108" s="322">
        <v>0</v>
      </c>
      <c r="AG108" s="322">
        <v>0</v>
      </c>
      <c r="AH108" s="322">
        <v>0</v>
      </c>
      <c r="AI108" s="322">
        <v>0</v>
      </c>
      <c r="AJ108" s="322">
        <v>0</v>
      </c>
      <c r="AK108" s="322">
        <v>0.497</v>
      </c>
      <c r="AL108" s="322">
        <v>0.995</v>
      </c>
      <c r="AM108" s="322">
        <v>0</v>
      </c>
      <c r="AN108" s="322">
        <v>0</v>
      </c>
      <c r="AO108" s="322">
        <v>0</v>
      </c>
      <c r="AP108" s="320">
        <v>0</v>
      </c>
      <c r="AQ108" s="322">
        <v>0</v>
      </c>
      <c r="AR108" s="322">
        <v>0</v>
      </c>
      <c r="AS108" s="322">
        <v>0</v>
      </c>
      <c r="AT108" s="101" t="s">
        <v>25</v>
      </c>
      <c r="AU108" s="101" t="s">
        <v>26</v>
      </c>
      <c r="AV108" s="101">
        <v>2</v>
      </c>
      <c r="AW108" t="s">
        <v>158</v>
      </c>
      <c r="AX108" t="s">
        <v>31</v>
      </c>
      <c r="AY108" t="s">
        <v>325</v>
      </c>
      <c r="AZ108" t="s">
        <v>324</v>
      </c>
      <c r="BA108" t="s">
        <v>321</v>
      </c>
      <c r="BB108" t="s">
        <v>321</v>
      </c>
      <c r="BC108" t="s">
        <v>710</v>
      </c>
      <c r="BD108" t="s">
        <v>709</v>
      </c>
      <c r="BE108" s="322">
        <v>0</v>
      </c>
    </row>
    <row r="109" spans="1:57">
      <c r="A109" s="186" t="s">
        <v>144</v>
      </c>
      <c r="B109" s="186" t="s">
        <v>726</v>
      </c>
      <c r="C109" s="322">
        <v>0</v>
      </c>
      <c r="D109" s="322">
        <v>0</v>
      </c>
      <c r="E109" s="322">
        <v>0</v>
      </c>
      <c r="F109" s="322">
        <v>0</v>
      </c>
      <c r="G109" s="322">
        <v>0</v>
      </c>
      <c r="H109" s="322">
        <v>0</v>
      </c>
      <c r="I109" s="322">
        <v>0</v>
      </c>
      <c r="J109" s="322">
        <v>0</v>
      </c>
      <c r="K109" s="322">
        <v>0</v>
      </c>
      <c r="L109" s="322">
        <v>0</v>
      </c>
      <c r="M109" s="322">
        <v>0</v>
      </c>
      <c r="N109" s="322">
        <v>0</v>
      </c>
      <c r="O109" s="322">
        <v>0</v>
      </c>
      <c r="P109" s="322">
        <v>0</v>
      </c>
      <c r="Q109" s="322">
        <v>0</v>
      </c>
      <c r="R109" s="322">
        <v>0</v>
      </c>
      <c r="S109" s="322">
        <v>0</v>
      </c>
      <c r="T109" s="322">
        <v>0</v>
      </c>
      <c r="U109" s="322">
        <v>0</v>
      </c>
      <c r="V109" s="322">
        <v>0</v>
      </c>
      <c r="W109" s="322">
        <v>0</v>
      </c>
      <c r="X109" s="322">
        <v>0</v>
      </c>
      <c r="Y109" s="322">
        <v>0</v>
      </c>
      <c r="Z109" s="322">
        <v>0</v>
      </c>
      <c r="AA109" s="322">
        <v>0</v>
      </c>
      <c r="AB109" s="322">
        <v>0</v>
      </c>
      <c r="AC109" s="322">
        <v>0</v>
      </c>
      <c r="AD109" s="322">
        <v>0</v>
      </c>
      <c r="AE109" s="322">
        <v>0</v>
      </c>
      <c r="AF109" s="322">
        <v>0</v>
      </c>
      <c r="AG109" s="322">
        <v>0</v>
      </c>
      <c r="AH109" s="322">
        <v>0</v>
      </c>
      <c r="AI109" s="322">
        <v>0</v>
      </c>
      <c r="AJ109" s="322">
        <v>0</v>
      </c>
      <c r="AK109" s="322">
        <v>1.028</v>
      </c>
      <c r="AL109" s="322">
        <v>2.0569999999999999</v>
      </c>
      <c r="AM109" s="322">
        <v>0</v>
      </c>
      <c r="AN109" s="322">
        <v>0</v>
      </c>
      <c r="AO109" s="322">
        <v>0</v>
      </c>
      <c r="AP109" s="320">
        <v>0</v>
      </c>
      <c r="AQ109" s="322">
        <v>0</v>
      </c>
      <c r="AR109" s="322">
        <v>0</v>
      </c>
      <c r="AS109" s="322">
        <v>0</v>
      </c>
      <c r="AT109" s="101" t="s">
        <v>25</v>
      </c>
      <c r="AU109" s="101" t="s">
        <v>26</v>
      </c>
      <c r="AV109" s="101">
        <v>2</v>
      </c>
      <c r="AW109" t="s">
        <v>158</v>
      </c>
      <c r="AX109" t="s">
        <v>45</v>
      </c>
      <c r="AY109" t="s">
        <v>325</v>
      </c>
      <c r="AZ109" t="s">
        <v>324</v>
      </c>
      <c r="BA109" t="s">
        <v>321</v>
      </c>
      <c r="BB109" t="s">
        <v>321</v>
      </c>
      <c r="BC109" t="s">
        <v>710</v>
      </c>
      <c r="BD109" t="s">
        <v>709</v>
      </c>
      <c r="BE109" s="322">
        <v>0</v>
      </c>
    </row>
    <row r="110" spans="1:57">
      <c r="A110" s="186" t="s">
        <v>144</v>
      </c>
      <c r="B110" s="186" t="s">
        <v>734</v>
      </c>
      <c r="C110" s="322">
        <v>0</v>
      </c>
      <c r="D110" s="322">
        <v>0</v>
      </c>
      <c r="E110" s="322">
        <v>0</v>
      </c>
      <c r="F110" s="322">
        <v>0</v>
      </c>
      <c r="G110" s="322">
        <v>0</v>
      </c>
      <c r="H110" s="322">
        <v>0</v>
      </c>
      <c r="I110" s="322">
        <v>0</v>
      </c>
      <c r="J110" s="322">
        <v>0</v>
      </c>
      <c r="K110" s="322">
        <v>0</v>
      </c>
      <c r="L110" s="322">
        <v>0</v>
      </c>
      <c r="M110" s="322">
        <v>0</v>
      </c>
      <c r="N110" s="322">
        <v>0</v>
      </c>
      <c r="O110" s="322">
        <v>0</v>
      </c>
      <c r="P110" s="322">
        <v>0</v>
      </c>
      <c r="Q110" s="322">
        <v>0</v>
      </c>
      <c r="R110" s="322">
        <v>0</v>
      </c>
      <c r="S110" s="322">
        <v>0</v>
      </c>
      <c r="T110" s="322">
        <v>0</v>
      </c>
      <c r="U110" s="322">
        <v>0</v>
      </c>
      <c r="V110" s="322">
        <v>0</v>
      </c>
      <c r="W110" s="322">
        <v>0</v>
      </c>
      <c r="X110" s="322">
        <v>0</v>
      </c>
      <c r="Y110" s="322">
        <v>0</v>
      </c>
      <c r="Z110" s="322">
        <v>0</v>
      </c>
      <c r="AA110" s="322">
        <v>0</v>
      </c>
      <c r="AB110" s="322">
        <v>0</v>
      </c>
      <c r="AC110" s="322">
        <v>0</v>
      </c>
      <c r="AD110" s="322">
        <v>0</v>
      </c>
      <c r="AE110" s="322">
        <v>0</v>
      </c>
      <c r="AF110" s="322">
        <v>0</v>
      </c>
      <c r="AG110" s="322">
        <v>0</v>
      </c>
      <c r="AH110" s="322">
        <v>0</v>
      </c>
      <c r="AI110" s="322">
        <v>0</v>
      </c>
      <c r="AJ110" s="322">
        <v>0</v>
      </c>
      <c r="AK110" s="322">
        <v>1.3380000000000001</v>
      </c>
      <c r="AL110" s="322">
        <v>2.6749999999999998</v>
      </c>
      <c r="AM110" s="322">
        <v>0</v>
      </c>
      <c r="AN110" s="322">
        <v>0</v>
      </c>
      <c r="AO110" s="322">
        <v>0</v>
      </c>
      <c r="AP110" s="320">
        <v>0</v>
      </c>
      <c r="AQ110" s="322">
        <v>0</v>
      </c>
      <c r="AR110" s="322">
        <v>0</v>
      </c>
      <c r="AS110" s="322">
        <v>0</v>
      </c>
      <c r="AT110" s="101" t="s">
        <v>25</v>
      </c>
      <c r="AU110" s="101" t="s">
        <v>26</v>
      </c>
      <c r="AV110" s="101">
        <v>2</v>
      </c>
      <c r="AW110" t="s">
        <v>158</v>
      </c>
      <c r="AX110" t="s">
        <v>31</v>
      </c>
      <c r="AY110" t="s">
        <v>325</v>
      </c>
      <c r="AZ110" t="s">
        <v>324</v>
      </c>
      <c r="BA110" t="s">
        <v>321</v>
      </c>
      <c r="BB110" t="s">
        <v>321</v>
      </c>
      <c r="BC110" s="345" t="s">
        <v>710</v>
      </c>
      <c r="BD110" s="345" t="s">
        <v>709</v>
      </c>
      <c r="BE110" s="322">
        <v>0</v>
      </c>
    </row>
    <row r="111" spans="1:57">
      <c r="A111" s="346" t="s">
        <v>144</v>
      </c>
      <c r="B111" s="186" t="s">
        <v>731</v>
      </c>
      <c r="C111" s="322">
        <v>0</v>
      </c>
      <c r="D111" s="322">
        <v>0</v>
      </c>
      <c r="E111" s="322">
        <v>0</v>
      </c>
      <c r="F111" s="322">
        <v>0</v>
      </c>
      <c r="G111" s="322">
        <v>0</v>
      </c>
      <c r="H111" s="322">
        <v>0</v>
      </c>
      <c r="I111" s="322">
        <v>0</v>
      </c>
      <c r="J111" s="322">
        <v>0</v>
      </c>
      <c r="K111" s="322">
        <v>0</v>
      </c>
      <c r="L111" s="322">
        <v>0</v>
      </c>
      <c r="M111" s="322">
        <v>0</v>
      </c>
      <c r="N111" s="322">
        <v>0</v>
      </c>
      <c r="O111" s="322">
        <v>0</v>
      </c>
      <c r="P111" s="322">
        <v>0</v>
      </c>
      <c r="Q111" s="322">
        <v>0</v>
      </c>
      <c r="R111" s="322">
        <v>0</v>
      </c>
      <c r="S111" s="322">
        <v>0</v>
      </c>
      <c r="T111" s="322">
        <v>0</v>
      </c>
      <c r="U111" s="322">
        <v>0</v>
      </c>
      <c r="V111" s="322">
        <v>0</v>
      </c>
      <c r="W111" s="322">
        <v>0</v>
      </c>
      <c r="X111" s="322">
        <v>0</v>
      </c>
      <c r="Y111" s="322">
        <v>0</v>
      </c>
      <c r="Z111" s="322">
        <v>0</v>
      </c>
      <c r="AA111" s="322">
        <v>0</v>
      </c>
      <c r="AB111" s="322">
        <v>0</v>
      </c>
      <c r="AC111" s="322">
        <v>0</v>
      </c>
      <c r="AD111" s="322">
        <v>0</v>
      </c>
      <c r="AE111" s="322">
        <v>0</v>
      </c>
      <c r="AF111" s="322">
        <v>0</v>
      </c>
      <c r="AG111" s="322">
        <v>0</v>
      </c>
      <c r="AH111" s="322">
        <v>0</v>
      </c>
      <c r="AI111" s="322">
        <v>0</v>
      </c>
      <c r="AJ111" s="322">
        <v>0</v>
      </c>
      <c r="AK111" s="322">
        <v>1.022</v>
      </c>
      <c r="AL111" s="322">
        <v>2.0430000000000001</v>
      </c>
      <c r="AM111" s="322">
        <v>0</v>
      </c>
      <c r="AN111" s="322">
        <v>0</v>
      </c>
      <c r="AO111" s="322">
        <v>0</v>
      </c>
      <c r="AP111" s="320">
        <v>0</v>
      </c>
      <c r="AQ111" s="322">
        <v>0</v>
      </c>
      <c r="AR111" s="322">
        <v>0</v>
      </c>
      <c r="AS111" s="322">
        <v>0</v>
      </c>
      <c r="AT111" s="101" t="s">
        <v>25</v>
      </c>
      <c r="AU111" s="101" t="s">
        <v>26</v>
      </c>
      <c r="AV111" s="101">
        <v>2</v>
      </c>
      <c r="AW111" s="345" t="s">
        <v>158</v>
      </c>
      <c r="AX111" s="345" t="s">
        <v>34</v>
      </c>
      <c r="AY111" t="s">
        <v>325</v>
      </c>
      <c r="AZ111" s="345" t="s">
        <v>324</v>
      </c>
      <c r="BA111" s="345" t="s">
        <v>321</v>
      </c>
      <c r="BB111" s="345" t="s">
        <v>321</v>
      </c>
      <c r="BC111" s="345" t="s">
        <v>710</v>
      </c>
      <c r="BD111" s="345" t="s">
        <v>709</v>
      </c>
      <c r="BE111" s="322">
        <v>0</v>
      </c>
    </row>
    <row r="112" spans="1:57">
      <c r="A112" s="186" t="s">
        <v>144</v>
      </c>
      <c r="B112" s="186" t="s">
        <v>715</v>
      </c>
      <c r="C112" s="322">
        <v>0</v>
      </c>
      <c r="D112" s="322">
        <v>0</v>
      </c>
      <c r="E112" s="322">
        <v>0</v>
      </c>
      <c r="F112" s="322">
        <v>0</v>
      </c>
      <c r="G112" s="322">
        <v>0</v>
      </c>
      <c r="H112" s="322">
        <v>0</v>
      </c>
      <c r="I112" s="322">
        <v>0</v>
      </c>
      <c r="J112" s="322">
        <v>0</v>
      </c>
      <c r="K112" s="322">
        <v>0</v>
      </c>
      <c r="L112" s="322">
        <v>0</v>
      </c>
      <c r="M112" s="322">
        <v>0</v>
      </c>
      <c r="N112" s="322">
        <v>0</v>
      </c>
      <c r="O112" s="322">
        <v>0</v>
      </c>
      <c r="P112" s="322">
        <v>0</v>
      </c>
      <c r="Q112" s="322">
        <v>0</v>
      </c>
      <c r="R112" s="322">
        <v>0</v>
      </c>
      <c r="S112" s="322">
        <v>0</v>
      </c>
      <c r="T112" s="322">
        <v>0</v>
      </c>
      <c r="U112" s="322">
        <v>0</v>
      </c>
      <c r="V112" s="322">
        <v>0</v>
      </c>
      <c r="W112" s="322">
        <v>0</v>
      </c>
      <c r="X112" s="322">
        <v>0</v>
      </c>
      <c r="Y112" s="322">
        <v>0</v>
      </c>
      <c r="Z112" s="322">
        <v>0</v>
      </c>
      <c r="AA112" s="322">
        <v>0</v>
      </c>
      <c r="AB112" s="322">
        <v>0</v>
      </c>
      <c r="AC112" s="322">
        <v>0</v>
      </c>
      <c r="AD112" s="322">
        <v>0</v>
      </c>
      <c r="AE112" s="322">
        <v>0</v>
      </c>
      <c r="AF112" s="322">
        <v>0</v>
      </c>
      <c r="AG112" s="322">
        <v>0.16400000000000001</v>
      </c>
      <c r="AH112" s="322">
        <v>18.635000000000002</v>
      </c>
      <c r="AI112" s="322">
        <v>9.7590000000000003</v>
      </c>
      <c r="AJ112" s="322">
        <v>0.1</v>
      </c>
      <c r="AK112" s="322">
        <v>0.1</v>
      </c>
      <c r="AL112" s="322">
        <v>0</v>
      </c>
      <c r="AM112" s="322">
        <v>0</v>
      </c>
      <c r="AN112" s="322">
        <v>0</v>
      </c>
      <c r="AO112" s="322">
        <v>0</v>
      </c>
      <c r="AP112" s="320">
        <v>0</v>
      </c>
      <c r="AQ112" s="322">
        <v>0</v>
      </c>
      <c r="AR112" s="322">
        <v>0</v>
      </c>
      <c r="AS112" s="322">
        <v>0</v>
      </c>
      <c r="AT112" s="101" t="s">
        <v>21</v>
      </c>
      <c r="AU112" s="101" t="s">
        <v>25</v>
      </c>
      <c r="AV112" s="101">
        <v>5</v>
      </c>
      <c r="AW112" t="s">
        <v>158</v>
      </c>
      <c r="AX112" t="s">
        <v>57</v>
      </c>
      <c r="AY112" t="s">
        <v>325</v>
      </c>
      <c r="AZ112" t="s">
        <v>324</v>
      </c>
      <c r="BA112" t="s">
        <v>321</v>
      </c>
      <c r="BB112" t="s">
        <v>321</v>
      </c>
      <c r="BC112" t="s">
        <v>707</v>
      </c>
      <c r="BD112" t="s">
        <v>321</v>
      </c>
      <c r="BE112" s="322">
        <v>0</v>
      </c>
    </row>
    <row r="113" spans="1:57">
      <c r="A113" s="186" t="s">
        <v>144</v>
      </c>
      <c r="B113" s="186" t="s">
        <v>713</v>
      </c>
      <c r="C113" s="322">
        <v>0</v>
      </c>
      <c r="D113" s="322">
        <v>0</v>
      </c>
      <c r="E113" s="322">
        <v>0</v>
      </c>
      <c r="F113" s="322">
        <v>0</v>
      </c>
      <c r="G113" s="322">
        <v>0</v>
      </c>
      <c r="H113" s="322">
        <v>0</v>
      </c>
      <c r="I113" s="322">
        <v>0</v>
      </c>
      <c r="J113" s="322">
        <v>0</v>
      </c>
      <c r="K113" s="322">
        <v>0</v>
      </c>
      <c r="L113" s="322">
        <v>0</v>
      </c>
      <c r="M113" s="322">
        <v>0</v>
      </c>
      <c r="N113" s="322">
        <v>0</v>
      </c>
      <c r="O113" s="322">
        <v>0</v>
      </c>
      <c r="P113" s="322">
        <v>0</v>
      </c>
      <c r="Q113" s="322">
        <v>0</v>
      </c>
      <c r="R113" s="322">
        <v>0</v>
      </c>
      <c r="S113" s="322">
        <v>0</v>
      </c>
      <c r="T113" s="322">
        <v>0</v>
      </c>
      <c r="U113" s="322">
        <v>0</v>
      </c>
      <c r="V113" s="322">
        <v>0</v>
      </c>
      <c r="W113" s="322">
        <v>0</v>
      </c>
      <c r="X113" s="322">
        <v>0</v>
      </c>
      <c r="Y113" s="322">
        <v>0</v>
      </c>
      <c r="Z113" s="322">
        <v>0</v>
      </c>
      <c r="AA113" s="322">
        <v>0</v>
      </c>
      <c r="AB113" s="322">
        <v>0</v>
      </c>
      <c r="AC113" s="322">
        <v>0</v>
      </c>
      <c r="AD113" s="322">
        <v>0</v>
      </c>
      <c r="AE113" s="322">
        <v>0</v>
      </c>
      <c r="AF113" s="322">
        <v>0</v>
      </c>
      <c r="AG113" s="322">
        <v>1</v>
      </c>
      <c r="AH113" s="322">
        <v>1</v>
      </c>
      <c r="AI113" s="322">
        <v>1</v>
      </c>
      <c r="AJ113" s="322">
        <v>1</v>
      </c>
      <c r="AK113" s="322">
        <v>1</v>
      </c>
      <c r="AL113" s="322">
        <v>0</v>
      </c>
      <c r="AM113" s="322">
        <v>0</v>
      </c>
      <c r="AN113" s="322">
        <v>0</v>
      </c>
      <c r="AO113" s="322">
        <v>0</v>
      </c>
      <c r="AP113" s="320">
        <v>0</v>
      </c>
      <c r="AQ113" s="322">
        <v>0</v>
      </c>
      <c r="AR113" s="322">
        <v>0</v>
      </c>
      <c r="AS113" s="322">
        <v>0</v>
      </c>
      <c r="AT113" s="101" t="s">
        <v>21</v>
      </c>
      <c r="AU113" s="101" t="s">
        <v>25</v>
      </c>
      <c r="AV113" s="101">
        <v>5</v>
      </c>
      <c r="AW113" t="s">
        <v>158</v>
      </c>
      <c r="AX113" t="s">
        <v>57</v>
      </c>
      <c r="AY113" t="s">
        <v>325</v>
      </c>
      <c r="AZ113" t="s">
        <v>324</v>
      </c>
      <c r="BA113" t="s">
        <v>321</v>
      </c>
      <c r="BB113" t="s">
        <v>321</v>
      </c>
      <c r="BC113" t="s">
        <v>321</v>
      </c>
      <c r="BD113" t="s">
        <v>321</v>
      </c>
      <c r="BE113" s="322">
        <v>0</v>
      </c>
    </row>
    <row r="114" spans="1:57">
      <c r="A114" s="186" t="s">
        <v>144</v>
      </c>
      <c r="B114" s="186" t="s">
        <v>700</v>
      </c>
      <c r="C114" s="322">
        <v>0</v>
      </c>
      <c r="D114" s="322">
        <v>0</v>
      </c>
      <c r="E114" s="322">
        <v>0</v>
      </c>
      <c r="F114" s="322">
        <v>0</v>
      </c>
      <c r="G114" s="322">
        <v>0</v>
      </c>
      <c r="H114" s="322">
        <v>0</v>
      </c>
      <c r="I114" s="322">
        <v>0</v>
      </c>
      <c r="J114" s="322">
        <v>0</v>
      </c>
      <c r="K114" s="322">
        <v>0</v>
      </c>
      <c r="L114" s="322">
        <v>0</v>
      </c>
      <c r="M114" s="322">
        <v>0</v>
      </c>
      <c r="N114" s="322">
        <v>0</v>
      </c>
      <c r="O114" s="322">
        <v>0</v>
      </c>
      <c r="P114" s="322">
        <v>0</v>
      </c>
      <c r="Q114" s="322">
        <v>0</v>
      </c>
      <c r="R114" s="322">
        <v>0</v>
      </c>
      <c r="S114" s="322">
        <v>0</v>
      </c>
      <c r="T114" s="322">
        <v>0</v>
      </c>
      <c r="U114" s="322">
        <v>0</v>
      </c>
      <c r="V114" s="322">
        <v>0</v>
      </c>
      <c r="W114" s="322">
        <v>0</v>
      </c>
      <c r="X114" s="322">
        <v>0</v>
      </c>
      <c r="Y114" s="322">
        <v>0</v>
      </c>
      <c r="Z114" s="322">
        <v>0</v>
      </c>
      <c r="AA114" s="322">
        <v>0</v>
      </c>
      <c r="AB114" s="322">
        <v>0</v>
      </c>
      <c r="AC114" s="322">
        <v>0</v>
      </c>
      <c r="AD114" s="322">
        <v>0</v>
      </c>
      <c r="AE114" s="322">
        <v>0</v>
      </c>
      <c r="AF114" s="322">
        <v>0</v>
      </c>
      <c r="AG114" s="322">
        <v>8</v>
      </c>
      <c r="AH114" s="322">
        <v>71</v>
      </c>
      <c r="AI114" s="322">
        <v>116</v>
      </c>
      <c r="AJ114" s="322">
        <v>64.37</v>
      </c>
      <c r="AK114" s="322">
        <v>97.63</v>
      </c>
      <c r="AL114" s="322">
        <v>0</v>
      </c>
      <c r="AM114" s="322">
        <v>0</v>
      </c>
      <c r="AN114" s="322">
        <v>0</v>
      </c>
      <c r="AO114" s="322">
        <v>0</v>
      </c>
      <c r="AP114" s="320">
        <v>0</v>
      </c>
      <c r="AQ114" s="322">
        <v>0</v>
      </c>
      <c r="AR114" s="322">
        <v>0</v>
      </c>
      <c r="AS114" s="322">
        <v>0</v>
      </c>
      <c r="AT114" s="101" t="s">
        <v>21</v>
      </c>
      <c r="AU114" s="101" t="s">
        <v>25</v>
      </c>
      <c r="AV114" s="101">
        <v>5</v>
      </c>
      <c r="AW114" t="s">
        <v>158</v>
      </c>
      <c r="AX114" t="s">
        <v>31</v>
      </c>
      <c r="AY114" t="s">
        <v>341</v>
      </c>
      <c r="AZ114" t="s">
        <v>324</v>
      </c>
      <c r="BA114" t="s">
        <v>321</v>
      </c>
      <c r="BB114" t="s">
        <v>699</v>
      </c>
      <c r="BC114" t="s">
        <v>698</v>
      </c>
      <c r="BD114" t="s">
        <v>321</v>
      </c>
      <c r="BE114" s="322">
        <v>0</v>
      </c>
    </row>
    <row r="115" spans="1:57">
      <c r="A115" s="186" t="s">
        <v>144</v>
      </c>
      <c r="B115" s="186" t="s">
        <v>696</v>
      </c>
      <c r="C115" s="322">
        <v>0</v>
      </c>
      <c r="D115" s="322">
        <v>0</v>
      </c>
      <c r="E115" s="322">
        <v>0</v>
      </c>
      <c r="F115" s="322">
        <v>0</v>
      </c>
      <c r="G115" s="322">
        <v>0</v>
      </c>
      <c r="H115" s="322">
        <v>0</v>
      </c>
      <c r="I115" s="322">
        <v>0</v>
      </c>
      <c r="J115" s="322">
        <v>0</v>
      </c>
      <c r="K115" s="322">
        <v>0</v>
      </c>
      <c r="L115" s="322">
        <v>0</v>
      </c>
      <c r="M115" s="322">
        <v>0</v>
      </c>
      <c r="N115" s="322">
        <v>0</v>
      </c>
      <c r="O115" s="322">
        <v>0</v>
      </c>
      <c r="P115" s="322">
        <v>0</v>
      </c>
      <c r="Q115" s="322">
        <v>0</v>
      </c>
      <c r="R115" s="322">
        <v>0</v>
      </c>
      <c r="S115" s="322">
        <v>0</v>
      </c>
      <c r="T115" s="322">
        <v>0</v>
      </c>
      <c r="U115" s="322">
        <v>0</v>
      </c>
      <c r="V115" s="322">
        <v>0</v>
      </c>
      <c r="W115" s="322">
        <v>0</v>
      </c>
      <c r="X115" s="322">
        <v>0</v>
      </c>
      <c r="Y115" s="322">
        <v>0</v>
      </c>
      <c r="Z115" s="322">
        <v>0</v>
      </c>
      <c r="AA115" s="322">
        <v>0</v>
      </c>
      <c r="AB115" s="322">
        <v>0</v>
      </c>
      <c r="AC115" s="322">
        <v>0</v>
      </c>
      <c r="AD115" s="322">
        <v>0</v>
      </c>
      <c r="AE115" s="322">
        <v>0</v>
      </c>
      <c r="AF115" s="322">
        <v>0</v>
      </c>
      <c r="AG115" s="322">
        <v>0</v>
      </c>
      <c r="AH115" s="322">
        <v>20</v>
      </c>
      <c r="AI115" s="322">
        <v>20</v>
      </c>
      <c r="AJ115" s="322">
        <v>7.5</v>
      </c>
      <c r="AK115" s="322">
        <v>42.5</v>
      </c>
      <c r="AL115" s="322">
        <v>0</v>
      </c>
      <c r="AM115" s="322">
        <v>0</v>
      </c>
      <c r="AN115" s="322">
        <v>0</v>
      </c>
      <c r="AO115" s="322">
        <v>0</v>
      </c>
      <c r="AP115" s="320">
        <v>0</v>
      </c>
      <c r="AQ115" s="322">
        <v>0</v>
      </c>
      <c r="AR115" s="322">
        <v>0</v>
      </c>
      <c r="AS115" s="322">
        <v>0</v>
      </c>
      <c r="AT115" s="101" t="s">
        <v>22</v>
      </c>
      <c r="AU115" s="101" t="s">
        <v>25</v>
      </c>
      <c r="AV115" s="101">
        <v>4</v>
      </c>
      <c r="AW115" t="s">
        <v>158</v>
      </c>
      <c r="AX115" t="s">
        <v>37</v>
      </c>
      <c r="AY115" t="s">
        <v>341</v>
      </c>
      <c r="AZ115" t="s">
        <v>324</v>
      </c>
      <c r="BA115" t="s">
        <v>321</v>
      </c>
      <c r="BB115" t="s">
        <v>321</v>
      </c>
      <c r="BC115" s="345" t="s">
        <v>695</v>
      </c>
      <c r="BD115" s="345" t="s">
        <v>321</v>
      </c>
      <c r="BE115" s="322">
        <v>0</v>
      </c>
    </row>
    <row r="116" spans="1:57">
      <c r="A116" s="186" t="s">
        <v>144</v>
      </c>
      <c r="B116" s="186" t="s">
        <v>692</v>
      </c>
      <c r="C116" s="322">
        <v>0</v>
      </c>
      <c r="D116" s="322">
        <v>0</v>
      </c>
      <c r="E116" s="322">
        <v>0</v>
      </c>
      <c r="F116" s="322">
        <v>0</v>
      </c>
      <c r="G116" s="322">
        <v>0</v>
      </c>
      <c r="H116" s="322">
        <v>0</v>
      </c>
      <c r="I116" s="322">
        <v>0</v>
      </c>
      <c r="J116" s="322">
        <v>0</v>
      </c>
      <c r="K116" s="322">
        <v>0</v>
      </c>
      <c r="L116" s="322">
        <v>0</v>
      </c>
      <c r="M116" s="322">
        <v>0</v>
      </c>
      <c r="N116" s="322">
        <v>0</v>
      </c>
      <c r="O116" s="322">
        <v>0</v>
      </c>
      <c r="P116" s="322">
        <v>0</v>
      </c>
      <c r="Q116" s="322">
        <v>0</v>
      </c>
      <c r="R116" s="322">
        <v>0</v>
      </c>
      <c r="S116" s="322">
        <v>0</v>
      </c>
      <c r="T116" s="322">
        <v>0</v>
      </c>
      <c r="U116" s="322">
        <v>0</v>
      </c>
      <c r="V116" s="322">
        <v>0</v>
      </c>
      <c r="W116" s="322">
        <v>0</v>
      </c>
      <c r="X116" s="322">
        <v>0</v>
      </c>
      <c r="Y116" s="322">
        <v>0</v>
      </c>
      <c r="Z116" s="322">
        <v>0</v>
      </c>
      <c r="AA116" s="322">
        <v>0</v>
      </c>
      <c r="AB116" s="322">
        <v>0</v>
      </c>
      <c r="AC116" s="322">
        <v>0</v>
      </c>
      <c r="AD116" s="322">
        <v>0</v>
      </c>
      <c r="AE116" s="322">
        <v>0</v>
      </c>
      <c r="AF116" s="322">
        <v>0</v>
      </c>
      <c r="AG116" s="322">
        <v>0</v>
      </c>
      <c r="AH116" s="322">
        <v>0</v>
      </c>
      <c r="AI116" s="322">
        <v>3.5</v>
      </c>
      <c r="AJ116" s="322">
        <v>15</v>
      </c>
      <c r="AK116" s="322">
        <v>18.5</v>
      </c>
      <c r="AL116" s="322">
        <v>0</v>
      </c>
      <c r="AM116" s="322">
        <v>0</v>
      </c>
      <c r="AN116" s="322">
        <v>0</v>
      </c>
      <c r="AO116" s="322">
        <v>0</v>
      </c>
      <c r="AP116" s="320">
        <v>0</v>
      </c>
      <c r="AQ116" s="322">
        <v>0</v>
      </c>
      <c r="AR116" s="322">
        <v>0</v>
      </c>
      <c r="AS116" s="322">
        <v>0</v>
      </c>
      <c r="AT116" s="101" t="s">
        <v>23</v>
      </c>
      <c r="AU116" s="101" t="s">
        <v>25</v>
      </c>
      <c r="AV116" s="101">
        <v>3</v>
      </c>
      <c r="AW116" t="s">
        <v>158</v>
      </c>
      <c r="AX116" t="s">
        <v>43</v>
      </c>
      <c r="AY116" t="s">
        <v>341</v>
      </c>
      <c r="AZ116" t="s">
        <v>324</v>
      </c>
      <c r="BA116" t="s">
        <v>321</v>
      </c>
      <c r="BB116" t="s">
        <v>321</v>
      </c>
      <c r="BC116" t="s">
        <v>683</v>
      </c>
      <c r="BD116" t="s">
        <v>321</v>
      </c>
      <c r="BE116" s="322">
        <v>0</v>
      </c>
    </row>
    <row r="117" spans="1:57">
      <c r="A117" s="186" t="s">
        <v>144</v>
      </c>
      <c r="B117" s="186" t="s">
        <v>754</v>
      </c>
      <c r="C117" s="322">
        <v>0</v>
      </c>
      <c r="D117" s="322">
        <v>0</v>
      </c>
      <c r="E117" s="322">
        <v>0</v>
      </c>
      <c r="F117" s="322">
        <v>0</v>
      </c>
      <c r="G117" s="322">
        <v>0</v>
      </c>
      <c r="H117" s="322">
        <v>0</v>
      </c>
      <c r="I117" s="322">
        <v>0</v>
      </c>
      <c r="J117" s="322">
        <v>0</v>
      </c>
      <c r="K117" s="322">
        <v>0</v>
      </c>
      <c r="L117" s="322">
        <v>0</v>
      </c>
      <c r="M117" s="322">
        <v>0</v>
      </c>
      <c r="N117" s="322">
        <v>0</v>
      </c>
      <c r="O117" s="322">
        <v>0</v>
      </c>
      <c r="P117" s="322">
        <v>0</v>
      </c>
      <c r="Q117" s="322">
        <v>0</v>
      </c>
      <c r="R117" s="322">
        <v>0</v>
      </c>
      <c r="S117" s="322">
        <v>0</v>
      </c>
      <c r="T117" s="322">
        <v>0</v>
      </c>
      <c r="U117" s="322">
        <v>0</v>
      </c>
      <c r="V117" s="322">
        <v>0</v>
      </c>
      <c r="W117" s="322">
        <v>0</v>
      </c>
      <c r="X117" s="322">
        <v>0</v>
      </c>
      <c r="Y117" s="322">
        <v>0</v>
      </c>
      <c r="Z117" s="322">
        <v>0</v>
      </c>
      <c r="AA117" s="322">
        <v>0</v>
      </c>
      <c r="AB117" s="322">
        <v>0</v>
      </c>
      <c r="AC117" s="322">
        <v>0</v>
      </c>
      <c r="AD117" s="322">
        <v>0</v>
      </c>
      <c r="AE117" s="322">
        <v>0</v>
      </c>
      <c r="AF117" s="322">
        <v>0</v>
      </c>
      <c r="AG117" s="322">
        <v>0</v>
      </c>
      <c r="AH117" s="322">
        <v>0</v>
      </c>
      <c r="AI117" s="322">
        <v>10.1</v>
      </c>
      <c r="AJ117" s="322">
        <v>5.35</v>
      </c>
      <c r="AK117" s="322">
        <v>2.65</v>
      </c>
      <c r="AL117" s="322">
        <v>0</v>
      </c>
      <c r="AM117" s="322">
        <v>0</v>
      </c>
      <c r="AN117" s="322">
        <v>0</v>
      </c>
      <c r="AO117" s="322">
        <v>0</v>
      </c>
      <c r="AP117" s="320">
        <v>0</v>
      </c>
      <c r="AQ117" s="322">
        <v>0</v>
      </c>
      <c r="AR117" s="322">
        <v>0</v>
      </c>
      <c r="AS117" s="322">
        <v>0</v>
      </c>
      <c r="AT117" s="101" t="s">
        <v>23</v>
      </c>
      <c r="AU117" s="101" t="s">
        <v>25</v>
      </c>
      <c r="AV117" s="101">
        <v>3</v>
      </c>
      <c r="AW117" t="s">
        <v>158</v>
      </c>
      <c r="AX117" t="s">
        <v>53</v>
      </c>
      <c r="AY117" t="s">
        <v>325</v>
      </c>
      <c r="AZ117" t="s">
        <v>331</v>
      </c>
      <c r="BA117" t="s">
        <v>321</v>
      </c>
      <c r="BB117" t="s">
        <v>321</v>
      </c>
      <c r="BC117" t="s">
        <v>747</v>
      </c>
      <c r="BD117" t="s">
        <v>321</v>
      </c>
      <c r="BE117" s="322">
        <v>0</v>
      </c>
    </row>
    <row r="118" spans="1:57">
      <c r="A118" s="186" t="s">
        <v>144</v>
      </c>
      <c r="B118" s="186" t="s">
        <v>730</v>
      </c>
      <c r="C118" s="322">
        <v>0</v>
      </c>
      <c r="D118" s="322">
        <v>0</v>
      </c>
      <c r="E118" s="322">
        <v>0</v>
      </c>
      <c r="F118" s="322">
        <v>0</v>
      </c>
      <c r="G118" s="322">
        <v>0</v>
      </c>
      <c r="H118" s="322">
        <v>0</v>
      </c>
      <c r="I118" s="322">
        <v>0</v>
      </c>
      <c r="J118" s="322">
        <v>0</v>
      </c>
      <c r="K118" s="322">
        <v>0</v>
      </c>
      <c r="L118" s="322">
        <v>0</v>
      </c>
      <c r="M118" s="322">
        <v>0</v>
      </c>
      <c r="N118" s="322">
        <v>0</v>
      </c>
      <c r="O118" s="322">
        <v>0</v>
      </c>
      <c r="P118" s="322">
        <v>0</v>
      </c>
      <c r="Q118" s="322">
        <v>0</v>
      </c>
      <c r="R118" s="322">
        <v>0</v>
      </c>
      <c r="S118" s="322">
        <v>0</v>
      </c>
      <c r="T118" s="322">
        <v>0</v>
      </c>
      <c r="U118" s="322">
        <v>0</v>
      </c>
      <c r="V118" s="322">
        <v>0</v>
      </c>
      <c r="W118" s="322">
        <v>0</v>
      </c>
      <c r="X118" s="322">
        <v>0</v>
      </c>
      <c r="Y118" s="322">
        <v>0</v>
      </c>
      <c r="Z118" s="322">
        <v>0</v>
      </c>
      <c r="AA118" s="322">
        <v>0</v>
      </c>
      <c r="AB118" s="322">
        <v>0</v>
      </c>
      <c r="AC118" s="322">
        <v>0</v>
      </c>
      <c r="AD118" s="322">
        <v>0</v>
      </c>
      <c r="AE118" s="322">
        <v>0</v>
      </c>
      <c r="AF118" s="322">
        <v>0</v>
      </c>
      <c r="AG118" s="322">
        <v>0</v>
      </c>
      <c r="AH118" s="322">
        <v>0</v>
      </c>
      <c r="AI118" s="322">
        <v>13.759</v>
      </c>
      <c r="AJ118" s="322">
        <v>12.098000000000001</v>
      </c>
      <c r="AK118" s="322">
        <v>4.1429999999999998</v>
      </c>
      <c r="AL118" s="322">
        <v>0</v>
      </c>
      <c r="AM118" s="322">
        <v>0</v>
      </c>
      <c r="AN118" s="322">
        <v>0</v>
      </c>
      <c r="AO118" s="322">
        <v>0</v>
      </c>
      <c r="AP118" s="320">
        <v>0</v>
      </c>
      <c r="AQ118" s="322">
        <v>0</v>
      </c>
      <c r="AR118" s="322">
        <v>0</v>
      </c>
      <c r="AS118" s="322">
        <v>0</v>
      </c>
      <c r="AT118" s="101" t="s">
        <v>23</v>
      </c>
      <c r="AU118" s="101" t="s">
        <v>25</v>
      </c>
      <c r="AV118" s="101">
        <v>3</v>
      </c>
      <c r="AW118" t="s">
        <v>158</v>
      </c>
      <c r="AX118" t="s">
        <v>41</v>
      </c>
      <c r="AY118" t="s">
        <v>325</v>
      </c>
      <c r="AZ118" t="s">
        <v>324</v>
      </c>
      <c r="BA118" t="s">
        <v>321</v>
      </c>
      <c r="BB118" t="s">
        <v>321</v>
      </c>
      <c r="BC118" t="s">
        <v>693</v>
      </c>
      <c r="BD118" t="s">
        <v>321</v>
      </c>
      <c r="BE118" s="322">
        <v>0</v>
      </c>
    </row>
    <row r="119" spans="1:57">
      <c r="A119" s="186" t="s">
        <v>144</v>
      </c>
      <c r="B119" s="186" t="s">
        <v>782</v>
      </c>
      <c r="C119" s="322">
        <v>0</v>
      </c>
      <c r="D119" s="322">
        <v>0</v>
      </c>
      <c r="E119" s="322">
        <v>0</v>
      </c>
      <c r="F119" s="322">
        <v>0</v>
      </c>
      <c r="G119" s="322">
        <v>0</v>
      </c>
      <c r="H119" s="322">
        <v>0</v>
      </c>
      <c r="I119" s="322">
        <v>0</v>
      </c>
      <c r="J119" s="322">
        <v>0</v>
      </c>
      <c r="K119" s="322">
        <v>0</v>
      </c>
      <c r="L119" s="322">
        <v>0</v>
      </c>
      <c r="M119" s="322">
        <v>0</v>
      </c>
      <c r="N119" s="322">
        <v>0</v>
      </c>
      <c r="O119" s="322">
        <v>0</v>
      </c>
      <c r="P119" s="322">
        <v>0</v>
      </c>
      <c r="Q119" s="322">
        <v>0</v>
      </c>
      <c r="R119" s="322">
        <v>0</v>
      </c>
      <c r="S119" s="322">
        <v>0</v>
      </c>
      <c r="T119" s="322">
        <v>0</v>
      </c>
      <c r="U119" s="322">
        <v>0</v>
      </c>
      <c r="V119" s="322">
        <v>0</v>
      </c>
      <c r="W119" s="322">
        <v>0</v>
      </c>
      <c r="X119" s="322">
        <v>0</v>
      </c>
      <c r="Y119" s="322">
        <v>0</v>
      </c>
      <c r="Z119" s="322">
        <v>0</v>
      </c>
      <c r="AA119" s="322">
        <v>0</v>
      </c>
      <c r="AB119" s="322">
        <v>0</v>
      </c>
      <c r="AC119" s="322">
        <v>0</v>
      </c>
      <c r="AD119" s="322">
        <v>0.4</v>
      </c>
      <c r="AE119" s="322">
        <v>5.5</v>
      </c>
      <c r="AF119" s="322">
        <v>5.5</v>
      </c>
      <c r="AG119" s="322">
        <v>5.5190000000000001</v>
      </c>
      <c r="AH119" s="322">
        <v>5.633</v>
      </c>
      <c r="AI119" s="322">
        <v>5.7370000000000001</v>
      </c>
      <c r="AJ119" s="322">
        <v>2.863</v>
      </c>
      <c r="AK119" s="322">
        <v>0</v>
      </c>
      <c r="AL119" s="322">
        <v>0</v>
      </c>
      <c r="AM119" s="322">
        <v>0</v>
      </c>
      <c r="AN119" s="322">
        <v>0</v>
      </c>
      <c r="AO119" s="322">
        <v>0</v>
      </c>
      <c r="AP119" s="320">
        <v>0</v>
      </c>
      <c r="AQ119" s="322">
        <v>0</v>
      </c>
      <c r="AR119" s="322">
        <v>0</v>
      </c>
      <c r="AS119" s="322">
        <v>0</v>
      </c>
      <c r="AT119" s="101" t="s">
        <v>18</v>
      </c>
      <c r="AU119" s="101" t="s">
        <v>24</v>
      </c>
      <c r="AV119" s="101">
        <v>7</v>
      </c>
      <c r="AW119" t="s">
        <v>157</v>
      </c>
      <c r="AX119" t="s">
        <v>55</v>
      </c>
      <c r="AY119" t="s">
        <v>758</v>
      </c>
      <c r="AZ119" t="s">
        <v>324</v>
      </c>
      <c r="BA119" t="s">
        <v>321</v>
      </c>
      <c r="BB119" t="s">
        <v>321</v>
      </c>
      <c r="BC119" s="321" t="s">
        <v>710</v>
      </c>
      <c r="BD119" s="321" t="s">
        <v>321</v>
      </c>
      <c r="BE119" s="322">
        <v>0</v>
      </c>
    </row>
    <row r="120" spans="1:57">
      <c r="A120" s="186" t="s">
        <v>144</v>
      </c>
      <c r="B120" s="186" t="s">
        <v>732</v>
      </c>
      <c r="C120" s="322">
        <v>0</v>
      </c>
      <c r="D120" s="322">
        <v>0</v>
      </c>
      <c r="E120" s="322">
        <v>0</v>
      </c>
      <c r="F120" s="322">
        <v>0</v>
      </c>
      <c r="G120" s="322">
        <v>0</v>
      </c>
      <c r="H120" s="322">
        <v>0</v>
      </c>
      <c r="I120" s="322">
        <v>0</v>
      </c>
      <c r="J120" s="322">
        <v>0</v>
      </c>
      <c r="K120" s="322">
        <v>0</v>
      </c>
      <c r="L120" s="322">
        <v>0</v>
      </c>
      <c r="M120" s="322">
        <v>0</v>
      </c>
      <c r="N120" s="322">
        <v>0</v>
      </c>
      <c r="O120" s="322">
        <v>0</v>
      </c>
      <c r="P120" s="322">
        <v>0</v>
      </c>
      <c r="Q120" s="322">
        <v>0</v>
      </c>
      <c r="R120" s="322">
        <v>0</v>
      </c>
      <c r="S120" s="322">
        <v>0</v>
      </c>
      <c r="T120" s="322">
        <v>0</v>
      </c>
      <c r="U120" s="322">
        <v>0</v>
      </c>
      <c r="V120" s="322">
        <v>0</v>
      </c>
      <c r="W120" s="322">
        <v>0</v>
      </c>
      <c r="X120" s="322">
        <v>0</v>
      </c>
      <c r="Y120" s="322">
        <v>0</v>
      </c>
      <c r="Z120" s="322">
        <v>0</v>
      </c>
      <c r="AA120" s="322">
        <v>0</v>
      </c>
      <c r="AB120" s="322">
        <v>0</v>
      </c>
      <c r="AC120" s="322">
        <v>0</v>
      </c>
      <c r="AD120" s="322">
        <v>0</v>
      </c>
      <c r="AE120" s="322">
        <v>0</v>
      </c>
      <c r="AF120" s="322">
        <v>0</v>
      </c>
      <c r="AG120" s="322">
        <v>0</v>
      </c>
      <c r="AH120" s="322">
        <v>10.51</v>
      </c>
      <c r="AI120" s="322">
        <v>5.99</v>
      </c>
      <c r="AJ120" s="322">
        <v>3</v>
      </c>
      <c r="AK120" s="322">
        <v>0</v>
      </c>
      <c r="AL120" s="322">
        <v>0</v>
      </c>
      <c r="AM120" s="322">
        <v>0</v>
      </c>
      <c r="AN120" s="322">
        <v>0</v>
      </c>
      <c r="AO120" s="322">
        <v>0</v>
      </c>
      <c r="AP120" s="320">
        <v>0</v>
      </c>
      <c r="AQ120" s="322">
        <v>0</v>
      </c>
      <c r="AR120" s="322">
        <v>0</v>
      </c>
      <c r="AS120" s="322">
        <v>0</v>
      </c>
      <c r="AT120" s="101" t="s">
        <v>22</v>
      </c>
      <c r="AU120" s="101" t="s">
        <v>24</v>
      </c>
      <c r="AV120" s="101">
        <v>3</v>
      </c>
      <c r="AW120" t="s">
        <v>158</v>
      </c>
      <c r="AX120" t="s">
        <v>34</v>
      </c>
      <c r="AY120" t="s">
        <v>325</v>
      </c>
      <c r="AZ120" t="s">
        <v>324</v>
      </c>
      <c r="BA120" t="s">
        <v>321</v>
      </c>
      <c r="BB120" t="s">
        <v>321</v>
      </c>
      <c r="BC120" s="345" t="s">
        <v>686</v>
      </c>
      <c r="BD120" s="345" t="s">
        <v>321</v>
      </c>
      <c r="BE120" s="322">
        <v>0</v>
      </c>
    </row>
    <row r="121" spans="1:57">
      <c r="A121" s="186" t="s">
        <v>144</v>
      </c>
      <c r="B121" s="186" t="s">
        <v>727</v>
      </c>
      <c r="C121" s="322">
        <v>0</v>
      </c>
      <c r="D121" s="322">
        <v>0</v>
      </c>
      <c r="E121" s="322">
        <v>0</v>
      </c>
      <c r="F121" s="322">
        <v>0</v>
      </c>
      <c r="G121" s="322">
        <v>0</v>
      </c>
      <c r="H121" s="322">
        <v>0</v>
      </c>
      <c r="I121" s="322">
        <v>0</v>
      </c>
      <c r="J121" s="322">
        <v>0</v>
      </c>
      <c r="K121" s="322">
        <v>0</v>
      </c>
      <c r="L121" s="322">
        <v>0</v>
      </c>
      <c r="M121" s="322">
        <v>0</v>
      </c>
      <c r="N121" s="322">
        <v>0</v>
      </c>
      <c r="O121" s="322">
        <v>0</v>
      </c>
      <c r="P121" s="322">
        <v>0</v>
      </c>
      <c r="Q121" s="322">
        <v>0</v>
      </c>
      <c r="R121" s="322">
        <v>0</v>
      </c>
      <c r="S121" s="322">
        <v>0</v>
      </c>
      <c r="T121" s="322">
        <v>0</v>
      </c>
      <c r="U121" s="322">
        <v>0</v>
      </c>
      <c r="V121" s="322">
        <v>0</v>
      </c>
      <c r="W121" s="322">
        <v>0</v>
      </c>
      <c r="X121" s="322">
        <v>0</v>
      </c>
      <c r="Y121" s="322">
        <v>0</v>
      </c>
      <c r="Z121" s="322">
        <v>0</v>
      </c>
      <c r="AA121" s="322">
        <v>0</v>
      </c>
      <c r="AB121" s="322">
        <v>0</v>
      </c>
      <c r="AC121" s="322">
        <v>0</v>
      </c>
      <c r="AD121" s="322">
        <v>0</v>
      </c>
      <c r="AE121" s="322">
        <v>0</v>
      </c>
      <c r="AF121" s="322">
        <v>0</v>
      </c>
      <c r="AG121" s="322">
        <v>0</v>
      </c>
      <c r="AH121" s="322">
        <v>3.9</v>
      </c>
      <c r="AI121" s="322">
        <v>10.215</v>
      </c>
      <c r="AJ121" s="322">
        <v>3.4</v>
      </c>
      <c r="AK121" s="322">
        <v>0</v>
      </c>
      <c r="AL121" s="322">
        <v>0</v>
      </c>
      <c r="AM121" s="322">
        <v>0</v>
      </c>
      <c r="AN121" s="322">
        <v>0</v>
      </c>
      <c r="AO121" s="322">
        <v>0</v>
      </c>
      <c r="AP121" s="320">
        <v>0</v>
      </c>
      <c r="AQ121" s="322">
        <v>0</v>
      </c>
      <c r="AR121" s="322">
        <v>0</v>
      </c>
      <c r="AS121" s="322">
        <v>0</v>
      </c>
      <c r="AT121" s="101" t="s">
        <v>22</v>
      </c>
      <c r="AU121" s="101" t="s">
        <v>24</v>
      </c>
      <c r="AV121" s="101">
        <v>3</v>
      </c>
      <c r="AW121" t="s">
        <v>158</v>
      </c>
      <c r="AX121" t="s">
        <v>45</v>
      </c>
      <c r="AY121" t="s">
        <v>325</v>
      </c>
      <c r="AZ121" t="s">
        <v>324</v>
      </c>
      <c r="BA121" t="s">
        <v>321</v>
      </c>
      <c r="BB121" t="s">
        <v>321</v>
      </c>
      <c r="BC121" s="345" t="s">
        <v>686</v>
      </c>
      <c r="BD121" s="345" t="s">
        <v>321</v>
      </c>
      <c r="BE121" s="322">
        <v>0</v>
      </c>
    </row>
    <row r="122" spans="1:57">
      <c r="A122" s="186" t="s">
        <v>144</v>
      </c>
      <c r="B122" s="186" t="s">
        <v>714</v>
      </c>
      <c r="C122" s="322">
        <v>0</v>
      </c>
      <c r="D122" s="322">
        <v>0</v>
      </c>
      <c r="E122" s="322">
        <v>0</v>
      </c>
      <c r="F122" s="322">
        <v>0</v>
      </c>
      <c r="G122" s="322">
        <v>0</v>
      </c>
      <c r="H122" s="322">
        <v>0</v>
      </c>
      <c r="I122" s="322">
        <v>0</v>
      </c>
      <c r="J122" s="322">
        <v>0</v>
      </c>
      <c r="K122" s="322">
        <v>0</v>
      </c>
      <c r="L122" s="322">
        <v>0</v>
      </c>
      <c r="M122" s="322">
        <v>0</v>
      </c>
      <c r="N122" s="322">
        <v>0</v>
      </c>
      <c r="O122" s="322">
        <v>0</v>
      </c>
      <c r="P122" s="322">
        <v>0</v>
      </c>
      <c r="Q122" s="322">
        <v>0</v>
      </c>
      <c r="R122" s="322">
        <v>0</v>
      </c>
      <c r="S122" s="322">
        <v>0</v>
      </c>
      <c r="T122" s="322">
        <v>0</v>
      </c>
      <c r="U122" s="322">
        <v>0</v>
      </c>
      <c r="V122" s="322">
        <v>0</v>
      </c>
      <c r="W122" s="322">
        <v>0</v>
      </c>
      <c r="X122" s="322">
        <v>0</v>
      </c>
      <c r="Y122" s="322">
        <v>0</v>
      </c>
      <c r="Z122" s="322">
        <v>0</v>
      </c>
      <c r="AA122" s="322">
        <v>0</v>
      </c>
      <c r="AB122" s="322">
        <v>0</v>
      </c>
      <c r="AC122" s="322">
        <v>0</v>
      </c>
      <c r="AD122" s="322">
        <v>0</v>
      </c>
      <c r="AE122" s="322">
        <v>0</v>
      </c>
      <c r="AF122" s="322">
        <v>0</v>
      </c>
      <c r="AG122" s="322">
        <v>0</v>
      </c>
      <c r="AH122" s="322">
        <v>14.4</v>
      </c>
      <c r="AI122" s="322">
        <v>34.200000000000003</v>
      </c>
      <c r="AJ122" s="322">
        <v>15.5</v>
      </c>
      <c r="AK122" s="322">
        <v>0</v>
      </c>
      <c r="AL122" s="322">
        <v>0</v>
      </c>
      <c r="AM122" s="322">
        <v>0</v>
      </c>
      <c r="AN122" s="322">
        <v>0</v>
      </c>
      <c r="AO122" s="322">
        <v>0</v>
      </c>
      <c r="AP122" s="320">
        <v>0</v>
      </c>
      <c r="AQ122" s="322">
        <v>0</v>
      </c>
      <c r="AR122" s="322">
        <v>0</v>
      </c>
      <c r="AS122" s="322">
        <v>0</v>
      </c>
      <c r="AT122" s="101" t="s">
        <v>22</v>
      </c>
      <c r="AU122" s="101" t="s">
        <v>24</v>
      </c>
      <c r="AV122" s="101">
        <v>3</v>
      </c>
      <c r="AW122" t="s">
        <v>158</v>
      </c>
      <c r="AX122" t="s">
        <v>57</v>
      </c>
      <c r="AY122" t="s">
        <v>325</v>
      </c>
      <c r="AZ122" t="s">
        <v>324</v>
      </c>
      <c r="BA122" t="s">
        <v>321</v>
      </c>
      <c r="BB122" t="s">
        <v>321</v>
      </c>
      <c r="BC122" t="s">
        <v>686</v>
      </c>
      <c r="BD122" t="s">
        <v>321</v>
      </c>
      <c r="BE122" s="322">
        <v>0</v>
      </c>
    </row>
    <row r="123" spans="1:57">
      <c r="A123" s="186" t="s">
        <v>144</v>
      </c>
      <c r="B123" s="186" t="s">
        <v>712</v>
      </c>
      <c r="C123" s="322">
        <v>0</v>
      </c>
      <c r="D123" s="322">
        <v>0</v>
      </c>
      <c r="E123" s="322">
        <v>0</v>
      </c>
      <c r="F123" s="322">
        <v>0</v>
      </c>
      <c r="G123" s="322">
        <v>0</v>
      </c>
      <c r="H123" s="322">
        <v>0</v>
      </c>
      <c r="I123" s="322">
        <v>0</v>
      </c>
      <c r="J123" s="322">
        <v>0</v>
      </c>
      <c r="K123" s="322">
        <v>0</v>
      </c>
      <c r="L123" s="322">
        <v>0</v>
      </c>
      <c r="M123" s="322">
        <v>0</v>
      </c>
      <c r="N123" s="322">
        <v>0</v>
      </c>
      <c r="O123" s="322">
        <v>0</v>
      </c>
      <c r="P123" s="322">
        <v>0</v>
      </c>
      <c r="Q123" s="322">
        <v>0</v>
      </c>
      <c r="R123" s="322">
        <v>0</v>
      </c>
      <c r="S123" s="322">
        <v>0</v>
      </c>
      <c r="T123" s="322">
        <v>0</v>
      </c>
      <c r="U123" s="322">
        <v>0</v>
      </c>
      <c r="V123" s="322">
        <v>0</v>
      </c>
      <c r="W123" s="322">
        <v>0</v>
      </c>
      <c r="X123" s="322">
        <v>0</v>
      </c>
      <c r="Y123" s="322">
        <v>0</v>
      </c>
      <c r="Z123" s="322">
        <v>0</v>
      </c>
      <c r="AA123" s="322">
        <v>0</v>
      </c>
      <c r="AB123" s="322">
        <v>0</v>
      </c>
      <c r="AC123" s="322">
        <v>0</v>
      </c>
      <c r="AD123" s="322">
        <v>0</v>
      </c>
      <c r="AE123" s="322">
        <v>0</v>
      </c>
      <c r="AF123" s="322">
        <v>0</v>
      </c>
      <c r="AG123" s="322">
        <v>0</v>
      </c>
      <c r="AH123" s="322">
        <v>18.018000000000001</v>
      </c>
      <c r="AI123" s="322">
        <v>15.762</v>
      </c>
      <c r="AJ123" s="322">
        <v>3</v>
      </c>
      <c r="AK123" s="322">
        <v>0</v>
      </c>
      <c r="AL123" s="322">
        <v>0</v>
      </c>
      <c r="AM123" s="322">
        <v>0</v>
      </c>
      <c r="AN123" s="322">
        <v>0</v>
      </c>
      <c r="AO123" s="322">
        <v>0</v>
      </c>
      <c r="AP123" s="320">
        <v>0</v>
      </c>
      <c r="AQ123" s="322">
        <v>0</v>
      </c>
      <c r="AR123" s="322">
        <v>0</v>
      </c>
      <c r="AS123" s="322">
        <v>0</v>
      </c>
      <c r="AT123" s="101" t="s">
        <v>22</v>
      </c>
      <c r="AU123" s="101" t="s">
        <v>24</v>
      </c>
      <c r="AV123" s="101">
        <v>3</v>
      </c>
      <c r="AW123" t="s">
        <v>158</v>
      </c>
      <c r="AX123" t="s">
        <v>57</v>
      </c>
      <c r="AY123" t="s">
        <v>325</v>
      </c>
      <c r="AZ123" t="s">
        <v>324</v>
      </c>
      <c r="BA123" t="s">
        <v>321</v>
      </c>
      <c r="BB123" t="s">
        <v>321</v>
      </c>
      <c r="BC123" t="s">
        <v>686</v>
      </c>
      <c r="BD123" t="s">
        <v>321</v>
      </c>
      <c r="BE123" s="322">
        <v>0</v>
      </c>
    </row>
    <row r="124" spans="1:57">
      <c r="A124" s="186" t="s">
        <v>144</v>
      </c>
      <c r="B124" s="186" t="s">
        <v>753</v>
      </c>
      <c r="C124" s="322">
        <v>0</v>
      </c>
      <c r="D124" s="322">
        <v>0</v>
      </c>
      <c r="E124" s="322">
        <v>0</v>
      </c>
      <c r="F124" s="322">
        <v>0</v>
      </c>
      <c r="G124" s="322">
        <v>0</v>
      </c>
      <c r="H124" s="322">
        <v>0</v>
      </c>
      <c r="I124" s="322">
        <v>0</v>
      </c>
      <c r="J124" s="322">
        <v>0</v>
      </c>
      <c r="K124" s="322">
        <v>0</v>
      </c>
      <c r="L124" s="322">
        <v>0</v>
      </c>
      <c r="M124" s="322">
        <v>0</v>
      </c>
      <c r="N124" s="322">
        <v>0</v>
      </c>
      <c r="O124" s="322">
        <v>0</v>
      </c>
      <c r="P124" s="322">
        <v>0</v>
      </c>
      <c r="Q124" s="322">
        <v>0</v>
      </c>
      <c r="R124" s="322">
        <v>0</v>
      </c>
      <c r="S124" s="322">
        <v>0</v>
      </c>
      <c r="T124" s="322">
        <v>0</v>
      </c>
      <c r="U124" s="322">
        <v>0</v>
      </c>
      <c r="V124" s="322">
        <v>0</v>
      </c>
      <c r="W124" s="322">
        <v>0</v>
      </c>
      <c r="X124" s="322">
        <v>0</v>
      </c>
      <c r="Y124" s="322">
        <v>0</v>
      </c>
      <c r="Z124" s="322">
        <v>0</v>
      </c>
      <c r="AA124" s="322">
        <v>0</v>
      </c>
      <c r="AB124" s="322">
        <v>0</v>
      </c>
      <c r="AC124" s="322">
        <v>0</v>
      </c>
      <c r="AD124" s="322">
        <v>0</v>
      </c>
      <c r="AE124" s="322">
        <v>0</v>
      </c>
      <c r="AF124" s="322">
        <v>0</v>
      </c>
      <c r="AG124" s="322">
        <v>0</v>
      </c>
      <c r="AH124" s="322">
        <v>0</v>
      </c>
      <c r="AI124" s="322">
        <v>0.13100000000000001</v>
      </c>
      <c r="AJ124" s="322">
        <v>0.16600000000000001</v>
      </c>
      <c r="AK124" s="322">
        <v>0</v>
      </c>
      <c r="AL124" s="322">
        <v>0</v>
      </c>
      <c r="AM124" s="322">
        <v>0</v>
      </c>
      <c r="AN124" s="322">
        <v>0</v>
      </c>
      <c r="AO124" s="322">
        <v>0</v>
      </c>
      <c r="AP124" s="320">
        <v>0</v>
      </c>
      <c r="AQ124" s="322">
        <v>0</v>
      </c>
      <c r="AR124" s="322">
        <v>0</v>
      </c>
      <c r="AS124" s="322">
        <v>0</v>
      </c>
      <c r="AT124" s="101" t="s">
        <v>23</v>
      </c>
      <c r="AU124" s="101" t="s">
        <v>24</v>
      </c>
      <c r="AV124" s="101">
        <v>2</v>
      </c>
      <c r="AW124" t="s">
        <v>158</v>
      </c>
      <c r="AX124" t="s">
        <v>53</v>
      </c>
      <c r="AY124" s="321" t="s">
        <v>325</v>
      </c>
      <c r="AZ124" t="s">
        <v>331</v>
      </c>
      <c r="BA124" t="s">
        <v>321</v>
      </c>
      <c r="BB124" t="s">
        <v>321</v>
      </c>
      <c r="BC124" t="s">
        <v>747</v>
      </c>
      <c r="BD124" t="s">
        <v>321</v>
      </c>
      <c r="BE124" s="322">
        <v>0</v>
      </c>
    </row>
    <row r="125" spans="1:57">
      <c r="A125" s="186" t="s">
        <v>144</v>
      </c>
      <c r="B125" s="186" t="s">
        <v>685</v>
      </c>
      <c r="C125" s="322">
        <v>0</v>
      </c>
      <c r="D125" s="322">
        <v>0</v>
      </c>
      <c r="E125" s="322">
        <v>0</v>
      </c>
      <c r="F125" s="322">
        <v>0</v>
      </c>
      <c r="G125" s="322">
        <v>0</v>
      </c>
      <c r="H125" s="322">
        <v>0</v>
      </c>
      <c r="I125" s="322">
        <v>0</v>
      </c>
      <c r="J125" s="322">
        <v>0</v>
      </c>
      <c r="K125" s="322">
        <v>0</v>
      </c>
      <c r="L125" s="322">
        <v>0</v>
      </c>
      <c r="M125" s="322">
        <v>0</v>
      </c>
      <c r="N125" s="322">
        <v>0</v>
      </c>
      <c r="O125" s="322">
        <v>0</v>
      </c>
      <c r="P125" s="322">
        <v>0</v>
      </c>
      <c r="Q125" s="322">
        <v>0</v>
      </c>
      <c r="R125" s="322">
        <v>0</v>
      </c>
      <c r="S125" s="322">
        <v>0</v>
      </c>
      <c r="T125" s="322">
        <v>0</v>
      </c>
      <c r="U125" s="322">
        <v>0</v>
      </c>
      <c r="V125" s="322">
        <v>0</v>
      </c>
      <c r="W125" s="322">
        <v>0</v>
      </c>
      <c r="X125" s="322">
        <v>0</v>
      </c>
      <c r="Y125" s="322">
        <v>0</v>
      </c>
      <c r="Z125" s="322">
        <v>0</v>
      </c>
      <c r="AA125" s="322">
        <v>0</v>
      </c>
      <c r="AB125" s="322">
        <v>0</v>
      </c>
      <c r="AC125" s="322">
        <v>0</v>
      </c>
      <c r="AD125" s="322">
        <v>0</v>
      </c>
      <c r="AE125" s="322">
        <v>0</v>
      </c>
      <c r="AF125" s="322">
        <v>0</v>
      </c>
      <c r="AG125" s="322">
        <v>0</v>
      </c>
      <c r="AH125" s="322">
        <v>0</v>
      </c>
      <c r="AI125" s="322">
        <v>34.6</v>
      </c>
      <c r="AJ125" s="322">
        <v>5.6310000000000002</v>
      </c>
      <c r="AK125" s="322">
        <v>0</v>
      </c>
      <c r="AL125" s="322">
        <v>0</v>
      </c>
      <c r="AM125" s="322">
        <v>0</v>
      </c>
      <c r="AN125" s="322">
        <v>0</v>
      </c>
      <c r="AO125" s="322">
        <v>0</v>
      </c>
      <c r="AP125" s="320">
        <v>0</v>
      </c>
      <c r="AQ125" s="322">
        <v>0</v>
      </c>
      <c r="AR125" s="322">
        <v>0</v>
      </c>
      <c r="AS125" s="322">
        <v>0</v>
      </c>
      <c r="AT125" s="101" t="s">
        <v>23</v>
      </c>
      <c r="AU125" s="101" t="s">
        <v>24</v>
      </c>
      <c r="AV125" s="101">
        <v>2</v>
      </c>
      <c r="AW125" t="s">
        <v>158</v>
      </c>
      <c r="AX125" t="s">
        <v>57</v>
      </c>
      <c r="AY125" s="321" t="s">
        <v>341</v>
      </c>
      <c r="AZ125" t="s">
        <v>324</v>
      </c>
      <c r="BA125" t="s">
        <v>321</v>
      </c>
      <c r="BB125" t="s">
        <v>321</v>
      </c>
      <c r="BC125" s="345" t="s">
        <v>683</v>
      </c>
      <c r="BD125" s="345" t="s">
        <v>321</v>
      </c>
      <c r="BE125" s="322">
        <v>0</v>
      </c>
    </row>
    <row r="126" spans="1:57">
      <c r="A126" s="186" t="s">
        <v>144</v>
      </c>
      <c r="B126" s="186" t="s">
        <v>729</v>
      </c>
      <c r="C126" s="322">
        <v>0</v>
      </c>
      <c r="D126" s="322">
        <v>0</v>
      </c>
      <c r="E126" s="322">
        <v>0</v>
      </c>
      <c r="F126" s="322">
        <v>0</v>
      </c>
      <c r="G126" s="322">
        <v>0</v>
      </c>
      <c r="H126" s="322">
        <v>0</v>
      </c>
      <c r="I126" s="322">
        <v>0</v>
      </c>
      <c r="J126" s="322">
        <v>0</v>
      </c>
      <c r="K126" s="322">
        <v>0</v>
      </c>
      <c r="L126" s="322">
        <v>0</v>
      </c>
      <c r="M126" s="322">
        <v>0</v>
      </c>
      <c r="N126" s="322">
        <v>0</v>
      </c>
      <c r="O126" s="322">
        <v>0</v>
      </c>
      <c r="P126" s="322">
        <v>0</v>
      </c>
      <c r="Q126" s="322">
        <v>0</v>
      </c>
      <c r="R126" s="322">
        <v>0</v>
      </c>
      <c r="S126" s="322">
        <v>0</v>
      </c>
      <c r="T126" s="322">
        <v>0</v>
      </c>
      <c r="U126" s="322">
        <v>0</v>
      </c>
      <c r="V126" s="322">
        <v>0</v>
      </c>
      <c r="W126" s="322">
        <v>0</v>
      </c>
      <c r="X126" s="322">
        <v>0</v>
      </c>
      <c r="Y126" s="322">
        <v>0</v>
      </c>
      <c r="Z126" s="322">
        <v>0</v>
      </c>
      <c r="AA126" s="322">
        <v>0</v>
      </c>
      <c r="AB126" s="322">
        <v>0</v>
      </c>
      <c r="AC126" s="322">
        <v>0</v>
      </c>
      <c r="AD126" s="322">
        <v>0</v>
      </c>
      <c r="AE126" s="322">
        <v>0</v>
      </c>
      <c r="AF126" s="322">
        <v>0</v>
      </c>
      <c r="AG126" s="322">
        <v>0</v>
      </c>
      <c r="AH126" s="322">
        <v>0</v>
      </c>
      <c r="AI126" s="322">
        <v>10.1</v>
      </c>
      <c r="AJ126" s="322">
        <v>15</v>
      </c>
      <c r="AK126" s="322">
        <v>0</v>
      </c>
      <c r="AL126" s="322">
        <v>0</v>
      </c>
      <c r="AM126" s="322">
        <v>0</v>
      </c>
      <c r="AN126" s="322">
        <v>0</v>
      </c>
      <c r="AO126" s="322">
        <v>0</v>
      </c>
      <c r="AP126" s="320">
        <v>0</v>
      </c>
      <c r="AQ126" s="322">
        <v>0</v>
      </c>
      <c r="AR126" s="322">
        <v>0</v>
      </c>
      <c r="AS126" s="322">
        <v>0</v>
      </c>
      <c r="AT126" s="101" t="s">
        <v>23</v>
      </c>
      <c r="AU126" s="101" t="s">
        <v>24</v>
      </c>
      <c r="AV126" s="101">
        <v>2</v>
      </c>
      <c r="AW126" t="s">
        <v>158</v>
      </c>
      <c r="AX126" t="s">
        <v>41</v>
      </c>
      <c r="AY126" s="321" t="s">
        <v>325</v>
      </c>
      <c r="AZ126" t="s">
        <v>324</v>
      </c>
      <c r="BA126" t="s">
        <v>321</v>
      </c>
      <c r="BB126" t="s">
        <v>321</v>
      </c>
      <c r="BC126" t="s">
        <v>693</v>
      </c>
      <c r="BD126" t="s">
        <v>321</v>
      </c>
      <c r="BE126" s="322">
        <v>0</v>
      </c>
    </row>
    <row r="127" spans="1:57">
      <c r="A127" s="186" t="s">
        <v>144</v>
      </c>
      <c r="B127" s="186" t="s">
        <v>728</v>
      </c>
      <c r="C127" s="322">
        <v>0</v>
      </c>
      <c r="D127" s="322">
        <v>0</v>
      </c>
      <c r="E127" s="322">
        <v>0</v>
      </c>
      <c r="F127" s="322">
        <v>0</v>
      </c>
      <c r="G127" s="322">
        <v>0</v>
      </c>
      <c r="H127" s="322">
        <v>0</v>
      </c>
      <c r="I127" s="322">
        <v>0</v>
      </c>
      <c r="J127" s="322">
        <v>0</v>
      </c>
      <c r="K127" s="322">
        <v>0</v>
      </c>
      <c r="L127" s="322">
        <v>0</v>
      </c>
      <c r="M127" s="322">
        <v>0</v>
      </c>
      <c r="N127" s="322">
        <v>0</v>
      </c>
      <c r="O127" s="322">
        <v>0</v>
      </c>
      <c r="P127" s="322">
        <v>0</v>
      </c>
      <c r="Q127" s="322">
        <v>0</v>
      </c>
      <c r="R127" s="322">
        <v>0</v>
      </c>
      <c r="S127" s="322">
        <v>0</v>
      </c>
      <c r="T127" s="322">
        <v>0</v>
      </c>
      <c r="U127" s="322">
        <v>0</v>
      </c>
      <c r="V127" s="322">
        <v>0</v>
      </c>
      <c r="W127" s="322">
        <v>0</v>
      </c>
      <c r="X127" s="322">
        <v>0</v>
      </c>
      <c r="Y127" s="322">
        <v>0</v>
      </c>
      <c r="Z127" s="322">
        <v>0</v>
      </c>
      <c r="AA127" s="322">
        <v>0</v>
      </c>
      <c r="AB127" s="322">
        <v>0</v>
      </c>
      <c r="AC127" s="322">
        <v>0</v>
      </c>
      <c r="AD127" s="322">
        <v>0</v>
      </c>
      <c r="AE127" s="322">
        <v>0</v>
      </c>
      <c r="AF127" s="322">
        <v>0</v>
      </c>
      <c r="AG127" s="322">
        <v>0</v>
      </c>
      <c r="AH127" s="322">
        <v>27.8</v>
      </c>
      <c r="AI127" s="322">
        <v>16</v>
      </c>
      <c r="AJ127" s="322">
        <v>0</v>
      </c>
      <c r="AK127" s="322">
        <v>0</v>
      </c>
      <c r="AL127" s="322">
        <v>0</v>
      </c>
      <c r="AM127" s="322">
        <v>0</v>
      </c>
      <c r="AN127" s="322">
        <v>0</v>
      </c>
      <c r="AO127" s="322">
        <v>0</v>
      </c>
      <c r="AP127" s="320">
        <v>0</v>
      </c>
      <c r="AQ127" s="322">
        <v>0</v>
      </c>
      <c r="AR127" s="322">
        <v>0</v>
      </c>
      <c r="AS127" s="322">
        <v>0</v>
      </c>
      <c r="AT127" s="101" t="s">
        <v>22</v>
      </c>
      <c r="AU127" s="101" t="s">
        <v>23</v>
      </c>
      <c r="AV127" s="101">
        <v>2</v>
      </c>
      <c r="AW127" t="s">
        <v>158</v>
      </c>
      <c r="AX127" t="s">
        <v>43</v>
      </c>
      <c r="AY127" t="s">
        <v>325</v>
      </c>
      <c r="AZ127" t="s">
        <v>324</v>
      </c>
      <c r="BA127" t="s">
        <v>321</v>
      </c>
      <c r="BB127" t="s">
        <v>321</v>
      </c>
      <c r="BC127" t="s">
        <v>686</v>
      </c>
      <c r="BD127" t="s">
        <v>321</v>
      </c>
      <c r="BE127" s="322">
        <v>0</v>
      </c>
    </row>
    <row r="128" spans="1:57">
      <c r="A128" s="186" t="s">
        <v>144</v>
      </c>
      <c r="B128" s="186" t="s">
        <v>752</v>
      </c>
      <c r="C128" s="322">
        <v>0</v>
      </c>
      <c r="D128" s="322">
        <v>0</v>
      </c>
      <c r="E128" s="322">
        <v>0</v>
      </c>
      <c r="F128" s="322">
        <v>0</v>
      </c>
      <c r="G128" s="322">
        <v>0</v>
      </c>
      <c r="H128" s="322">
        <v>0</v>
      </c>
      <c r="I128" s="322">
        <v>0</v>
      </c>
      <c r="J128" s="322">
        <v>0</v>
      </c>
      <c r="K128" s="322">
        <v>0</v>
      </c>
      <c r="L128" s="322">
        <v>0</v>
      </c>
      <c r="M128" s="322">
        <v>0</v>
      </c>
      <c r="N128" s="322">
        <v>0</v>
      </c>
      <c r="O128" s="322">
        <v>0</v>
      </c>
      <c r="P128" s="322">
        <v>0</v>
      </c>
      <c r="Q128" s="322">
        <v>0</v>
      </c>
      <c r="R128" s="322">
        <v>0</v>
      </c>
      <c r="S128" s="322">
        <v>0</v>
      </c>
      <c r="T128" s="322">
        <v>0</v>
      </c>
      <c r="U128" s="322">
        <v>0</v>
      </c>
      <c r="V128" s="322">
        <v>0</v>
      </c>
      <c r="W128" s="322">
        <v>0</v>
      </c>
      <c r="X128" s="322">
        <v>0</v>
      </c>
      <c r="Y128" s="322">
        <v>0</v>
      </c>
      <c r="Z128" s="322">
        <v>0</v>
      </c>
      <c r="AA128" s="322">
        <v>0</v>
      </c>
      <c r="AB128" s="322">
        <v>0</v>
      </c>
      <c r="AC128" s="322">
        <v>0</v>
      </c>
      <c r="AD128" s="322">
        <v>0</v>
      </c>
      <c r="AE128" s="322">
        <v>0</v>
      </c>
      <c r="AF128" s="322">
        <v>0</v>
      </c>
      <c r="AG128" s="322">
        <v>0</v>
      </c>
      <c r="AH128" s="322">
        <v>0</v>
      </c>
      <c r="AI128" s="322">
        <v>35</v>
      </c>
      <c r="AJ128" s="322">
        <v>0</v>
      </c>
      <c r="AK128" s="322">
        <v>0</v>
      </c>
      <c r="AL128" s="322">
        <v>0</v>
      </c>
      <c r="AM128" s="322">
        <v>0</v>
      </c>
      <c r="AN128" s="322">
        <v>0</v>
      </c>
      <c r="AO128" s="322">
        <v>0</v>
      </c>
      <c r="AP128" s="320">
        <v>0</v>
      </c>
      <c r="AQ128" s="322">
        <v>0</v>
      </c>
      <c r="AR128" s="322">
        <v>0</v>
      </c>
      <c r="AS128" s="322">
        <v>0</v>
      </c>
      <c r="AT128" s="101" t="s">
        <v>23</v>
      </c>
      <c r="AU128" s="101" t="s">
        <v>23</v>
      </c>
      <c r="AV128" s="101">
        <v>1</v>
      </c>
      <c r="AW128" t="s">
        <v>158</v>
      </c>
      <c r="AX128" t="s">
        <v>53</v>
      </c>
      <c r="AY128" t="s">
        <v>325</v>
      </c>
      <c r="AZ128" t="s">
        <v>331</v>
      </c>
      <c r="BA128" t="s">
        <v>321</v>
      </c>
      <c r="BB128" t="s">
        <v>321</v>
      </c>
      <c r="BC128" t="s">
        <v>747</v>
      </c>
      <c r="BD128" t="s">
        <v>321</v>
      </c>
      <c r="BE128" s="322">
        <v>0</v>
      </c>
    </row>
    <row r="129" spans="1:57">
      <c r="A129" s="186" t="s">
        <v>144</v>
      </c>
      <c r="B129" s="186" t="s">
        <v>748</v>
      </c>
      <c r="C129" s="322">
        <v>0</v>
      </c>
      <c r="D129" s="322">
        <v>0</v>
      </c>
      <c r="E129" s="322">
        <v>0</v>
      </c>
      <c r="F129" s="322">
        <v>0</v>
      </c>
      <c r="G129" s="322">
        <v>0</v>
      </c>
      <c r="H129" s="322">
        <v>0</v>
      </c>
      <c r="I129" s="322">
        <v>0</v>
      </c>
      <c r="J129" s="322">
        <v>0</v>
      </c>
      <c r="K129" s="322">
        <v>0</v>
      </c>
      <c r="L129" s="322">
        <v>0</v>
      </c>
      <c r="M129" s="322">
        <v>0</v>
      </c>
      <c r="N129" s="322">
        <v>0</v>
      </c>
      <c r="O129" s="322">
        <v>0</v>
      </c>
      <c r="P129" s="322">
        <v>0</v>
      </c>
      <c r="Q129" s="322">
        <v>0</v>
      </c>
      <c r="R129" s="322">
        <v>0</v>
      </c>
      <c r="S129" s="322">
        <v>0</v>
      </c>
      <c r="T129" s="322">
        <v>0</v>
      </c>
      <c r="U129" s="322">
        <v>0</v>
      </c>
      <c r="V129" s="322">
        <v>0</v>
      </c>
      <c r="W129" s="322">
        <v>0</v>
      </c>
      <c r="X129" s="322">
        <v>0</v>
      </c>
      <c r="Y129" s="322">
        <v>0</v>
      </c>
      <c r="Z129" s="322">
        <v>0</v>
      </c>
      <c r="AA129" s="322">
        <v>0</v>
      </c>
      <c r="AB129" s="322">
        <v>0</v>
      </c>
      <c r="AC129" s="322">
        <v>0</v>
      </c>
      <c r="AD129" s="322">
        <v>0</v>
      </c>
      <c r="AE129" s="322">
        <v>0</v>
      </c>
      <c r="AF129" s="322">
        <v>0</v>
      </c>
      <c r="AG129" s="322">
        <v>0</v>
      </c>
      <c r="AH129" s="322">
        <v>0</v>
      </c>
      <c r="AI129" s="322">
        <v>7</v>
      </c>
      <c r="AJ129" s="322">
        <v>0</v>
      </c>
      <c r="AK129" s="322">
        <v>0</v>
      </c>
      <c r="AL129" s="322">
        <v>0</v>
      </c>
      <c r="AM129" s="322">
        <v>0</v>
      </c>
      <c r="AN129" s="322">
        <v>0</v>
      </c>
      <c r="AO129" s="322">
        <v>0</v>
      </c>
      <c r="AP129" s="320">
        <v>0</v>
      </c>
      <c r="AQ129" s="322">
        <v>0</v>
      </c>
      <c r="AR129" s="322">
        <v>0</v>
      </c>
      <c r="AS129" s="322">
        <v>0</v>
      </c>
      <c r="AT129" s="101" t="s">
        <v>23</v>
      </c>
      <c r="AU129" s="101" t="s">
        <v>23</v>
      </c>
      <c r="AV129" s="101">
        <v>1</v>
      </c>
      <c r="AW129" t="s">
        <v>158</v>
      </c>
      <c r="AX129" t="s">
        <v>53</v>
      </c>
      <c r="AY129" t="s">
        <v>325</v>
      </c>
      <c r="AZ129" t="s">
        <v>331</v>
      </c>
      <c r="BA129" t="s">
        <v>321</v>
      </c>
      <c r="BB129" t="s">
        <v>321</v>
      </c>
      <c r="BC129" t="s">
        <v>747</v>
      </c>
      <c r="BD129" t="s">
        <v>321</v>
      </c>
      <c r="BE129" s="322">
        <v>0</v>
      </c>
    </row>
    <row r="130" spans="1:57">
      <c r="A130" s="186" t="s">
        <v>144</v>
      </c>
      <c r="B130" s="186" t="s">
        <v>687</v>
      </c>
      <c r="C130" s="322">
        <v>0</v>
      </c>
      <c r="D130" s="322">
        <v>0</v>
      </c>
      <c r="E130" s="322">
        <v>0</v>
      </c>
      <c r="F130" s="322">
        <v>0</v>
      </c>
      <c r="G130" s="322">
        <v>0</v>
      </c>
      <c r="H130" s="322">
        <v>0</v>
      </c>
      <c r="I130" s="322">
        <v>0</v>
      </c>
      <c r="J130" s="322">
        <v>0</v>
      </c>
      <c r="K130" s="322">
        <v>0</v>
      </c>
      <c r="L130" s="322">
        <v>0</v>
      </c>
      <c r="M130" s="322">
        <v>0</v>
      </c>
      <c r="N130" s="322">
        <v>0</v>
      </c>
      <c r="O130" s="322">
        <v>0</v>
      </c>
      <c r="P130" s="322">
        <v>0</v>
      </c>
      <c r="Q130" s="322">
        <v>0</v>
      </c>
      <c r="R130" s="322">
        <v>0</v>
      </c>
      <c r="S130" s="322">
        <v>0</v>
      </c>
      <c r="T130" s="322">
        <v>0</v>
      </c>
      <c r="U130" s="322">
        <v>0</v>
      </c>
      <c r="V130" s="322">
        <v>0</v>
      </c>
      <c r="W130" s="322">
        <v>0</v>
      </c>
      <c r="X130" s="322">
        <v>0</v>
      </c>
      <c r="Y130" s="322">
        <v>0</v>
      </c>
      <c r="Z130" s="322">
        <v>0</v>
      </c>
      <c r="AA130" s="322">
        <v>0</v>
      </c>
      <c r="AB130" s="322">
        <v>0</v>
      </c>
      <c r="AC130" s="322">
        <v>0</v>
      </c>
      <c r="AD130" s="322">
        <v>0</v>
      </c>
      <c r="AE130" s="322">
        <v>0</v>
      </c>
      <c r="AF130" s="322">
        <v>0</v>
      </c>
      <c r="AG130" s="322">
        <v>0</v>
      </c>
      <c r="AH130" s="322">
        <v>0</v>
      </c>
      <c r="AI130" s="322">
        <v>55</v>
      </c>
      <c r="AJ130" s="322">
        <v>0</v>
      </c>
      <c r="AK130" s="322">
        <v>0</v>
      </c>
      <c r="AL130" s="322">
        <v>0</v>
      </c>
      <c r="AM130" s="322">
        <v>0</v>
      </c>
      <c r="AN130" s="322">
        <v>0</v>
      </c>
      <c r="AO130" s="322">
        <v>0</v>
      </c>
      <c r="AP130" s="320">
        <v>0</v>
      </c>
      <c r="AQ130" s="322">
        <v>0</v>
      </c>
      <c r="AR130" s="322">
        <v>0</v>
      </c>
      <c r="AS130" s="322">
        <v>0</v>
      </c>
      <c r="AT130" s="101" t="s">
        <v>23</v>
      </c>
      <c r="AU130" s="101" t="s">
        <v>23</v>
      </c>
      <c r="AV130" s="101">
        <v>1</v>
      </c>
      <c r="AW130" t="s">
        <v>158</v>
      </c>
      <c r="AX130" t="s">
        <v>45</v>
      </c>
      <c r="AY130" t="s">
        <v>341</v>
      </c>
      <c r="AZ130" t="s">
        <v>324</v>
      </c>
      <c r="BA130" t="s">
        <v>321</v>
      </c>
      <c r="BB130" t="s">
        <v>321</v>
      </c>
      <c r="BC130" t="s">
        <v>686</v>
      </c>
      <c r="BD130" t="s">
        <v>321</v>
      </c>
      <c r="BE130" s="322">
        <v>0</v>
      </c>
    </row>
    <row r="131" spans="1:57">
      <c r="A131" s="186" t="s">
        <v>144</v>
      </c>
      <c r="B131" s="186" t="s">
        <v>781</v>
      </c>
      <c r="C131" s="322">
        <v>0</v>
      </c>
      <c r="D131" s="322">
        <v>0</v>
      </c>
      <c r="E131" s="322">
        <v>0</v>
      </c>
      <c r="F131" s="322">
        <v>0</v>
      </c>
      <c r="G131" s="322">
        <v>0</v>
      </c>
      <c r="H131" s="322">
        <v>0</v>
      </c>
      <c r="I131" s="322">
        <v>0</v>
      </c>
      <c r="J131" s="322">
        <v>0</v>
      </c>
      <c r="K131" s="322">
        <v>0</v>
      </c>
      <c r="L131" s="322">
        <v>0</v>
      </c>
      <c r="M131" s="322">
        <v>0</v>
      </c>
      <c r="N131" s="322">
        <v>0</v>
      </c>
      <c r="O131" s="322">
        <v>0</v>
      </c>
      <c r="P131" s="322">
        <v>0</v>
      </c>
      <c r="Q131" s="322">
        <v>0</v>
      </c>
      <c r="R131" s="322">
        <v>0</v>
      </c>
      <c r="S131" s="322">
        <v>0</v>
      </c>
      <c r="T131" s="322">
        <v>0</v>
      </c>
      <c r="U131" s="322">
        <v>0</v>
      </c>
      <c r="V131" s="322">
        <v>0</v>
      </c>
      <c r="W131" s="322">
        <v>0</v>
      </c>
      <c r="X131" s="322">
        <v>0</v>
      </c>
      <c r="Y131" s="322">
        <v>257.2</v>
      </c>
      <c r="Z131" s="322">
        <v>262.89999999999998</v>
      </c>
      <c r="AA131" s="322">
        <v>286.39999999999998</v>
      </c>
      <c r="AB131" s="322">
        <v>285.2</v>
      </c>
      <c r="AC131" s="322">
        <v>290.60000000000002</v>
      </c>
      <c r="AD131" s="322">
        <v>296.113</v>
      </c>
      <c r="AE131" s="322">
        <v>302.03500000000003</v>
      </c>
      <c r="AF131" s="322">
        <v>308.07600000000002</v>
      </c>
      <c r="AG131" s="322">
        <v>311.3</v>
      </c>
      <c r="AH131" s="322">
        <v>157.27199999999999</v>
      </c>
      <c r="AI131" s="322">
        <v>0</v>
      </c>
      <c r="AJ131" s="322">
        <v>0</v>
      </c>
      <c r="AK131" s="322">
        <v>0</v>
      </c>
      <c r="AL131" s="322">
        <v>0</v>
      </c>
      <c r="AM131" s="322">
        <v>0</v>
      </c>
      <c r="AN131" s="322">
        <v>0</v>
      </c>
      <c r="AO131" s="322">
        <v>0</v>
      </c>
      <c r="AP131" s="320">
        <v>0</v>
      </c>
      <c r="AQ131" s="322">
        <v>0</v>
      </c>
      <c r="AR131" s="322">
        <v>0</v>
      </c>
      <c r="AS131" s="322">
        <v>0</v>
      </c>
      <c r="AT131" s="101" t="s">
        <v>13</v>
      </c>
      <c r="AU131" s="101" t="s">
        <v>22</v>
      </c>
      <c r="AV131" s="101">
        <v>10</v>
      </c>
      <c r="AW131" t="s">
        <v>157</v>
      </c>
      <c r="AX131" t="s">
        <v>55</v>
      </c>
      <c r="AY131" t="s">
        <v>758</v>
      </c>
      <c r="AZ131" t="s">
        <v>324</v>
      </c>
      <c r="BA131" t="s">
        <v>321</v>
      </c>
      <c r="BB131" t="s">
        <v>321</v>
      </c>
      <c r="BC131" t="s">
        <v>710</v>
      </c>
      <c r="BD131" t="s">
        <v>321</v>
      </c>
      <c r="BE131" s="322">
        <v>0</v>
      </c>
    </row>
    <row r="132" spans="1:57">
      <c r="A132" s="186" t="s">
        <v>144</v>
      </c>
      <c r="B132" s="186" t="s">
        <v>739</v>
      </c>
      <c r="C132" s="322">
        <v>0</v>
      </c>
      <c r="D132" s="322">
        <v>0</v>
      </c>
      <c r="E132" s="322">
        <v>0</v>
      </c>
      <c r="F132" s="322">
        <v>0</v>
      </c>
      <c r="G132" s="322">
        <v>0</v>
      </c>
      <c r="H132" s="322">
        <v>0</v>
      </c>
      <c r="I132" s="322">
        <v>0</v>
      </c>
      <c r="J132" s="322">
        <v>0</v>
      </c>
      <c r="K132" s="322">
        <v>0</v>
      </c>
      <c r="L132" s="322">
        <v>0</v>
      </c>
      <c r="M132" s="322">
        <v>0</v>
      </c>
      <c r="N132" s="322">
        <v>0</v>
      </c>
      <c r="O132" s="322">
        <v>0</v>
      </c>
      <c r="P132" s="322">
        <v>0</v>
      </c>
      <c r="Q132" s="322">
        <v>0</v>
      </c>
      <c r="R132" s="322">
        <v>0</v>
      </c>
      <c r="S132" s="322">
        <v>0</v>
      </c>
      <c r="T132" s="322">
        <v>0</v>
      </c>
      <c r="U132" s="322">
        <v>0</v>
      </c>
      <c r="V132" s="322">
        <v>0</v>
      </c>
      <c r="W132" s="322">
        <v>0</v>
      </c>
      <c r="X132" s="322">
        <v>0</v>
      </c>
      <c r="Y132" s="322">
        <v>0</v>
      </c>
      <c r="Z132" s="322">
        <v>0</v>
      </c>
      <c r="AA132" s="322">
        <v>0</v>
      </c>
      <c r="AB132" s="322">
        <v>0</v>
      </c>
      <c r="AC132" s="322">
        <v>0</v>
      </c>
      <c r="AD132" s="322">
        <v>0</v>
      </c>
      <c r="AE132" s="322">
        <v>0</v>
      </c>
      <c r="AF132" s="322">
        <v>0</v>
      </c>
      <c r="AG132" s="322">
        <v>0</v>
      </c>
      <c r="AH132" s="322">
        <v>40</v>
      </c>
      <c r="AI132" s="322">
        <v>0</v>
      </c>
      <c r="AJ132" s="322">
        <v>0</v>
      </c>
      <c r="AK132" s="322">
        <v>0</v>
      </c>
      <c r="AL132" s="322">
        <v>0</v>
      </c>
      <c r="AM132" s="322">
        <v>0</v>
      </c>
      <c r="AN132" s="322">
        <v>0</v>
      </c>
      <c r="AO132" s="322">
        <v>0</v>
      </c>
      <c r="AP132" s="320">
        <v>0</v>
      </c>
      <c r="AQ132" s="322">
        <v>0</v>
      </c>
      <c r="AR132" s="322">
        <v>0</v>
      </c>
      <c r="AS132" s="322">
        <v>0</v>
      </c>
      <c r="AT132" s="101" t="s">
        <v>22</v>
      </c>
      <c r="AU132" s="101" t="s">
        <v>22</v>
      </c>
      <c r="AV132" s="101">
        <v>1</v>
      </c>
      <c r="AW132" t="s">
        <v>158</v>
      </c>
      <c r="AX132" t="s">
        <v>31</v>
      </c>
      <c r="AY132" t="s">
        <v>325</v>
      </c>
      <c r="AZ132" t="s">
        <v>324</v>
      </c>
      <c r="BA132" t="s">
        <v>321</v>
      </c>
      <c r="BB132" t="s">
        <v>321</v>
      </c>
      <c r="BC132" t="s">
        <v>686</v>
      </c>
      <c r="BD132" t="s">
        <v>321</v>
      </c>
      <c r="BE132" s="322">
        <v>0</v>
      </c>
    </row>
    <row r="133" spans="1:57">
      <c r="A133" s="186" t="s">
        <v>144</v>
      </c>
      <c r="B133" s="186" t="s">
        <v>737</v>
      </c>
      <c r="C133" s="322">
        <v>0</v>
      </c>
      <c r="D133" s="322">
        <v>0</v>
      </c>
      <c r="E133" s="322">
        <v>0</v>
      </c>
      <c r="F133" s="322">
        <v>0</v>
      </c>
      <c r="G133" s="322">
        <v>0</v>
      </c>
      <c r="H133" s="322">
        <v>0</v>
      </c>
      <c r="I133" s="322">
        <v>0</v>
      </c>
      <c r="J133" s="322">
        <v>0</v>
      </c>
      <c r="K133" s="322">
        <v>0</v>
      </c>
      <c r="L133" s="322">
        <v>0</v>
      </c>
      <c r="M133" s="322">
        <v>0</v>
      </c>
      <c r="N133" s="322">
        <v>0</v>
      </c>
      <c r="O133" s="322">
        <v>0</v>
      </c>
      <c r="P133" s="322">
        <v>0</v>
      </c>
      <c r="Q133" s="322">
        <v>0</v>
      </c>
      <c r="R133" s="322">
        <v>0</v>
      </c>
      <c r="S133" s="322">
        <v>0</v>
      </c>
      <c r="T133" s="322">
        <v>0</v>
      </c>
      <c r="U133" s="322">
        <v>0</v>
      </c>
      <c r="V133" s="322">
        <v>0</v>
      </c>
      <c r="W133" s="322">
        <v>0</v>
      </c>
      <c r="X133" s="322">
        <v>0</v>
      </c>
      <c r="Y133" s="322">
        <v>0</v>
      </c>
      <c r="Z133" s="322">
        <v>0</v>
      </c>
      <c r="AA133" s="322">
        <v>0</v>
      </c>
      <c r="AB133" s="322">
        <v>0</v>
      </c>
      <c r="AC133" s="322">
        <v>0</v>
      </c>
      <c r="AD133" s="322">
        <v>0</v>
      </c>
      <c r="AE133" s="322">
        <v>0</v>
      </c>
      <c r="AF133" s="322">
        <v>0</v>
      </c>
      <c r="AG133" s="322">
        <v>0</v>
      </c>
      <c r="AH133" s="322">
        <v>45</v>
      </c>
      <c r="AI133" s="322">
        <v>0</v>
      </c>
      <c r="AJ133" s="322">
        <v>0</v>
      </c>
      <c r="AK133" s="322">
        <v>0</v>
      </c>
      <c r="AL133" s="322">
        <v>0</v>
      </c>
      <c r="AM133" s="322">
        <v>0</v>
      </c>
      <c r="AN133" s="322">
        <v>0</v>
      </c>
      <c r="AO133" s="322">
        <v>0</v>
      </c>
      <c r="AP133" s="320">
        <v>0</v>
      </c>
      <c r="AQ133" s="322">
        <v>0</v>
      </c>
      <c r="AR133" s="322">
        <v>0</v>
      </c>
      <c r="AS133" s="322">
        <v>0</v>
      </c>
      <c r="AT133" s="101" t="s">
        <v>22</v>
      </c>
      <c r="AU133" s="101" t="s">
        <v>22</v>
      </c>
      <c r="AV133" s="101">
        <v>1</v>
      </c>
      <c r="AW133" t="s">
        <v>158</v>
      </c>
      <c r="AX133" t="s">
        <v>31</v>
      </c>
      <c r="AY133" t="s">
        <v>325</v>
      </c>
      <c r="AZ133" t="s">
        <v>324</v>
      </c>
      <c r="BA133" t="s">
        <v>321</v>
      </c>
      <c r="BB133" t="s">
        <v>321</v>
      </c>
      <c r="BC133" t="s">
        <v>686</v>
      </c>
      <c r="BD133" t="s">
        <v>321</v>
      </c>
      <c r="BE133" s="322">
        <v>0</v>
      </c>
    </row>
    <row r="134" spans="1:57">
      <c r="A134" s="186" t="s">
        <v>144</v>
      </c>
      <c r="B134" s="186" t="s">
        <v>774</v>
      </c>
      <c r="C134" s="322">
        <v>0</v>
      </c>
      <c r="D134" s="322">
        <v>0</v>
      </c>
      <c r="E134" s="322">
        <v>0</v>
      </c>
      <c r="F134" s="322">
        <v>0</v>
      </c>
      <c r="G134" s="322">
        <v>0</v>
      </c>
      <c r="H134" s="322">
        <v>0</v>
      </c>
      <c r="I134" s="322">
        <v>0</v>
      </c>
      <c r="J134" s="322">
        <v>0</v>
      </c>
      <c r="K134" s="322">
        <v>0</v>
      </c>
      <c r="L134" s="322">
        <v>0</v>
      </c>
      <c r="M134" s="322">
        <v>0</v>
      </c>
      <c r="N134" s="322">
        <v>0</v>
      </c>
      <c r="O134" s="322">
        <v>0</v>
      </c>
      <c r="P134" s="322">
        <v>0</v>
      </c>
      <c r="Q134" s="322">
        <v>0</v>
      </c>
      <c r="R134" s="322">
        <v>0</v>
      </c>
      <c r="S134" s="322">
        <v>0</v>
      </c>
      <c r="T134" s="322">
        <v>0</v>
      </c>
      <c r="U134" s="322">
        <v>0</v>
      </c>
      <c r="V134" s="322">
        <v>0</v>
      </c>
      <c r="W134" s="322">
        <v>0</v>
      </c>
      <c r="X134" s="322">
        <v>0</v>
      </c>
      <c r="Y134" s="322">
        <v>0</v>
      </c>
      <c r="Z134" s="322">
        <v>2</v>
      </c>
      <c r="AA134" s="322">
        <v>3.2</v>
      </c>
      <c r="AB134" s="322">
        <v>5.8</v>
      </c>
      <c r="AC134" s="322">
        <v>3.0289999999999999</v>
      </c>
      <c r="AD134" s="322">
        <v>3.1480000000000001</v>
      </c>
      <c r="AE134" s="322">
        <v>6.2</v>
      </c>
      <c r="AF134" s="322">
        <v>3.2</v>
      </c>
      <c r="AG134" s="322">
        <v>1.6</v>
      </c>
      <c r="AH134" s="322">
        <v>0</v>
      </c>
      <c r="AI134" s="322">
        <v>0</v>
      </c>
      <c r="AJ134" s="322">
        <v>0</v>
      </c>
      <c r="AK134" s="322">
        <v>0</v>
      </c>
      <c r="AL134" s="322">
        <v>0</v>
      </c>
      <c r="AM134" s="322">
        <v>0</v>
      </c>
      <c r="AN134" s="322">
        <v>0</v>
      </c>
      <c r="AO134" s="322">
        <v>0</v>
      </c>
      <c r="AP134" s="320">
        <v>0</v>
      </c>
      <c r="AQ134" s="322">
        <v>0</v>
      </c>
      <c r="AR134" s="322">
        <v>0</v>
      </c>
      <c r="AS134" s="322">
        <v>0</v>
      </c>
      <c r="AT134" s="101" t="s">
        <v>14</v>
      </c>
      <c r="AU134" s="101" t="s">
        <v>21</v>
      </c>
      <c r="AV134" s="101">
        <v>8</v>
      </c>
      <c r="AW134" t="s">
        <v>157</v>
      </c>
      <c r="AX134" t="s">
        <v>55</v>
      </c>
      <c r="AY134" t="s">
        <v>758</v>
      </c>
      <c r="AZ134" t="s">
        <v>324</v>
      </c>
      <c r="BA134" t="s">
        <v>321</v>
      </c>
      <c r="BB134" t="s">
        <v>321</v>
      </c>
      <c r="BC134" t="s">
        <v>710</v>
      </c>
      <c r="BD134" t="s">
        <v>321</v>
      </c>
      <c r="BE134" s="322">
        <v>0</v>
      </c>
    </row>
    <row r="135" spans="1:57">
      <c r="A135" s="186" t="s">
        <v>144</v>
      </c>
      <c r="B135" s="186" t="s">
        <v>756</v>
      </c>
      <c r="C135" s="322">
        <v>0</v>
      </c>
      <c r="D135" s="322">
        <v>0</v>
      </c>
      <c r="E135" s="322">
        <v>0</v>
      </c>
      <c r="F135" s="322">
        <v>0</v>
      </c>
      <c r="G135" s="322">
        <v>0</v>
      </c>
      <c r="H135" s="322">
        <v>0</v>
      </c>
      <c r="I135" s="322">
        <v>0</v>
      </c>
      <c r="J135" s="322">
        <v>0</v>
      </c>
      <c r="K135" s="322">
        <v>0</v>
      </c>
      <c r="L135" s="322">
        <v>0</v>
      </c>
      <c r="M135" s="322">
        <v>0</v>
      </c>
      <c r="N135" s="322">
        <v>0</v>
      </c>
      <c r="O135" s="322">
        <v>0</v>
      </c>
      <c r="P135" s="322">
        <v>0</v>
      </c>
      <c r="Q135" s="322">
        <v>0</v>
      </c>
      <c r="R135" s="322">
        <v>0</v>
      </c>
      <c r="S135" s="322">
        <v>0</v>
      </c>
      <c r="T135" s="322">
        <v>0</v>
      </c>
      <c r="U135" s="322">
        <v>0</v>
      </c>
      <c r="V135" s="322">
        <v>0</v>
      </c>
      <c r="W135" s="322">
        <v>0</v>
      </c>
      <c r="X135" s="322">
        <v>0</v>
      </c>
      <c r="Y135" s="322">
        <v>0</v>
      </c>
      <c r="Z135" s="322">
        <v>0</v>
      </c>
      <c r="AA135" s="322">
        <v>0</v>
      </c>
      <c r="AB135" s="322">
        <v>0</v>
      </c>
      <c r="AC135" s="322">
        <v>0</v>
      </c>
      <c r="AD135" s="322">
        <v>0</v>
      </c>
      <c r="AE135" s="322">
        <v>0</v>
      </c>
      <c r="AF135" s="322">
        <v>0</v>
      </c>
      <c r="AG135" s="322">
        <v>2.5419999999999998</v>
      </c>
      <c r="AH135" s="322">
        <v>0</v>
      </c>
      <c r="AI135" s="322">
        <v>0</v>
      </c>
      <c r="AJ135" s="322">
        <v>0</v>
      </c>
      <c r="AK135" s="322">
        <v>0</v>
      </c>
      <c r="AL135" s="322">
        <v>0</v>
      </c>
      <c r="AM135" s="322">
        <v>0</v>
      </c>
      <c r="AN135" s="322">
        <v>0</v>
      </c>
      <c r="AO135" s="322">
        <v>0</v>
      </c>
      <c r="AP135" s="320">
        <v>0</v>
      </c>
      <c r="AQ135" s="322">
        <v>0</v>
      </c>
      <c r="AR135" s="322">
        <v>0</v>
      </c>
      <c r="AS135" s="322">
        <v>0</v>
      </c>
      <c r="AT135" s="101" t="s">
        <v>21</v>
      </c>
      <c r="AU135" s="101" t="s">
        <v>21</v>
      </c>
      <c r="AV135" s="101">
        <v>1</v>
      </c>
      <c r="AW135" t="s">
        <v>158</v>
      </c>
      <c r="AX135" t="s">
        <v>49</v>
      </c>
      <c r="AY135" t="s">
        <v>325</v>
      </c>
      <c r="AZ135" t="s">
        <v>331</v>
      </c>
      <c r="BA135" t="s">
        <v>321</v>
      </c>
      <c r="BB135" t="s">
        <v>321</v>
      </c>
      <c r="BC135" t="s">
        <v>321</v>
      </c>
      <c r="BD135" t="s">
        <v>321</v>
      </c>
      <c r="BE135" s="322">
        <v>0</v>
      </c>
    </row>
    <row r="136" spans="1:57">
      <c r="A136" s="186" t="s">
        <v>144</v>
      </c>
      <c r="B136" s="186" t="s">
        <v>759</v>
      </c>
      <c r="C136" s="322">
        <v>0</v>
      </c>
      <c r="D136" s="322">
        <v>0</v>
      </c>
      <c r="E136" s="322">
        <v>0</v>
      </c>
      <c r="F136" s="322">
        <v>0</v>
      </c>
      <c r="G136" s="322">
        <v>0</v>
      </c>
      <c r="H136" s="322">
        <v>0</v>
      </c>
      <c r="I136" s="322">
        <v>0</v>
      </c>
      <c r="J136" s="322">
        <v>0</v>
      </c>
      <c r="K136" s="322">
        <v>0</v>
      </c>
      <c r="L136" s="322">
        <v>0</v>
      </c>
      <c r="M136" s="322">
        <v>0</v>
      </c>
      <c r="N136" s="322">
        <v>0</v>
      </c>
      <c r="O136" s="322">
        <v>0</v>
      </c>
      <c r="P136" s="322">
        <v>0</v>
      </c>
      <c r="Q136" s="322">
        <v>0</v>
      </c>
      <c r="R136" s="322">
        <v>0</v>
      </c>
      <c r="S136" s="322">
        <v>0</v>
      </c>
      <c r="T136" s="322">
        <v>0</v>
      </c>
      <c r="U136" s="322">
        <v>0</v>
      </c>
      <c r="V136" s="322">
        <v>0</v>
      </c>
      <c r="W136" s="322">
        <v>0</v>
      </c>
      <c r="X136" s="322">
        <v>0</v>
      </c>
      <c r="Y136" s="322">
        <v>0</v>
      </c>
      <c r="Z136" s="322">
        <v>23.6</v>
      </c>
      <c r="AA136" s="322">
        <v>28.4</v>
      </c>
      <c r="AB136" s="322">
        <v>71.400000000000006</v>
      </c>
      <c r="AC136" s="322">
        <v>39.898000000000003</v>
      </c>
      <c r="AD136" s="322">
        <v>48.695</v>
      </c>
      <c r="AE136" s="322">
        <v>29.739000000000001</v>
      </c>
      <c r="AF136" s="322">
        <v>0</v>
      </c>
      <c r="AG136" s="322">
        <v>0</v>
      </c>
      <c r="AH136" s="322">
        <v>0</v>
      </c>
      <c r="AI136" s="322">
        <v>0</v>
      </c>
      <c r="AJ136" s="322">
        <v>0</v>
      </c>
      <c r="AK136" s="322">
        <v>0</v>
      </c>
      <c r="AL136" s="322">
        <v>0</v>
      </c>
      <c r="AM136" s="322">
        <v>0</v>
      </c>
      <c r="AN136" s="322">
        <v>0</v>
      </c>
      <c r="AO136" s="322">
        <v>0</v>
      </c>
      <c r="AP136" s="320">
        <v>0</v>
      </c>
      <c r="AQ136" s="322">
        <v>0</v>
      </c>
      <c r="AR136" s="322">
        <v>0</v>
      </c>
      <c r="AS136" s="322">
        <v>0</v>
      </c>
      <c r="AT136" s="101" t="s">
        <v>14</v>
      </c>
      <c r="AU136" s="101" t="s">
        <v>19</v>
      </c>
      <c r="AV136" s="101">
        <v>6</v>
      </c>
      <c r="AW136" t="s">
        <v>158</v>
      </c>
      <c r="AX136" t="s">
        <v>55</v>
      </c>
      <c r="AY136" t="s">
        <v>758</v>
      </c>
      <c r="AZ136" t="s">
        <v>324</v>
      </c>
      <c r="BA136" t="s">
        <v>321</v>
      </c>
      <c r="BB136" t="s">
        <v>321</v>
      </c>
      <c r="BC136" t="s">
        <v>710</v>
      </c>
      <c r="BD136" t="s">
        <v>321</v>
      </c>
      <c r="BE136" s="322">
        <v>0</v>
      </c>
    </row>
    <row r="137" spans="1:57">
      <c r="A137" s="186" t="s">
        <v>144</v>
      </c>
      <c r="B137" s="186" t="s">
        <v>1125</v>
      </c>
      <c r="C137" s="322">
        <v>0</v>
      </c>
      <c r="D137" s="322">
        <v>0</v>
      </c>
      <c r="E137" s="322">
        <v>0</v>
      </c>
      <c r="F137" s="322">
        <v>0</v>
      </c>
      <c r="G137" s="322">
        <v>0</v>
      </c>
      <c r="H137" s="322">
        <v>0</v>
      </c>
      <c r="I137" s="322">
        <v>0</v>
      </c>
      <c r="J137" s="322">
        <v>0</v>
      </c>
      <c r="K137" s="322">
        <v>0</v>
      </c>
      <c r="L137" s="322">
        <v>0</v>
      </c>
      <c r="M137" s="322">
        <v>0</v>
      </c>
      <c r="N137" s="322">
        <v>0</v>
      </c>
      <c r="O137" s="322">
        <v>0</v>
      </c>
      <c r="P137" s="322">
        <v>0</v>
      </c>
      <c r="Q137" s="322">
        <v>0</v>
      </c>
      <c r="R137" s="322">
        <v>0</v>
      </c>
      <c r="S137" s="322">
        <v>0</v>
      </c>
      <c r="T137" s="322">
        <v>6.4</v>
      </c>
      <c r="U137" s="322">
        <v>17</v>
      </c>
      <c r="V137" s="322">
        <v>20.9</v>
      </c>
      <c r="W137" s="322">
        <v>10.7</v>
      </c>
      <c r="X137" s="322">
        <v>4.8</v>
      </c>
      <c r="Y137" s="322">
        <v>4.9000000000000004</v>
      </c>
      <c r="Z137" s="322">
        <v>4.5</v>
      </c>
      <c r="AA137" s="322">
        <v>25.03</v>
      </c>
      <c r="AB137" s="322">
        <v>38.520000000000003</v>
      </c>
      <c r="AC137" s="322">
        <v>42.259</v>
      </c>
      <c r="AD137" s="322">
        <v>42.21</v>
      </c>
      <c r="AE137" s="322">
        <v>0</v>
      </c>
      <c r="AF137" s="322">
        <v>0</v>
      </c>
      <c r="AG137" s="322">
        <v>0</v>
      </c>
      <c r="AH137" s="322">
        <v>0</v>
      </c>
      <c r="AI137" s="322">
        <v>0</v>
      </c>
      <c r="AJ137" s="322">
        <v>0</v>
      </c>
      <c r="AK137" s="322">
        <v>0</v>
      </c>
      <c r="AL137" s="322">
        <v>0</v>
      </c>
      <c r="AM137" s="322">
        <v>0</v>
      </c>
      <c r="AN137" s="322">
        <v>0</v>
      </c>
      <c r="AO137" s="322">
        <v>0</v>
      </c>
      <c r="AP137" s="320">
        <v>0</v>
      </c>
      <c r="AQ137" s="322">
        <v>0</v>
      </c>
      <c r="AR137" s="322">
        <v>0</v>
      </c>
      <c r="AS137" s="322">
        <v>0</v>
      </c>
      <c r="AT137" s="101" t="s">
        <v>8</v>
      </c>
      <c r="AU137" s="101" t="s">
        <v>18</v>
      </c>
      <c r="AV137" s="101">
        <v>11</v>
      </c>
      <c r="AW137" t="s">
        <v>158</v>
      </c>
      <c r="AX137" t="s">
        <v>57</v>
      </c>
      <c r="AY137" t="s">
        <v>341</v>
      </c>
      <c r="AZ137" t="s">
        <v>331</v>
      </c>
      <c r="BA137" t="s">
        <v>321</v>
      </c>
      <c r="BB137" t="s">
        <v>321</v>
      </c>
      <c r="BC137" t="s">
        <v>321</v>
      </c>
      <c r="BD137" t="s">
        <v>321</v>
      </c>
      <c r="BE137" s="322">
        <v>0</v>
      </c>
    </row>
    <row r="138" spans="1:57">
      <c r="A138" s="186" t="s">
        <v>144</v>
      </c>
      <c r="B138" s="186" t="s">
        <v>743</v>
      </c>
      <c r="C138" s="322">
        <v>0</v>
      </c>
      <c r="D138" s="322">
        <v>0</v>
      </c>
      <c r="E138" s="322">
        <v>0</v>
      </c>
      <c r="F138" s="322">
        <v>0</v>
      </c>
      <c r="G138" s="322">
        <v>0</v>
      </c>
      <c r="H138" s="322">
        <v>0</v>
      </c>
      <c r="I138" s="322">
        <v>0</v>
      </c>
      <c r="J138" s="322">
        <v>0</v>
      </c>
      <c r="K138" s="322">
        <v>0</v>
      </c>
      <c r="L138" s="322">
        <v>0</v>
      </c>
      <c r="M138" s="322">
        <v>0</v>
      </c>
      <c r="N138" s="322">
        <v>0</v>
      </c>
      <c r="O138" s="322">
        <v>0</v>
      </c>
      <c r="P138" s="322">
        <v>0</v>
      </c>
      <c r="Q138" s="322">
        <v>0</v>
      </c>
      <c r="R138" s="322">
        <v>0</v>
      </c>
      <c r="S138" s="322">
        <v>0</v>
      </c>
      <c r="T138" s="322">
        <v>0</v>
      </c>
      <c r="U138" s="322">
        <v>0</v>
      </c>
      <c r="V138" s="322">
        <v>0</v>
      </c>
      <c r="W138" s="322">
        <v>0</v>
      </c>
      <c r="X138" s="322">
        <v>0</v>
      </c>
      <c r="Y138" s="322">
        <v>0</v>
      </c>
      <c r="Z138" s="322">
        <v>0</v>
      </c>
      <c r="AA138" s="322">
        <v>0</v>
      </c>
      <c r="AB138" s="322">
        <v>0</v>
      </c>
      <c r="AC138" s="322">
        <v>0</v>
      </c>
      <c r="AD138" s="322">
        <v>125</v>
      </c>
      <c r="AE138" s="322">
        <v>0</v>
      </c>
      <c r="AF138" s="322">
        <v>0</v>
      </c>
      <c r="AG138" s="322">
        <v>0</v>
      </c>
      <c r="AH138" s="322">
        <v>0</v>
      </c>
      <c r="AI138" s="322">
        <v>0</v>
      </c>
      <c r="AJ138" s="322">
        <v>0</v>
      </c>
      <c r="AK138" s="322">
        <v>0</v>
      </c>
      <c r="AL138" s="322">
        <v>0</v>
      </c>
      <c r="AM138" s="322">
        <v>0</v>
      </c>
      <c r="AN138" s="322">
        <v>0</v>
      </c>
      <c r="AO138" s="322">
        <v>0</v>
      </c>
      <c r="AP138" s="320">
        <v>0</v>
      </c>
      <c r="AQ138" s="322">
        <v>0</v>
      </c>
      <c r="AR138" s="322">
        <v>0</v>
      </c>
      <c r="AS138" s="322">
        <v>0</v>
      </c>
      <c r="AT138" s="101" t="s">
        <v>18</v>
      </c>
      <c r="AU138" s="101" t="s">
        <v>18</v>
      </c>
      <c r="AV138" s="101">
        <v>1</v>
      </c>
      <c r="AW138" t="s">
        <v>158</v>
      </c>
      <c r="AX138" t="s">
        <v>57</v>
      </c>
      <c r="AY138" t="s">
        <v>325</v>
      </c>
      <c r="AZ138" t="s">
        <v>331</v>
      </c>
      <c r="BA138" t="s">
        <v>321</v>
      </c>
      <c r="BB138" t="s">
        <v>321</v>
      </c>
      <c r="BC138" t="s">
        <v>321</v>
      </c>
      <c r="BD138" t="s">
        <v>321</v>
      </c>
      <c r="BE138" s="322">
        <v>0</v>
      </c>
    </row>
    <row r="139" spans="1:57">
      <c r="A139" s="186" t="s">
        <v>144</v>
      </c>
      <c r="B139" s="186" t="s">
        <v>757</v>
      </c>
      <c r="C139" s="322">
        <v>0</v>
      </c>
      <c r="D139" s="322">
        <v>0</v>
      </c>
      <c r="E139" s="322">
        <v>0</v>
      </c>
      <c r="F139" s="322">
        <v>0</v>
      </c>
      <c r="G139" s="322">
        <v>0</v>
      </c>
      <c r="H139" s="322">
        <v>0</v>
      </c>
      <c r="I139" s="322">
        <v>0</v>
      </c>
      <c r="J139" s="322">
        <v>0</v>
      </c>
      <c r="K139" s="322">
        <v>0</v>
      </c>
      <c r="L139" s="322">
        <v>0</v>
      </c>
      <c r="M139" s="322">
        <v>0</v>
      </c>
      <c r="N139" s="322">
        <v>0</v>
      </c>
      <c r="O139" s="322">
        <v>0</v>
      </c>
      <c r="P139" s="322">
        <v>0</v>
      </c>
      <c r="Q139" s="322">
        <v>0</v>
      </c>
      <c r="R139" s="322">
        <v>0</v>
      </c>
      <c r="S139" s="322">
        <v>0</v>
      </c>
      <c r="T139" s="322">
        <v>0</v>
      </c>
      <c r="U139" s="322">
        <v>0</v>
      </c>
      <c r="V139" s="322">
        <v>0</v>
      </c>
      <c r="W139" s="322">
        <v>0</v>
      </c>
      <c r="X139" s="322">
        <v>0</v>
      </c>
      <c r="Y139" s="322">
        <v>0</v>
      </c>
      <c r="Z139" s="322">
        <v>0</v>
      </c>
      <c r="AA139" s="322">
        <v>0</v>
      </c>
      <c r="AB139" s="322">
        <v>0</v>
      </c>
      <c r="AC139" s="322">
        <v>0</v>
      </c>
      <c r="AD139" s="322">
        <v>4.5</v>
      </c>
      <c r="AE139" s="322">
        <v>0</v>
      </c>
      <c r="AF139" s="322">
        <v>0</v>
      </c>
      <c r="AG139" s="322">
        <v>0</v>
      </c>
      <c r="AH139" s="322">
        <v>0</v>
      </c>
      <c r="AI139" s="322">
        <v>0</v>
      </c>
      <c r="AJ139" s="322">
        <v>0</v>
      </c>
      <c r="AK139" s="322">
        <v>0</v>
      </c>
      <c r="AL139" s="322">
        <v>0</v>
      </c>
      <c r="AM139" s="322">
        <v>0</v>
      </c>
      <c r="AN139" s="322">
        <v>0</v>
      </c>
      <c r="AO139" s="322">
        <v>0</v>
      </c>
      <c r="AP139" s="320">
        <v>0</v>
      </c>
      <c r="AQ139" s="322">
        <v>0</v>
      </c>
      <c r="AR139" s="322">
        <v>0</v>
      </c>
      <c r="AS139" s="322">
        <v>0</v>
      </c>
      <c r="AT139" s="101" t="s">
        <v>18</v>
      </c>
      <c r="AU139" s="101" t="s">
        <v>18</v>
      </c>
      <c r="AV139" s="101">
        <v>1</v>
      </c>
      <c r="AW139" t="s">
        <v>158</v>
      </c>
      <c r="AX139" t="s">
        <v>45</v>
      </c>
      <c r="AY139" t="s">
        <v>325</v>
      </c>
      <c r="AZ139" t="s">
        <v>331</v>
      </c>
      <c r="BA139" t="s">
        <v>321</v>
      </c>
      <c r="BB139" t="s">
        <v>321</v>
      </c>
      <c r="BC139" t="s">
        <v>321</v>
      </c>
      <c r="BD139" t="s">
        <v>321</v>
      </c>
      <c r="BE139" s="322">
        <v>0</v>
      </c>
    </row>
    <row r="140" spans="1:57">
      <c r="A140" s="186" t="s">
        <v>144</v>
      </c>
      <c r="B140" s="186" t="s">
        <v>1128</v>
      </c>
      <c r="C140" s="322">
        <v>213</v>
      </c>
      <c r="D140" s="322">
        <v>220</v>
      </c>
      <c r="E140" s="322">
        <v>250</v>
      </c>
      <c r="F140" s="322">
        <v>284</v>
      </c>
      <c r="G140" s="322">
        <v>310</v>
      </c>
      <c r="H140" s="322">
        <v>330</v>
      </c>
      <c r="I140" s="322">
        <v>418</v>
      </c>
      <c r="J140" s="322">
        <v>475</v>
      </c>
      <c r="K140" s="322">
        <v>534</v>
      </c>
      <c r="L140" s="322">
        <v>584</v>
      </c>
      <c r="M140" s="322">
        <v>656</v>
      </c>
      <c r="N140" s="322">
        <v>629</v>
      </c>
      <c r="O140" s="322">
        <v>622</v>
      </c>
      <c r="P140" s="322">
        <v>673</v>
      </c>
      <c r="Q140" s="322">
        <v>794</v>
      </c>
      <c r="R140" s="322">
        <v>858</v>
      </c>
      <c r="S140" s="322">
        <v>924</v>
      </c>
      <c r="T140" s="322">
        <v>323</v>
      </c>
      <c r="U140" s="322">
        <v>310</v>
      </c>
      <c r="V140" s="322">
        <v>403</v>
      </c>
      <c r="W140" s="322">
        <v>447.6</v>
      </c>
      <c r="X140" s="322">
        <v>475</v>
      </c>
      <c r="Y140" s="322">
        <v>429.80250000000001</v>
      </c>
      <c r="Z140" s="322">
        <v>431.06799999999998</v>
      </c>
      <c r="AA140" s="322">
        <v>434.25799999999998</v>
      </c>
      <c r="AB140" s="322">
        <v>434.72199999999998</v>
      </c>
      <c r="AC140" s="322">
        <v>0</v>
      </c>
      <c r="AD140" s="322">
        <v>0</v>
      </c>
      <c r="AE140" s="322">
        <v>0</v>
      </c>
      <c r="AF140" s="322">
        <v>0</v>
      </c>
      <c r="AG140" s="322">
        <v>0</v>
      </c>
      <c r="AH140" s="322">
        <v>0</v>
      </c>
      <c r="AI140" s="322">
        <v>0</v>
      </c>
      <c r="AJ140" s="322">
        <v>0</v>
      </c>
      <c r="AK140" s="322">
        <v>0</v>
      </c>
      <c r="AL140" s="322">
        <v>0</v>
      </c>
      <c r="AM140" s="322">
        <v>0</v>
      </c>
      <c r="AN140" s="322">
        <v>0</v>
      </c>
      <c r="AO140" s="322">
        <v>0</v>
      </c>
      <c r="AP140" s="320">
        <v>0</v>
      </c>
      <c r="AQ140" s="322">
        <v>0</v>
      </c>
      <c r="AR140" s="322">
        <v>0</v>
      </c>
      <c r="AS140" s="322">
        <v>0</v>
      </c>
      <c r="AT140" s="101" t="s">
        <v>66</v>
      </c>
      <c r="AU140" s="101" t="s">
        <v>16</v>
      </c>
      <c r="AV140" s="101">
        <v>26</v>
      </c>
      <c r="AW140" t="s">
        <v>157</v>
      </c>
      <c r="AX140" t="s">
        <v>55</v>
      </c>
      <c r="AY140" t="s">
        <v>1129</v>
      </c>
      <c r="AZ140" t="s">
        <v>324</v>
      </c>
      <c r="BA140" t="s">
        <v>321</v>
      </c>
      <c r="BB140" t="s">
        <v>321</v>
      </c>
      <c r="BC140" t="s">
        <v>321</v>
      </c>
      <c r="BD140" t="s">
        <v>321</v>
      </c>
      <c r="BE140" s="322">
        <v>0</v>
      </c>
    </row>
    <row r="141" spans="1:57">
      <c r="A141" s="186" t="s">
        <v>144</v>
      </c>
      <c r="B141" s="186" t="s">
        <v>1132</v>
      </c>
      <c r="C141" s="322">
        <v>0</v>
      </c>
      <c r="D141" s="322">
        <v>0</v>
      </c>
      <c r="E141" s="322">
        <v>0</v>
      </c>
      <c r="F141" s="322">
        <v>0</v>
      </c>
      <c r="G141" s="322">
        <v>0</v>
      </c>
      <c r="H141" s="322">
        <v>0</v>
      </c>
      <c r="I141" s="322">
        <v>0</v>
      </c>
      <c r="J141" s="322">
        <v>0</v>
      </c>
      <c r="K141" s="322">
        <v>0</v>
      </c>
      <c r="L141" s="322">
        <v>0</v>
      </c>
      <c r="M141" s="322">
        <v>0</v>
      </c>
      <c r="N141" s="322">
        <v>0</v>
      </c>
      <c r="O141" s="322">
        <v>0</v>
      </c>
      <c r="P141" s="322">
        <v>0</v>
      </c>
      <c r="Q141" s="322">
        <v>0</v>
      </c>
      <c r="R141" s="322">
        <v>0</v>
      </c>
      <c r="S141" s="322">
        <v>0</v>
      </c>
      <c r="T141" s="322">
        <v>0</v>
      </c>
      <c r="U141" s="322">
        <v>0</v>
      </c>
      <c r="V141" s="322">
        <v>0</v>
      </c>
      <c r="W141" s="322">
        <v>0</v>
      </c>
      <c r="X141" s="322">
        <v>0</v>
      </c>
      <c r="Y141" s="322">
        <v>0</v>
      </c>
      <c r="Z141" s="322">
        <v>0</v>
      </c>
      <c r="AA141" s="322">
        <v>0</v>
      </c>
      <c r="AB141" s="322">
        <v>7.3</v>
      </c>
      <c r="AC141" s="322">
        <v>0</v>
      </c>
      <c r="AD141" s="322">
        <v>0</v>
      </c>
      <c r="AE141" s="322">
        <v>0</v>
      </c>
      <c r="AF141" s="322">
        <v>0</v>
      </c>
      <c r="AG141" s="322">
        <v>0</v>
      </c>
      <c r="AH141" s="322">
        <v>0</v>
      </c>
      <c r="AI141" s="322">
        <v>0</v>
      </c>
      <c r="AJ141" s="322">
        <v>0</v>
      </c>
      <c r="AK141" s="322">
        <v>0</v>
      </c>
      <c r="AL141" s="322">
        <v>0</v>
      </c>
      <c r="AM141" s="322">
        <v>0</v>
      </c>
      <c r="AN141" s="322">
        <v>0</v>
      </c>
      <c r="AO141" s="322">
        <v>0</v>
      </c>
      <c r="AP141" s="320">
        <v>0</v>
      </c>
      <c r="AQ141" s="322">
        <v>0</v>
      </c>
      <c r="AR141" s="322">
        <v>0</v>
      </c>
      <c r="AS141" s="322">
        <v>0</v>
      </c>
      <c r="AT141" s="101" t="s">
        <v>16</v>
      </c>
      <c r="AU141" s="101" t="s">
        <v>16</v>
      </c>
      <c r="AV141" s="101">
        <v>1</v>
      </c>
      <c r="AW141" t="s">
        <v>158</v>
      </c>
      <c r="AX141" t="s">
        <v>37</v>
      </c>
      <c r="AY141" t="s">
        <v>325</v>
      </c>
      <c r="AZ141" t="s">
        <v>324</v>
      </c>
      <c r="BA141" t="s">
        <v>321</v>
      </c>
      <c r="BB141" t="s">
        <v>321</v>
      </c>
      <c r="BC141" t="s">
        <v>321</v>
      </c>
      <c r="BD141" t="s">
        <v>321</v>
      </c>
      <c r="BE141" s="322">
        <v>0</v>
      </c>
    </row>
    <row r="142" spans="1:57">
      <c r="A142" s="186" t="s">
        <v>144</v>
      </c>
      <c r="B142" s="186" t="s">
        <v>1126</v>
      </c>
      <c r="C142" s="322">
        <v>0</v>
      </c>
      <c r="D142" s="322">
        <v>0</v>
      </c>
      <c r="E142" s="322">
        <v>0</v>
      </c>
      <c r="F142" s="322">
        <v>0</v>
      </c>
      <c r="G142" s="322">
        <v>0</v>
      </c>
      <c r="H142" s="322">
        <v>0</v>
      </c>
      <c r="I142" s="322">
        <v>0</v>
      </c>
      <c r="J142" s="322">
        <v>0</v>
      </c>
      <c r="K142" s="322">
        <v>0</v>
      </c>
      <c r="L142" s="322">
        <v>0</v>
      </c>
      <c r="M142" s="322">
        <v>0</v>
      </c>
      <c r="N142" s="322">
        <v>0</v>
      </c>
      <c r="O142" s="322">
        <v>0</v>
      </c>
      <c r="P142" s="322">
        <v>0</v>
      </c>
      <c r="Q142" s="322">
        <v>0</v>
      </c>
      <c r="R142" s="322">
        <v>0</v>
      </c>
      <c r="S142" s="322">
        <v>0</v>
      </c>
      <c r="T142" s="322">
        <v>0</v>
      </c>
      <c r="U142" s="322">
        <v>0</v>
      </c>
      <c r="V142" s="322">
        <v>0</v>
      </c>
      <c r="W142" s="322">
        <v>0</v>
      </c>
      <c r="X142" s="322">
        <v>3</v>
      </c>
      <c r="Y142" s="322">
        <v>8</v>
      </c>
      <c r="Z142" s="322">
        <v>3.5</v>
      </c>
      <c r="AA142" s="322">
        <v>8</v>
      </c>
      <c r="AB142" s="322">
        <v>0</v>
      </c>
      <c r="AC142" s="322">
        <v>0</v>
      </c>
      <c r="AD142" s="322">
        <v>0</v>
      </c>
      <c r="AE142" s="322">
        <v>0</v>
      </c>
      <c r="AF142" s="322">
        <v>0</v>
      </c>
      <c r="AG142" s="322">
        <v>0</v>
      </c>
      <c r="AH142" s="322">
        <v>0</v>
      </c>
      <c r="AI142" s="322">
        <v>0</v>
      </c>
      <c r="AJ142" s="322">
        <v>0</v>
      </c>
      <c r="AK142" s="322">
        <v>0</v>
      </c>
      <c r="AL142" s="322">
        <v>0</v>
      </c>
      <c r="AM142" s="322">
        <v>0</v>
      </c>
      <c r="AN142" s="322">
        <v>0</v>
      </c>
      <c r="AO142" s="322">
        <v>0</v>
      </c>
      <c r="AP142" s="320">
        <v>0</v>
      </c>
      <c r="AQ142" s="322">
        <v>0</v>
      </c>
      <c r="AR142" s="322">
        <v>0</v>
      </c>
      <c r="AS142" s="322">
        <v>0</v>
      </c>
      <c r="AT142" s="101" t="s">
        <v>12</v>
      </c>
      <c r="AU142" s="101" t="s">
        <v>15</v>
      </c>
      <c r="AV142" s="101">
        <v>4</v>
      </c>
      <c r="AW142" t="s">
        <v>158</v>
      </c>
      <c r="AX142" t="s">
        <v>43</v>
      </c>
      <c r="AY142" t="s">
        <v>6816</v>
      </c>
      <c r="AZ142" t="s">
        <v>324</v>
      </c>
      <c r="BA142" t="s">
        <v>321</v>
      </c>
      <c r="BB142" t="s">
        <v>321</v>
      </c>
      <c r="BC142" t="s">
        <v>321</v>
      </c>
      <c r="BD142" t="s">
        <v>1127</v>
      </c>
      <c r="BE142" s="322">
        <v>0</v>
      </c>
    </row>
    <row r="143" spans="1:57">
      <c r="A143" s="346" t="s">
        <v>144</v>
      </c>
      <c r="B143" s="186" t="s">
        <v>1131</v>
      </c>
      <c r="C143" s="322">
        <v>0</v>
      </c>
      <c r="D143" s="322">
        <v>0</v>
      </c>
      <c r="E143" s="322">
        <v>0</v>
      </c>
      <c r="F143" s="322">
        <v>0</v>
      </c>
      <c r="G143" s="322">
        <v>0</v>
      </c>
      <c r="H143" s="322">
        <v>0</v>
      </c>
      <c r="I143" s="322">
        <v>0</v>
      </c>
      <c r="J143" s="322">
        <v>0</v>
      </c>
      <c r="K143" s="322">
        <v>0</v>
      </c>
      <c r="L143" s="322">
        <v>0</v>
      </c>
      <c r="M143" s="322">
        <v>0</v>
      </c>
      <c r="N143" s="322">
        <v>0</v>
      </c>
      <c r="O143" s="322">
        <v>0</v>
      </c>
      <c r="P143" s="322">
        <v>0</v>
      </c>
      <c r="Q143" s="322">
        <v>0</v>
      </c>
      <c r="R143" s="322">
        <v>0</v>
      </c>
      <c r="S143" s="322">
        <v>0</v>
      </c>
      <c r="T143" s="322">
        <v>0</v>
      </c>
      <c r="U143" s="322">
        <v>0</v>
      </c>
      <c r="V143" s="322">
        <v>0</v>
      </c>
      <c r="W143" s="322">
        <v>0</v>
      </c>
      <c r="X143" s="322">
        <v>3.5</v>
      </c>
      <c r="Y143" s="322">
        <v>8</v>
      </c>
      <c r="Z143" s="322">
        <v>3</v>
      </c>
      <c r="AA143" s="322">
        <v>0.5</v>
      </c>
      <c r="AB143" s="322">
        <v>0</v>
      </c>
      <c r="AC143" s="322">
        <v>0</v>
      </c>
      <c r="AD143" s="322">
        <v>0</v>
      </c>
      <c r="AE143" s="322">
        <v>0</v>
      </c>
      <c r="AF143" s="322">
        <v>0</v>
      </c>
      <c r="AG143" s="322">
        <v>0</v>
      </c>
      <c r="AH143" s="322">
        <v>0</v>
      </c>
      <c r="AI143" s="322">
        <v>0</v>
      </c>
      <c r="AJ143" s="322">
        <v>0</v>
      </c>
      <c r="AK143" s="322">
        <v>0</v>
      </c>
      <c r="AL143" s="322">
        <v>0</v>
      </c>
      <c r="AM143" s="322">
        <v>0</v>
      </c>
      <c r="AN143" s="322">
        <v>0</v>
      </c>
      <c r="AO143" s="322">
        <v>0</v>
      </c>
      <c r="AP143" s="320">
        <v>0</v>
      </c>
      <c r="AQ143" s="322">
        <v>0</v>
      </c>
      <c r="AR143" s="322">
        <v>0</v>
      </c>
      <c r="AS143" s="322">
        <v>0</v>
      </c>
      <c r="AT143" s="101" t="s">
        <v>12</v>
      </c>
      <c r="AU143" s="101" t="s">
        <v>15</v>
      </c>
      <c r="AV143" s="101">
        <v>4</v>
      </c>
      <c r="AW143" s="345" t="s">
        <v>158</v>
      </c>
      <c r="AX143" s="345" t="s">
        <v>57</v>
      </c>
      <c r="AY143" t="s">
        <v>325</v>
      </c>
      <c r="AZ143" s="345" t="s">
        <v>324</v>
      </c>
      <c r="BA143" s="345" t="s">
        <v>321</v>
      </c>
      <c r="BB143" s="345" t="s">
        <v>321</v>
      </c>
      <c r="BC143" s="345" t="s">
        <v>321</v>
      </c>
      <c r="BD143" s="345" t="s">
        <v>1127</v>
      </c>
      <c r="BE143" s="322">
        <v>0</v>
      </c>
    </row>
    <row r="144" spans="1:57">
      <c r="A144" s="186" t="s">
        <v>144</v>
      </c>
      <c r="B144" s="186" t="s">
        <v>1133</v>
      </c>
      <c r="C144" s="322">
        <v>0</v>
      </c>
      <c r="D144" s="322">
        <v>0</v>
      </c>
      <c r="E144" s="322">
        <v>0</v>
      </c>
      <c r="F144" s="322">
        <v>0</v>
      </c>
      <c r="G144" s="322">
        <v>0</v>
      </c>
      <c r="H144" s="322">
        <v>0</v>
      </c>
      <c r="I144" s="322">
        <v>0</v>
      </c>
      <c r="J144" s="322">
        <v>0</v>
      </c>
      <c r="K144" s="322">
        <v>0</v>
      </c>
      <c r="L144" s="322">
        <v>0</v>
      </c>
      <c r="M144" s="322">
        <v>0</v>
      </c>
      <c r="N144" s="322">
        <v>0</v>
      </c>
      <c r="O144" s="322">
        <v>0</v>
      </c>
      <c r="P144" s="322">
        <v>0</v>
      </c>
      <c r="Q144" s="322">
        <v>0</v>
      </c>
      <c r="R144" s="322">
        <v>0</v>
      </c>
      <c r="S144" s="322">
        <v>0</v>
      </c>
      <c r="T144" s="322">
        <v>0</v>
      </c>
      <c r="U144" s="322">
        <v>0</v>
      </c>
      <c r="V144" s="322">
        <v>0</v>
      </c>
      <c r="W144" s="322">
        <v>0</v>
      </c>
      <c r="X144" s="322">
        <v>6</v>
      </c>
      <c r="Y144" s="322">
        <v>1.45</v>
      </c>
      <c r="Z144" s="322">
        <v>4.5</v>
      </c>
      <c r="AA144" s="322">
        <v>0.1</v>
      </c>
      <c r="AB144" s="322">
        <v>0</v>
      </c>
      <c r="AC144" s="322">
        <v>0</v>
      </c>
      <c r="AD144" s="322">
        <v>0</v>
      </c>
      <c r="AE144" s="322">
        <v>0</v>
      </c>
      <c r="AF144" s="322">
        <v>0</v>
      </c>
      <c r="AG144" s="322">
        <v>0</v>
      </c>
      <c r="AH144" s="322">
        <v>0</v>
      </c>
      <c r="AI144" s="322">
        <v>0</v>
      </c>
      <c r="AJ144" s="322">
        <v>0</v>
      </c>
      <c r="AK144" s="322">
        <v>0</v>
      </c>
      <c r="AL144" s="322">
        <v>0</v>
      </c>
      <c r="AM144" s="322">
        <v>0</v>
      </c>
      <c r="AN144" s="322">
        <v>0</v>
      </c>
      <c r="AO144" s="322">
        <v>0</v>
      </c>
      <c r="AP144" s="320">
        <v>0</v>
      </c>
      <c r="AQ144" s="322">
        <v>0</v>
      </c>
      <c r="AR144" s="322">
        <v>0</v>
      </c>
      <c r="AS144" s="322">
        <v>0</v>
      </c>
      <c r="AT144" s="101" t="s">
        <v>12</v>
      </c>
      <c r="AU144" s="101" t="s">
        <v>15</v>
      </c>
      <c r="AV144" s="101">
        <v>4</v>
      </c>
      <c r="AW144" t="s">
        <v>158</v>
      </c>
      <c r="AX144" t="s">
        <v>34</v>
      </c>
      <c r="AY144" t="s">
        <v>325</v>
      </c>
      <c r="AZ144" t="s">
        <v>324</v>
      </c>
      <c r="BA144" t="s">
        <v>321</v>
      </c>
      <c r="BB144" t="s">
        <v>321</v>
      </c>
      <c r="BC144" t="s">
        <v>321</v>
      </c>
      <c r="BD144" t="s">
        <v>1127</v>
      </c>
      <c r="BE144" s="322">
        <v>0</v>
      </c>
    </row>
    <row r="145" spans="1:57">
      <c r="A145" s="186" t="s">
        <v>144</v>
      </c>
      <c r="B145" s="186" t="s">
        <v>1130</v>
      </c>
      <c r="C145" s="322">
        <v>0</v>
      </c>
      <c r="D145" s="322">
        <v>0</v>
      </c>
      <c r="E145" s="322">
        <v>0</v>
      </c>
      <c r="F145" s="322">
        <v>0</v>
      </c>
      <c r="G145" s="322">
        <v>0</v>
      </c>
      <c r="H145" s="322">
        <v>0</v>
      </c>
      <c r="I145" s="322">
        <v>0</v>
      </c>
      <c r="J145" s="322">
        <v>0</v>
      </c>
      <c r="K145" s="322">
        <v>0</v>
      </c>
      <c r="L145" s="322">
        <v>0</v>
      </c>
      <c r="M145" s="322">
        <v>0</v>
      </c>
      <c r="N145" s="322">
        <v>0</v>
      </c>
      <c r="O145" s="322">
        <v>1.6</v>
      </c>
      <c r="P145" s="322">
        <v>2</v>
      </c>
      <c r="Q145" s="322">
        <v>2</v>
      </c>
      <c r="R145" s="322">
        <v>2</v>
      </c>
      <c r="S145" s="322">
        <v>2.1</v>
      </c>
      <c r="T145" s="322">
        <v>2.1</v>
      </c>
      <c r="U145" s="322">
        <v>2.2000000000000002</v>
      </c>
      <c r="V145" s="322">
        <v>2</v>
      </c>
      <c r="W145" s="322">
        <v>2.5</v>
      </c>
      <c r="X145" s="322">
        <v>2.2999999999999998</v>
      </c>
      <c r="Y145" s="322">
        <v>2.5</v>
      </c>
      <c r="Z145" s="322">
        <v>0</v>
      </c>
      <c r="AA145" s="322">
        <v>0</v>
      </c>
      <c r="AB145" s="322">
        <v>0</v>
      </c>
      <c r="AC145" s="322">
        <v>0</v>
      </c>
      <c r="AD145" s="322">
        <v>0</v>
      </c>
      <c r="AE145" s="322">
        <v>0</v>
      </c>
      <c r="AF145" s="322">
        <v>0</v>
      </c>
      <c r="AG145" s="322">
        <v>0</v>
      </c>
      <c r="AH145" s="322">
        <v>0</v>
      </c>
      <c r="AI145" s="322">
        <v>0</v>
      </c>
      <c r="AJ145" s="322">
        <v>0</v>
      </c>
      <c r="AK145" s="322">
        <v>0</v>
      </c>
      <c r="AL145" s="322">
        <v>0</v>
      </c>
      <c r="AM145" s="347">
        <v>0</v>
      </c>
      <c r="AN145" s="347">
        <v>0</v>
      </c>
      <c r="AO145" s="347">
        <v>0</v>
      </c>
      <c r="AP145" s="320">
        <v>0</v>
      </c>
      <c r="AQ145" s="322">
        <v>0</v>
      </c>
      <c r="AR145" s="322">
        <v>0</v>
      </c>
      <c r="AS145" s="322">
        <v>0</v>
      </c>
      <c r="AT145" s="101" t="s">
        <v>3</v>
      </c>
      <c r="AU145" s="101" t="s">
        <v>13</v>
      </c>
      <c r="AV145" s="101">
        <v>11</v>
      </c>
      <c r="AW145" t="s">
        <v>158</v>
      </c>
      <c r="AX145" t="s">
        <v>57</v>
      </c>
      <c r="AY145" t="s">
        <v>325</v>
      </c>
      <c r="AZ145" t="s">
        <v>324</v>
      </c>
      <c r="BA145" t="s">
        <v>321</v>
      </c>
      <c r="BB145" t="s">
        <v>321</v>
      </c>
      <c r="BC145" t="s">
        <v>321</v>
      </c>
      <c r="BD145" t="s">
        <v>321</v>
      </c>
      <c r="BE145" s="322">
        <v>0</v>
      </c>
    </row>
    <row r="146" spans="1:57">
      <c r="A146" s="186" t="s">
        <v>144</v>
      </c>
      <c r="B146" s="186" t="s">
        <v>1167</v>
      </c>
      <c r="C146" s="322">
        <v>0</v>
      </c>
      <c r="D146" s="322">
        <v>0</v>
      </c>
      <c r="E146" s="322">
        <v>0</v>
      </c>
      <c r="F146" s="322">
        <v>0</v>
      </c>
      <c r="G146" s="322">
        <v>0</v>
      </c>
      <c r="H146" s="322">
        <v>0</v>
      </c>
      <c r="I146" s="322">
        <v>0</v>
      </c>
      <c r="J146" s="322">
        <v>0</v>
      </c>
      <c r="K146" s="322">
        <v>0</v>
      </c>
      <c r="L146" s="322">
        <v>0</v>
      </c>
      <c r="M146" s="322">
        <v>0</v>
      </c>
      <c r="N146" s="322">
        <v>0</v>
      </c>
      <c r="O146" s="322">
        <v>0</v>
      </c>
      <c r="P146" s="322">
        <v>0</v>
      </c>
      <c r="Q146" s="322">
        <v>0</v>
      </c>
      <c r="R146" s="322">
        <v>0</v>
      </c>
      <c r="S146" s="322">
        <v>0</v>
      </c>
      <c r="T146" s="322">
        <v>0</v>
      </c>
      <c r="U146" s="322">
        <v>0</v>
      </c>
      <c r="V146" s="322">
        <v>0</v>
      </c>
      <c r="W146" s="322">
        <v>0</v>
      </c>
      <c r="X146" s="322">
        <v>3.9</v>
      </c>
      <c r="Y146" s="322">
        <v>11</v>
      </c>
      <c r="Z146" s="322">
        <v>0</v>
      </c>
      <c r="AA146" s="322">
        <v>0</v>
      </c>
      <c r="AB146" s="322">
        <v>0</v>
      </c>
      <c r="AC146" s="322">
        <v>0</v>
      </c>
      <c r="AD146" s="322">
        <v>0</v>
      </c>
      <c r="AE146" s="322">
        <v>0</v>
      </c>
      <c r="AF146" s="322">
        <v>0</v>
      </c>
      <c r="AG146" s="322">
        <v>0</v>
      </c>
      <c r="AH146" s="322">
        <v>0</v>
      </c>
      <c r="AI146" s="322">
        <v>0</v>
      </c>
      <c r="AJ146" s="322">
        <v>0</v>
      </c>
      <c r="AK146" s="322">
        <v>0</v>
      </c>
      <c r="AL146" s="322">
        <v>0</v>
      </c>
      <c r="AM146" s="347">
        <v>0</v>
      </c>
      <c r="AN146" s="347">
        <v>0</v>
      </c>
      <c r="AO146" s="347">
        <v>0</v>
      </c>
      <c r="AP146" s="320">
        <v>0</v>
      </c>
      <c r="AQ146" s="322">
        <v>0</v>
      </c>
      <c r="AR146" s="322">
        <v>0</v>
      </c>
      <c r="AS146" s="322">
        <v>0</v>
      </c>
      <c r="AT146" s="101" t="s">
        <v>12</v>
      </c>
      <c r="AU146" s="101" t="s">
        <v>13</v>
      </c>
      <c r="AV146" s="101">
        <v>2</v>
      </c>
      <c r="AW146" t="s">
        <v>158</v>
      </c>
      <c r="AX146" t="s">
        <v>55</v>
      </c>
      <c r="AY146" t="s">
        <v>325</v>
      </c>
      <c r="AZ146" t="s">
        <v>324</v>
      </c>
      <c r="BA146" t="s">
        <v>321</v>
      </c>
      <c r="BB146" t="s">
        <v>321</v>
      </c>
      <c r="BC146" t="s">
        <v>1135</v>
      </c>
      <c r="BD146" t="s">
        <v>321</v>
      </c>
      <c r="BE146" s="322">
        <v>0</v>
      </c>
    </row>
    <row r="147" spans="1:57">
      <c r="A147" s="186" t="s">
        <v>144</v>
      </c>
      <c r="B147" s="186" t="s">
        <v>1162</v>
      </c>
      <c r="C147" s="322">
        <v>0</v>
      </c>
      <c r="D147" s="322">
        <v>0</v>
      </c>
      <c r="E147" s="322">
        <v>0</v>
      </c>
      <c r="F147" s="322">
        <v>1.5</v>
      </c>
      <c r="G147" s="322">
        <v>5.9</v>
      </c>
      <c r="H147" s="322">
        <v>5.7</v>
      </c>
      <c r="I147" s="322">
        <v>5.6</v>
      </c>
      <c r="J147" s="322">
        <v>5.9</v>
      </c>
      <c r="K147" s="322">
        <v>6</v>
      </c>
      <c r="L147" s="322">
        <v>9</v>
      </c>
      <c r="M147" s="322">
        <v>12.1</v>
      </c>
      <c r="N147" s="322">
        <v>77.3</v>
      </c>
      <c r="O147" s="322">
        <v>178.7</v>
      </c>
      <c r="P147" s="322">
        <v>240.3</v>
      </c>
      <c r="Q147" s="322">
        <v>260</v>
      </c>
      <c r="R147" s="322">
        <v>292</v>
      </c>
      <c r="S147" s="322">
        <v>306.3</v>
      </c>
      <c r="T147" s="322">
        <v>346.4</v>
      </c>
      <c r="U147" s="322">
        <v>396.5</v>
      </c>
      <c r="V147" s="322">
        <v>420.4</v>
      </c>
      <c r="W147" s="322">
        <v>451.2</v>
      </c>
      <c r="X147" s="322">
        <v>442.9</v>
      </c>
      <c r="Y147" s="322">
        <v>0</v>
      </c>
      <c r="Z147" s="322">
        <v>0</v>
      </c>
      <c r="AA147" s="322">
        <v>0</v>
      </c>
      <c r="AB147" s="322">
        <v>0</v>
      </c>
      <c r="AC147" s="322">
        <v>0</v>
      </c>
      <c r="AD147" s="322">
        <v>0</v>
      </c>
      <c r="AE147" s="322">
        <v>0</v>
      </c>
      <c r="AF147" s="322">
        <v>0</v>
      </c>
      <c r="AG147" s="322">
        <v>0</v>
      </c>
      <c r="AH147" s="322">
        <v>0</v>
      </c>
      <c r="AI147" s="322">
        <v>0</v>
      </c>
      <c r="AJ147" s="322">
        <v>0</v>
      </c>
      <c r="AK147" s="322">
        <v>0</v>
      </c>
      <c r="AL147" s="322">
        <v>0</v>
      </c>
      <c r="AM147" s="322">
        <v>0</v>
      </c>
      <c r="AN147" s="322">
        <v>0</v>
      </c>
      <c r="AO147" s="322">
        <v>0</v>
      </c>
      <c r="AP147" s="320">
        <v>0</v>
      </c>
      <c r="AQ147" s="322">
        <v>0</v>
      </c>
      <c r="AR147" s="322">
        <v>0</v>
      </c>
      <c r="AS147" s="322">
        <v>0</v>
      </c>
      <c r="AT147" s="101" t="s">
        <v>69</v>
      </c>
      <c r="AU147" s="101" t="s">
        <v>12</v>
      </c>
      <c r="AV147" s="101">
        <v>19</v>
      </c>
      <c r="AW147" t="s">
        <v>157</v>
      </c>
      <c r="AX147" t="s">
        <v>55</v>
      </c>
      <c r="AY147" t="s">
        <v>1129</v>
      </c>
      <c r="AZ147" t="s">
        <v>324</v>
      </c>
      <c r="BA147" t="s">
        <v>1163</v>
      </c>
      <c r="BB147" t="s">
        <v>321</v>
      </c>
      <c r="BC147" t="s">
        <v>1135</v>
      </c>
      <c r="BD147" t="s">
        <v>321</v>
      </c>
      <c r="BE147" s="322">
        <v>0</v>
      </c>
    </row>
    <row r="148" spans="1:57">
      <c r="A148" s="186" t="s">
        <v>144</v>
      </c>
      <c r="B148" s="186" t="s">
        <v>1160</v>
      </c>
      <c r="C148" s="322">
        <v>0</v>
      </c>
      <c r="D148" s="322">
        <v>0</v>
      </c>
      <c r="E148" s="322">
        <v>0</v>
      </c>
      <c r="F148" s="322">
        <v>0</v>
      </c>
      <c r="G148" s="322">
        <v>0</v>
      </c>
      <c r="H148" s="322">
        <v>0</v>
      </c>
      <c r="I148" s="322">
        <v>0</v>
      </c>
      <c r="J148" s="322">
        <v>0</v>
      </c>
      <c r="K148" s="322">
        <v>0</v>
      </c>
      <c r="L148" s="322">
        <v>0</v>
      </c>
      <c r="M148" s="322">
        <v>0</v>
      </c>
      <c r="N148" s="322">
        <v>0</v>
      </c>
      <c r="O148" s="322">
        <v>0</v>
      </c>
      <c r="P148" s="322">
        <v>0</v>
      </c>
      <c r="Q148" s="322">
        <v>0</v>
      </c>
      <c r="R148" s="322">
        <v>0</v>
      </c>
      <c r="S148" s="322">
        <v>0</v>
      </c>
      <c r="T148" s="322">
        <v>263</v>
      </c>
      <c r="U148" s="322">
        <v>276</v>
      </c>
      <c r="V148" s="322">
        <v>219</v>
      </c>
      <c r="W148" s="322">
        <v>219</v>
      </c>
      <c r="X148" s="322">
        <v>220</v>
      </c>
      <c r="Y148" s="322">
        <v>0</v>
      </c>
      <c r="Z148" s="322">
        <v>0</v>
      </c>
      <c r="AA148" s="322">
        <v>0</v>
      </c>
      <c r="AB148" s="322">
        <v>0</v>
      </c>
      <c r="AC148" s="322">
        <v>0</v>
      </c>
      <c r="AD148" s="322">
        <v>0</v>
      </c>
      <c r="AE148" s="322">
        <v>0</v>
      </c>
      <c r="AF148" s="322">
        <v>0</v>
      </c>
      <c r="AG148" s="322">
        <v>0</v>
      </c>
      <c r="AH148" s="322">
        <v>0</v>
      </c>
      <c r="AI148" s="322">
        <v>0</v>
      </c>
      <c r="AJ148" s="322">
        <v>0</v>
      </c>
      <c r="AK148" s="322">
        <v>0</v>
      </c>
      <c r="AL148" s="322">
        <v>0</v>
      </c>
      <c r="AM148" s="322">
        <v>0</v>
      </c>
      <c r="AN148" s="322">
        <v>0</v>
      </c>
      <c r="AO148" s="322">
        <v>0</v>
      </c>
      <c r="AP148" s="320">
        <v>0</v>
      </c>
      <c r="AQ148" s="322">
        <v>0</v>
      </c>
      <c r="AR148" s="322">
        <v>0</v>
      </c>
      <c r="AS148" s="322">
        <v>0</v>
      </c>
      <c r="AT148" s="101" t="s">
        <v>8</v>
      </c>
      <c r="AU148" s="101" t="s">
        <v>12</v>
      </c>
      <c r="AV148" s="101">
        <v>5</v>
      </c>
      <c r="AW148" t="s">
        <v>157</v>
      </c>
      <c r="AX148" t="s">
        <v>55</v>
      </c>
      <c r="AY148" t="s">
        <v>1129</v>
      </c>
      <c r="AZ148" t="s">
        <v>324</v>
      </c>
      <c r="BA148" t="s">
        <v>321</v>
      </c>
      <c r="BB148" t="s">
        <v>321</v>
      </c>
      <c r="BC148" t="s">
        <v>321</v>
      </c>
      <c r="BD148" t="s">
        <v>321</v>
      </c>
      <c r="BE148" s="322">
        <v>0</v>
      </c>
    </row>
    <row r="149" spans="1:57">
      <c r="A149" s="186" t="s">
        <v>144</v>
      </c>
      <c r="B149" s="186" t="s">
        <v>1161</v>
      </c>
      <c r="C149" s="322">
        <v>0</v>
      </c>
      <c r="D149" s="322">
        <v>0</v>
      </c>
      <c r="E149" s="322">
        <v>0</v>
      </c>
      <c r="F149" s="322">
        <v>0</v>
      </c>
      <c r="G149" s="322">
        <v>0</v>
      </c>
      <c r="H149" s="322">
        <v>0</v>
      </c>
      <c r="I149" s="322">
        <v>0</v>
      </c>
      <c r="J149" s="322">
        <v>0</v>
      </c>
      <c r="K149" s="322">
        <v>0</v>
      </c>
      <c r="L149" s="322">
        <v>0</v>
      </c>
      <c r="M149" s="322">
        <v>0</v>
      </c>
      <c r="N149" s="322">
        <v>0</v>
      </c>
      <c r="O149" s="322">
        <v>0</v>
      </c>
      <c r="P149" s="322">
        <v>0</v>
      </c>
      <c r="Q149" s="322">
        <v>0</v>
      </c>
      <c r="R149" s="322">
        <v>0</v>
      </c>
      <c r="S149" s="322">
        <v>0</v>
      </c>
      <c r="T149" s="322">
        <v>420</v>
      </c>
      <c r="U149" s="322">
        <v>476</v>
      </c>
      <c r="V149" s="322">
        <v>482</v>
      </c>
      <c r="W149" s="322">
        <v>468.4</v>
      </c>
      <c r="X149" s="322">
        <v>487</v>
      </c>
      <c r="Y149" s="322">
        <v>0</v>
      </c>
      <c r="Z149" s="322">
        <v>0</v>
      </c>
      <c r="AA149" s="322">
        <v>0</v>
      </c>
      <c r="AB149" s="322">
        <v>0</v>
      </c>
      <c r="AC149" s="322">
        <v>0</v>
      </c>
      <c r="AD149" s="322">
        <v>0</v>
      </c>
      <c r="AE149" s="322">
        <v>0</v>
      </c>
      <c r="AF149" s="322">
        <v>0</v>
      </c>
      <c r="AG149" s="322">
        <v>0</v>
      </c>
      <c r="AH149" s="322">
        <v>0</v>
      </c>
      <c r="AI149" s="322">
        <v>0</v>
      </c>
      <c r="AJ149" s="322">
        <v>0</v>
      </c>
      <c r="AK149" s="322">
        <v>0</v>
      </c>
      <c r="AL149" s="322">
        <v>0</v>
      </c>
      <c r="AM149" s="322">
        <v>0</v>
      </c>
      <c r="AN149" s="322">
        <v>0</v>
      </c>
      <c r="AO149" s="322">
        <v>0</v>
      </c>
      <c r="AP149" s="320">
        <v>0</v>
      </c>
      <c r="AQ149" s="322">
        <v>0</v>
      </c>
      <c r="AR149" s="322">
        <v>0</v>
      </c>
      <c r="AS149" s="322">
        <v>0</v>
      </c>
      <c r="AT149" s="101" t="s">
        <v>8</v>
      </c>
      <c r="AU149" s="101" t="s">
        <v>12</v>
      </c>
      <c r="AV149" s="101">
        <v>5</v>
      </c>
      <c r="AW149" s="321" t="s">
        <v>157</v>
      </c>
      <c r="AX149" t="s">
        <v>55</v>
      </c>
      <c r="AY149" t="s">
        <v>1129</v>
      </c>
      <c r="AZ149" t="s">
        <v>324</v>
      </c>
      <c r="BA149" t="s">
        <v>321</v>
      </c>
      <c r="BB149" t="s">
        <v>321</v>
      </c>
      <c r="BC149" t="s">
        <v>321</v>
      </c>
      <c r="BD149" t="s">
        <v>321</v>
      </c>
      <c r="BE149" s="322">
        <v>0</v>
      </c>
    </row>
    <row r="150" spans="1:57">
      <c r="A150" s="186" t="s">
        <v>144</v>
      </c>
      <c r="B150" s="186" t="s">
        <v>1168</v>
      </c>
      <c r="C150" s="322">
        <v>0</v>
      </c>
      <c r="D150" s="322">
        <v>0</v>
      </c>
      <c r="E150" s="322">
        <v>0</v>
      </c>
      <c r="F150" s="322">
        <v>0</v>
      </c>
      <c r="G150" s="322">
        <v>0</v>
      </c>
      <c r="H150" s="322">
        <v>0</v>
      </c>
      <c r="I150" s="322">
        <v>0</v>
      </c>
      <c r="J150" s="322">
        <v>0</v>
      </c>
      <c r="K150" s="322">
        <v>0</v>
      </c>
      <c r="L150" s="322">
        <v>0</v>
      </c>
      <c r="M150" s="322">
        <v>0</v>
      </c>
      <c r="N150" s="322">
        <v>0.2</v>
      </c>
      <c r="O150" s="322">
        <v>1</v>
      </c>
      <c r="P150" s="322">
        <v>2</v>
      </c>
      <c r="Q150" s="322">
        <v>1.1000000000000001</v>
      </c>
      <c r="R150" s="322">
        <v>1.4</v>
      </c>
      <c r="S150" s="322">
        <v>1.4</v>
      </c>
      <c r="T150" s="322">
        <v>0.8</v>
      </c>
      <c r="U150" s="322">
        <v>0.5</v>
      </c>
      <c r="V150" s="322">
        <v>0.5</v>
      </c>
      <c r="W150" s="322">
        <v>0</v>
      </c>
      <c r="X150" s="322">
        <v>0</v>
      </c>
      <c r="Y150" s="322">
        <v>0</v>
      </c>
      <c r="Z150" s="322">
        <v>0</v>
      </c>
      <c r="AA150" s="322">
        <v>0</v>
      </c>
      <c r="AB150" s="322">
        <v>0</v>
      </c>
      <c r="AC150" s="322">
        <v>0</v>
      </c>
      <c r="AD150" s="322">
        <v>0</v>
      </c>
      <c r="AE150" s="322">
        <v>0</v>
      </c>
      <c r="AF150" s="322">
        <v>0</v>
      </c>
      <c r="AG150" s="322">
        <v>0</v>
      </c>
      <c r="AH150" s="322">
        <v>0</v>
      </c>
      <c r="AI150" s="322">
        <v>0</v>
      </c>
      <c r="AJ150" s="322">
        <v>0</v>
      </c>
      <c r="AK150" s="322">
        <v>0</v>
      </c>
      <c r="AL150" s="322">
        <v>0</v>
      </c>
      <c r="AM150" s="322">
        <v>0</v>
      </c>
      <c r="AN150" s="322">
        <v>0</v>
      </c>
      <c r="AO150" s="322">
        <v>0</v>
      </c>
      <c r="AP150" s="320">
        <v>0</v>
      </c>
      <c r="AQ150" s="322">
        <v>0</v>
      </c>
      <c r="AR150" s="322">
        <v>0</v>
      </c>
      <c r="AS150" s="322">
        <v>0</v>
      </c>
      <c r="AT150" s="101" t="s">
        <v>2</v>
      </c>
      <c r="AU150" s="101" t="s">
        <v>10</v>
      </c>
      <c r="AV150" s="101">
        <v>9</v>
      </c>
      <c r="AW150" t="s">
        <v>158</v>
      </c>
      <c r="AX150" t="s">
        <v>57</v>
      </c>
      <c r="AY150" t="s">
        <v>325</v>
      </c>
      <c r="AZ150" t="s">
        <v>331</v>
      </c>
      <c r="BA150" t="s">
        <v>321</v>
      </c>
      <c r="BB150" t="s">
        <v>321</v>
      </c>
      <c r="BC150" t="s">
        <v>321</v>
      </c>
      <c r="BD150" t="s">
        <v>321</v>
      </c>
      <c r="BE150" s="322">
        <v>0</v>
      </c>
    </row>
    <row r="151" spans="1:57">
      <c r="A151" s="186" t="s">
        <v>144</v>
      </c>
      <c r="B151" s="186" t="s">
        <v>6858</v>
      </c>
      <c r="C151" s="322">
        <v>12.7</v>
      </c>
      <c r="D151" s="322">
        <v>13.9</v>
      </c>
      <c r="E151" s="322">
        <v>18.399999999999999</v>
      </c>
      <c r="F151" s="322">
        <v>20.7</v>
      </c>
      <c r="G151" s="322">
        <v>22.7</v>
      </c>
      <c r="H151" s="322">
        <v>25.5</v>
      </c>
      <c r="I151" s="322">
        <v>30.8</v>
      </c>
      <c r="J151" s="322">
        <v>34.6</v>
      </c>
      <c r="K151" s="322">
        <v>39.799999999999997</v>
      </c>
      <c r="L151" s="322">
        <v>42.7</v>
      </c>
      <c r="M151" s="322">
        <v>50.7</v>
      </c>
      <c r="N151" s="322">
        <v>35.6</v>
      </c>
      <c r="O151" s="322">
        <v>1.2</v>
      </c>
      <c r="P151" s="322" t="s">
        <v>520</v>
      </c>
      <c r="Q151" s="322">
        <v>0</v>
      </c>
      <c r="R151" s="322">
        <v>0</v>
      </c>
      <c r="S151" s="322">
        <v>0</v>
      </c>
      <c r="T151" s="322">
        <v>0</v>
      </c>
      <c r="U151" s="322">
        <v>0</v>
      </c>
      <c r="V151" s="322">
        <v>0</v>
      </c>
      <c r="W151" s="322">
        <v>0</v>
      </c>
      <c r="X151" s="322">
        <v>0</v>
      </c>
      <c r="Y151" s="322">
        <v>0</v>
      </c>
      <c r="Z151" s="322">
        <v>0</v>
      </c>
      <c r="AA151" s="322">
        <v>0</v>
      </c>
      <c r="AB151" s="322">
        <v>0</v>
      </c>
      <c r="AC151" s="322">
        <v>0</v>
      </c>
      <c r="AD151" s="322">
        <v>0</v>
      </c>
      <c r="AE151" s="322">
        <v>0</v>
      </c>
      <c r="AF151" s="322">
        <v>0</v>
      </c>
      <c r="AG151" s="322">
        <v>0</v>
      </c>
      <c r="AH151" s="322">
        <v>0</v>
      </c>
      <c r="AI151" s="322">
        <v>0</v>
      </c>
      <c r="AJ151" s="322">
        <v>0</v>
      </c>
      <c r="AK151" s="322">
        <v>0</v>
      </c>
      <c r="AL151" s="322">
        <v>0</v>
      </c>
      <c r="AM151" s="322">
        <v>0</v>
      </c>
      <c r="AN151" s="322">
        <v>0</v>
      </c>
      <c r="AO151" s="322">
        <v>0</v>
      </c>
      <c r="AP151" s="320">
        <v>0</v>
      </c>
      <c r="AQ151" s="322">
        <v>0</v>
      </c>
      <c r="AR151" s="322">
        <v>0</v>
      </c>
      <c r="AS151" s="322">
        <v>0</v>
      </c>
      <c r="AT151" s="101" t="s">
        <v>66</v>
      </c>
      <c r="AU151" s="101" t="s">
        <v>4</v>
      </c>
      <c r="AV151" s="101">
        <v>14</v>
      </c>
      <c r="AW151" t="s">
        <v>154</v>
      </c>
      <c r="AX151" t="s">
        <v>55</v>
      </c>
      <c r="AY151" t="s">
        <v>1129</v>
      </c>
      <c r="AZ151" t="s">
        <v>331</v>
      </c>
      <c r="BA151" t="s">
        <v>321</v>
      </c>
      <c r="BB151" t="s">
        <v>321</v>
      </c>
      <c r="BC151" t="s">
        <v>1135</v>
      </c>
      <c r="BD151" t="s">
        <v>321</v>
      </c>
      <c r="BE151" s="322">
        <v>0</v>
      </c>
    </row>
    <row r="152" spans="1:57">
      <c r="A152" s="186" t="s">
        <v>144</v>
      </c>
      <c r="B152" s="186" t="s">
        <v>1134</v>
      </c>
      <c r="C152" s="322">
        <v>9</v>
      </c>
      <c r="D152" s="322">
        <v>8.5</v>
      </c>
      <c r="E152" s="322">
        <v>8</v>
      </c>
      <c r="F152" s="322">
        <v>8.8000000000000007</v>
      </c>
      <c r="G152" s="322">
        <v>11.5</v>
      </c>
      <c r="H152" s="322">
        <v>15.1</v>
      </c>
      <c r="I152" s="322">
        <v>16.3</v>
      </c>
      <c r="J152" s="322">
        <v>17.8</v>
      </c>
      <c r="K152" s="322">
        <v>19.3</v>
      </c>
      <c r="L152" s="322">
        <v>20.3</v>
      </c>
      <c r="M152" s="322">
        <v>21.7</v>
      </c>
      <c r="N152" s="322">
        <v>11.3</v>
      </c>
      <c r="O152" s="322" t="s">
        <v>520</v>
      </c>
      <c r="P152" s="322" t="s">
        <v>520</v>
      </c>
      <c r="Q152" s="322">
        <v>0</v>
      </c>
      <c r="R152" s="322">
        <v>0</v>
      </c>
      <c r="S152" s="322">
        <v>0</v>
      </c>
      <c r="T152" s="322">
        <v>0</v>
      </c>
      <c r="U152" s="322">
        <v>0</v>
      </c>
      <c r="V152" s="322">
        <v>0</v>
      </c>
      <c r="W152" s="322">
        <v>0</v>
      </c>
      <c r="X152" s="322">
        <v>0</v>
      </c>
      <c r="Y152" s="322">
        <v>0</v>
      </c>
      <c r="Z152" s="322">
        <v>0</v>
      </c>
      <c r="AA152" s="322">
        <v>0</v>
      </c>
      <c r="AB152" s="322">
        <v>0</v>
      </c>
      <c r="AC152" s="322">
        <v>0</v>
      </c>
      <c r="AD152" s="322">
        <v>0</v>
      </c>
      <c r="AE152" s="322">
        <v>0</v>
      </c>
      <c r="AF152" s="322">
        <v>0</v>
      </c>
      <c r="AG152" s="322">
        <v>0</v>
      </c>
      <c r="AH152" s="322">
        <v>0</v>
      </c>
      <c r="AI152" s="322">
        <v>0</v>
      </c>
      <c r="AJ152" s="322">
        <v>0</v>
      </c>
      <c r="AK152" s="322">
        <v>0</v>
      </c>
      <c r="AL152" s="322">
        <v>0</v>
      </c>
      <c r="AM152" s="322">
        <v>0</v>
      </c>
      <c r="AN152" s="322">
        <v>0</v>
      </c>
      <c r="AO152" s="322">
        <v>0</v>
      </c>
      <c r="AP152" s="320">
        <v>0</v>
      </c>
      <c r="AQ152" s="322">
        <v>0</v>
      </c>
      <c r="AR152" s="322">
        <v>0</v>
      </c>
      <c r="AS152" s="322">
        <v>0</v>
      </c>
      <c r="AT152" s="101" t="s">
        <v>66</v>
      </c>
      <c r="AU152" s="101" t="s">
        <v>4</v>
      </c>
      <c r="AV152" s="101">
        <v>14</v>
      </c>
      <c r="AW152" t="s">
        <v>157</v>
      </c>
      <c r="AX152" t="s">
        <v>55</v>
      </c>
      <c r="AY152" t="s">
        <v>1129</v>
      </c>
      <c r="AZ152" t="s">
        <v>324</v>
      </c>
      <c r="BA152" t="s">
        <v>321</v>
      </c>
      <c r="BB152" t="s">
        <v>321</v>
      </c>
      <c r="BC152" t="s">
        <v>1135</v>
      </c>
      <c r="BD152" t="s">
        <v>321</v>
      </c>
      <c r="BE152" s="322">
        <v>0</v>
      </c>
    </row>
    <row r="153" spans="1:57">
      <c r="A153" s="186" t="s">
        <v>144</v>
      </c>
      <c r="B153" s="186" t="s">
        <v>1165</v>
      </c>
      <c r="C153" s="322">
        <v>64.3</v>
      </c>
      <c r="D153" s="322">
        <v>69</v>
      </c>
      <c r="E153" s="322">
        <v>77</v>
      </c>
      <c r="F153" s="322">
        <v>14</v>
      </c>
      <c r="G153" s="322">
        <v>18</v>
      </c>
      <c r="H153" s="322">
        <v>23</v>
      </c>
      <c r="I153" s="322">
        <v>25</v>
      </c>
      <c r="J153" s="322">
        <v>25</v>
      </c>
      <c r="K153" s="322">
        <v>0</v>
      </c>
      <c r="L153" s="322">
        <v>0</v>
      </c>
      <c r="M153" s="322">
        <v>0</v>
      </c>
      <c r="N153" s="322">
        <v>0</v>
      </c>
      <c r="O153" s="322">
        <v>0</v>
      </c>
      <c r="P153" s="322">
        <v>0</v>
      </c>
      <c r="Q153" s="322">
        <v>0</v>
      </c>
      <c r="R153" s="322">
        <v>0</v>
      </c>
      <c r="S153" s="322">
        <v>0</v>
      </c>
      <c r="T153" s="322">
        <v>0</v>
      </c>
      <c r="U153" s="322">
        <v>0</v>
      </c>
      <c r="V153" s="322">
        <v>0</v>
      </c>
      <c r="W153" s="322">
        <v>0</v>
      </c>
      <c r="X153" s="322">
        <v>0</v>
      </c>
      <c r="Y153" s="322">
        <v>0</v>
      </c>
      <c r="Z153" s="322">
        <v>0</v>
      </c>
      <c r="AA153" s="322">
        <v>0</v>
      </c>
      <c r="AB153" s="322">
        <v>0</v>
      </c>
      <c r="AC153" s="322">
        <v>0</v>
      </c>
      <c r="AD153" s="322">
        <v>0</v>
      </c>
      <c r="AE153" s="322">
        <v>0</v>
      </c>
      <c r="AF153" s="322">
        <v>0</v>
      </c>
      <c r="AG153" s="322">
        <v>0</v>
      </c>
      <c r="AH153" s="322">
        <v>0</v>
      </c>
      <c r="AI153" s="322">
        <v>0</v>
      </c>
      <c r="AJ153" s="322">
        <v>0</v>
      </c>
      <c r="AK153" s="322">
        <v>0</v>
      </c>
      <c r="AL153" s="322">
        <v>0</v>
      </c>
      <c r="AM153" s="322">
        <v>0</v>
      </c>
      <c r="AN153" s="322">
        <v>0</v>
      </c>
      <c r="AO153" s="322">
        <v>0</v>
      </c>
      <c r="AP153" s="320">
        <v>0</v>
      </c>
      <c r="AQ153" s="322">
        <v>0</v>
      </c>
      <c r="AR153" s="322">
        <v>0</v>
      </c>
      <c r="AS153" s="322">
        <v>0</v>
      </c>
      <c r="AT153" s="101" t="s">
        <v>66</v>
      </c>
      <c r="AU153" s="101" t="s">
        <v>73</v>
      </c>
      <c r="AV153" s="101">
        <v>8</v>
      </c>
      <c r="AW153" t="s">
        <v>157</v>
      </c>
      <c r="AX153" t="s">
        <v>55</v>
      </c>
      <c r="AY153" t="s">
        <v>1129</v>
      </c>
      <c r="AZ153" t="s">
        <v>324</v>
      </c>
      <c r="BA153" t="s">
        <v>321</v>
      </c>
      <c r="BB153" t="s">
        <v>1166</v>
      </c>
      <c r="BC153" t="s">
        <v>321</v>
      </c>
      <c r="BD153" t="s">
        <v>321</v>
      </c>
      <c r="BE153" s="322">
        <v>0</v>
      </c>
    </row>
    <row r="154" spans="1:57">
      <c r="A154" s="186" t="s">
        <v>144</v>
      </c>
      <c r="B154" s="186" t="s">
        <v>1164</v>
      </c>
      <c r="C154" s="322">
        <v>1</v>
      </c>
      <c r="D154" s="322">
        <v>1</v>
      </c>
      <c r="E154" s="322">
        <v>1.2</v>
      </c>
      <c r="F154" s="322">
        <v>0.8</v>
      </c>
      <c r="G154" s="322">
        <v>0.2</v>
      </c>
      <c r="H154" s="322">
        <v>0</v>
      </c>
      <c r="I154" s="322">
        <v>0</v>
      </c>
      <c r="J154" s="322">
        <v>0</v>
      </c>
      <c r="K154" s="322">
        <v>0</v>
      </c>
      <c r="L154" s="322">
        <v>0</v>
      </c>
      <c r="M154" s="322">
        <v>0</v>
      </c>
      <c r="N154" s="322">
        <v>0</v>
      </c>
      <c r="O154" s="322">
        <v>0</v>
      </c>
      <c r="P154" s="322">
        <v>0</v>
      </c>
      <c r="Q154" s="322">
        <v>0</v>
      </c>
      <c r="R154" s="322">
        <v>0</v>
      </c>
      <c r="S154" s="322">
        <v>0</v>
      </c>
      <c r="T154" s="322">
        <v>0</v>
      </c>
      <c r="U154" s="322">
        <v>0</v>
      </c>
      <c r="V154" s="322">
        <v>0</v>
      </c>
      <c r="W154" s="322">
        <v>0</v>
      </c>
      <c r="X154" s="322">
        <v>0</v>
      </c>
      <c r="Y154" s="322">
        <v>0</v>
      </c>
      <c r="Z154" s="322">
        <v>0</v>
      </c>
      <c r="AA154" s="322">
        <v>0</v>
      </c>
      <c r="AB154" s="322">
        <v>0</v>
      </c>
      <c r="AC154" s="322">
        <v>0</v>
      </c>
      <c r="AD154" s="322">
        <v>0</v>
      </c>
      <c r="AE154" s="322">
        <v>0</v>
      </c>
      <c r="AF154" s="322">
        <v>0</v>
      </c>
      <c r="AG154" s="322">
        <v>0</v>
      </c>
      <c r="AH154" s="322">
        <v>0</v>
      </c>
      <c r="AI154" s="322">
        <v>0</v>
      </c>
      <c r="AJ154" s="322">
        <v>0</v>
      </c>
      <c r="AK154" s="322">
        <v>0</v>
      </c>
      <c r="AL154" s="322">
        <v>0</v>
      </c>
      <c r="AM154" s="322">
        <v>0</v>
      </c>
      <c r="AN154" s="322">
        <v>0</v>
      </c>
      <c r="AO154" s="322">
        <v>0</v>
      </c>
      <c r="AP154" s="320">
        <v>0</v>
      </c>
      <c r="AQ154" s="322">
        <v>0</v>
      </c>
      <c r="AR154" s="322">
        <v>0</v>
      </c>
      <c r="AS154" s="322">
        <v>0</v>
      </c>
      <c r="AT154" s="101" t="s">
        <v>66</v>
      </c>
      <c r="AU154" s="101" t="s">
        <v>70</v>
      </c>
      <c r="AV154" s="101">
        <v>5</v>
      </c>
      <c r="AW154" t="s">
        <v>154</v>
      </c>
      <c r="AX154" t="s">
        <v>49</v>
      </c>
      <c r="AY154" t="s">
        <v>1129</v>
      </c>
      <c r="AZ154" t="s">
        <v>331</v>
      </c>
      <c r="BA154" t="s">
        <v>321</v>
      </c>
      <c r="BB154" t="s">
        <v>321</v>
      </c>
      <c r="BC154" t="s">
        <v>321</v>
      </c>
      <c r="BD154" t="s">
        <v>321</v>
      </c>
      <c r="BE154" s="322">
        <v>0</v>
      </c>
    </row>
    <row r="155" spans="1:57">
      <c r="A155" s="186" t="s">
        <v>145</v>
      </c>
      <c r="B155" s="186" t="s">
        <v>682</v>
      </c>
      <c r="C155" s="322">
        <v>0</v>
      </c>
      <c r="D155" s="322">
        <v>0</v>
      </c>
      <c r="E155" s="322">
        <v>0</v>
      </c>
      <c r="F155" s="322">
        <v>0</v>
      </c>
      <c r="G155" s="322">
        <v>0</v>
      </c>
      <c r="H155" s="322">
        <v>0</v>
      </c>
      <c r="I155" s="322">
        <v>0</v>
      </c>
      <c r="J155" s="322">
        <v>0</v>
      </c>
      <c r="K155" s="322">
        <v>0</v>
      </c>
      <c r="L155" s="322">
        <v>0</v>
      </c>
      <c r="M155" s="322">
        <v>0</v>
      </c>
      <c r="N155" s="322">
        <v>0</v>
      </c>
      <c r="O155" s="322">
        <v>0</v>
      </c>
      <c r="P155" s="322">
        <v>0</v>
      </c>
      <c r="Q155" s="322">
        <v>0</v>
      </c>
      <c r="R155" s="322">
        <v>0</v>
      </c>
      <c r="S155" s="322">
        <v>0</v>
      </c>
      <c r="T155" s="322">
        <v>0</v>
      </c>
      <c r="U155" s="322">
        <v>0</v>
      </c>
      <c r="V155" s="322">
        <v>0</v>
      </c>
      <c r="W155" s="322">
        <v>0</v>
      </c>
      <c r="X155" s="322">
        <v>0</v>
      </c>
      <c r="Y155" s="322">
        <v>0</v>
      </c>
      <c r="Z155" s="322">
        <v>0</v>
      </c>
      <c r="AA155" s="322">
        <v>0</v>
      </c>
      <c r="AB155" s="322">
        <v>0</v>
      </c>
      <c r="AC155" s="322">
        <v>0</v>
      </c>
      <c r="AD155" s="322">
        <v>0</v>
      </c>
      <c r="AE155" s="322">
        <v>0</v>
      </c>
      <c r="AF155" s="322">
        <v>0</v>
      </c>
      <c r="AG155" s="322">
        <v>0</v>
      </c>
      <c r="AH155" s="322">
        <v>0</v>
      </c>
      <c r="AI155" s="322">
        <v>0</v>
      </c>
      <c r="AJ155" s="322">
        <v>0</v>
      </c>
      <c r="AK155" s="322">
        <v>0</v>
      </c>
      <c r="AL155" s="322">
        <v>0</v>
      </c>
      <c r="AM155" s="322">
        <v>0</v>
      </c>
      <c r="AN155" s="322">
        <v>8.4000000000000005E-2</v>
      </c>
      <c r="AO155" s="322">
        <v>0.1</v>
      </c>
      <c r="AP155" s="320">
        <v>0</v>
      </c>
      <c r="AQ155" s="322">
        <v>0</v>
      </c>
      <c r="AR155" s="322">
        <v>0</v>
      </c>
      <c r="AS155" s="322">
        <v>0</v>
      </c>
      <c r="AT155" s="101" t="s">
        <v>62</v>
      </c>
      <c r="AU155" s="101" t="s">
        <v>63</v>
      </c>
      <c r="AV155" s="101">
        <v>2</v>
      </c>
      <c r="AW155" t="s">
        <v>158</v>
      </c>
      <c r="AX155" t="s">
        <v>53</v>
      </c>
      <c r="AY155" t="s">
        <v>6816</v>
      </c>
      <c r="AZ155" t="s">
        <v>331</v>
      </c>
      <c r="BA155" t="s">
        <v>681</v>
      </c>
      <c r="BB155" t="s">
        <v>321</v>
      </c>
      <c r="BC155" t="s">
        <v>321</v>
      </c>
      <c r="BD155" t="s">
        <v>321</v>
      </c>
      <c r="BE155" s="322">
        <v>0.1</v>
      </c>
    </row>
    <row r="156" spans="1:57">
      <c r="A156" s="186" t="s">
        <v>145</v>
      </c>
      <c r="B156" s="186" t="s">
        <v>6869</v>
      </c>
      <c r="C156" s="322">
        <v>0</v>
      </c>
      <c r="D156" s="322">
        <v>0</v>
      </c>
      <c r="E156" s="322">
        <v>0</v>
      </c>
      <c r="F156" s="322">
        <v>0</v>
      </c>
      <c r="G156" s="322">
        <v>0</v>
      </c>
      <c r="H156" s="322">
        <v>0</v>
      </c>
      <c r="I156" s="322">
        <v>0</v>
      </c>
      <c r="J156" s="322">
        <v>0</v>
      </c>
      <c r="K156" s="322">
        <v>0</v>
      </c>
      <c r="L156" s="322">
        <v>0</v>
      </c>
      <c r="M156" s="322">
        <v>0</v>
      </c>
      <c r="N156" s="322">
        <v>0</v>
      </c>
      <c r="O156" s="322">
        <v>0</v>
      </c>
      <c r="P156" s="322">
        <v>0</v>
      </c>
      <c r="Q156" s="322">
        <v>0</v>
      </c>
      <c r="R156" s="322">
        <v>0</v>
      </c>
      <c r="S156" s="322">
        <v>0</v>
      </c>
      <c r="T156" s="322">
        <v>0</v>
      </c>
      <c r="U156" s="322">
        <v>0</v>
      </c>
      <c r="V156" s="322">
        <v>0</v>
      </c>
      <c r="W156" s="322">
        <v>0</v>
      </c>
      <c r="X156" s="322">
        <v>0</v>
      </c>
      <c r="Y156" s="322">
        <v>0</v>
      </c>
      <c r="Z156" s="322">
        <v>0</v>
      </c>
      <c r="AA156" s="322">
        <v>0</v>
      </c>
      <c r="AB156" s="322">
        <v>0</v>
      </c>
      <c r="AC156" s="322">
        <v>0</v>
      </c>
      <c r="AD156" s="322">
        <v>0</v>
      </c>
      <c r="AE156" s="322">
        <v>0</v>
      </c>
      <c r="AF156" s="322">
        <v>0</v>
      </c>
      <c r="AG156" s="322">
        <v>0</v>
      </c>
      <c r="AH156" s="322">
        <v>0</v>
      </c>
      <c r="AI156" s="322">
        <v>0</v>
      </c>
      <c r="AJ156" s="322">
        <v>0</v>
      </c>
      <c r="AK156" s="322">
        <v>0</v>
      </c>
      <c r="AL156" s="322">
        <v>0</v>
      </c>
      <c r="AM156" s="322">
        <v>0</v>
      </c>
      <c r="AN156" s="322">
        <v>0</v>
      </c>
      <c r="AO156" s="322">
        <v>0.1</v>
      </c>
      <c r="AP156" s="320">
        <v>0</v>
      </c>
      <c r="AQ156" s="322">
        <v>0</v>
      </c>
      <c r="AR156" s="322">
        <v>0</v>
      </c>
      <c r="AS156" s="322">
        <v>0</v>
      </c>
      <c r="AT156" s="101" t="s">
        <v>63</v>
      </c>
      <c r="AU156" s="101" t="s">
        <v>63</v>
      </c>
      <c r="AV156" s="101">
        <v>1</v>
      </c>
      <c r="AW156" t="s">
        <v>158</v>
      </c>
      <c r="AX156" t="s">
        <v>53</v>
      </c>
      <c r="AY156" t="s">
        <v>325</v>
      </c>
      <c r="AZ156" t="s">
        <v>331</v>
      </c>
      <c r="BA156" t="s">
        <v>680</v>
      </c>
      <c r="BB156" t="s">
        <v>1110</v>
      </c>
      <c r="BC156" t="s">
        <v>321</v>
      </c>
      <c r="BD156" t="s">
        <v>321</v>
      </c>
      <c r="BE156" s="322">
        <v>0.1</v>
      </c>
    </row>
    <row r="157" spans="1:57">
      <c r="A157" s="186" t="s">
        <v>145</v>
      </c>
      <c r="B157" s="186" t="s">
        <v>6868</v>
      </c>
      <c r="C157" s="322">
        <v>0</v>
      </c>
      <c r="D157" s="322">
        <v>0</v>
      </c>
      <c r="E157" s="322">
        <v>0</v>
      </c>
      <c r="F157" s="322">
        <v>0</v>
      </c>
      <c r="G157" s="322">
        <v>0</v>
      </c>
      <c r="H157" s="322">
        <v>0</v>
      </c>
      <c r="I157" s="322">
        <v>0</v>
      </c>
      <c r="J157" s="322">
        <v>0</v>
      </c>
      <c r="K157" s="322">
        <v>0</v>
      </c>
      <c r="L157" s="322">
        <v>0</v>
      </c>
      <c r="M157" s="322">
        <v>0</v>
      </c>
      <c r="N157" s="322">
        <v>0</v>
      </c>
      <c r="O157" s="322">
        <v>0</v>
      </c>
      <c r="P157" s="322">
        <v>0</v>
      </c>
      <c r="Q157" s="322">
        <v>0</v>
      </c>
      <c r="R157" s="322">
        <v>0</v>
      </c>
      <c r="S157" s="322">
        <v>0</v>
      </c>
      <c r="T157" s="322">
        <v>0</v>
      </c>
      <c r="U157" s="322">
        <v>0</v>
      </c>
      <c r="V157" s="322">
        <v>0</v>
      </c>
      <c r="W157" s="322">
        <v>0</v>
      </c>
      <c r="X157" s="322">
        <v>0</v>
      </c>
      <c r="Y157" s="322">
        <v>0</v>
      </c>
      <c r="Z157" s="322">
        <v>0</v>
      </c>
      <c r="AA157" s="322">
        <v>0</v>
      </c>
      <c r="AB157" s="322">
        <v>0</v>
      </c>
      <c r="AC157" s="322">
        <v>0</v>
      </c>
      <c r="AD157" s="322">
        <v>0</v>
      </c>
      <c r="AE157" s="322">
        <v>0</v>
      </c>
      <c r="AF157" s="322">
        <v>0</v>
      </c>
      <c r="AG157" s="322">
        <v>0</v>
      </c>
      <c r="AH157" s="322">
        <v>0</v>
      </c>
      <c r="AI157" s="322">
        <v>0</v>
      </c>
      <c r="AJ157" s="322">
        <v>9.35E-2</v>
      </c>
      <c r="AK157" s="322">
        <v>9.35E-2</v>
      </c>
      <c r="AL157" s="322">
        <v>9.35E-2</v>
      </c>
      <c r="AM157" s="322">
        <v>0</v>
      </c>
      <c r="AN157" s="322">
        <v>0</v>
      </c>
      <c r="AO157" s="322">
        <v>0</v>
      </c>
      <c r="AP157" s="320">
        <v>0</v>
      </c>
      <c r="AQ157" s="322">
        <v>0</v>
      </c>
      <c r="AR157" s="322">
        <v>0</v>
      </c>
      <c r="AS157" s="322">
        <v>0</v>
      </c>
      <c r="AT157" s="101" t="s">
        <v>24</v>
      </c>
      <c r="AU157" s="101" t="s">
        <v>26</v>
      </c>
      <c r="AV157" s="101">
        <v>3</v>
      </c>
      <c r="AW157" t="s">
        <v>158</v>
      </c>
      <c r="AX157" t="s">
        <v>53</v>
      </c>
      <c r="AY157" t="s">
        <v>325</v>
      </c>
      <c r="AZ157" t="s">
        <v>331</v>
      </c>
      <c r="BA157" t="s">
        <v>321</v>
      </c>
      <c r="BB157" t="s">
        <v>321</v>
      </c>
      <c r="BC157" t="s">
        <v>321</v>
      </c>
      <c r="BD157" t="s">
        <v>321</v>
      </c>
      <c r="BE157" s="322">
        <v>0</v>
      </c>
    </row>
    <row r="158" spans="1:57">
      <c r="A158" s="346" t="s">
        <v>146</v>
      </c>
      <c r="B158" s="186" t="s">
        <v>82</v>
      </c>
      <c r="C158" s="322">
        <v>12.1</v>
      </c>
      <c r="D158" s="322">
        <v>20.8</v>
      </c>
      <c r="E158" s="322">
        <v>22.8</v>
      </c>
      <c r="F158" s="322">
        <v>21.6</v>
      </c>
      <c r="G158" s="322">
        <v>32</v>
      </c>
      <c r="H158" s="322">
        <v>35.200000000000003</v>
      </c>
      <c r="I158" s="322">
        <v>37.4</v>
      </c>
      <c r="J158" s="322">
        <v>42.2</v>
      </c>
      <c r="K158" s="322">
        <v>47.4</v>
      </c>
      <c r="L158" s="322">
        <v>49.2</v>
      </c>
      <c r="M158" s="322">
        <v>46.3</v>
      </c>
      <c r="N158" s="322">
        <v>57.7</v>
      </c>
      <c r="O158" s="322">
        <v>62.8</v>
      </c>
      <c r="P158" s="322">
        <v>67.3</v>
      </c>
      <c r="Q158" s="322">
        <v>65.400000000000006</v>
      </c>
      <c r="R158" s="322">
        <v>61</v>
      </c>
      <c r="S158" s="322">
        <v>61.3</v>
      </c>
      <c r="T158" s="322">
        <v>63.1</v>
      </c>
      <c r="U158" s="322">
        <v>59.4</v>
      </c>
      <c r="V158" s="322">
        <v>61.9</v>
      </c>
      <c r="W158" s="322">
        <v>62.7</v>
      </c>
      <c r="X158" s="322">
        <v>80.099999999999994</v>
      </c>
      <c r="Y158" s="322">
        <v>83.8</v>
      </c>
      <c r="Z158" s="322">
        <v>91.989000000000004</v>
      </c>
      <c r="AA158" s="322">
        <v>84.6</v>
      </c>
      <c r="AB158" s="322">
        <v>85.5</v>
      </c>
      <c r="AC158" s="322">
        <v>86.5</v>
      </c>
      <c r="AD158" s="322">
        <v>94.6</v>
      </c>
      <c r="AE158" s="322">
        <v>99.6</v>
      </c>
      <c r="AF158" s="322">
        <v>105.5</v>
      </c>
      <c r="AG158" s="322">
        <v>104.6</v>
      </c>
      <c r="AH158" s="322">
        <v>116.851</v>
      </c>
      <c r="AI158" s="322">
        <v>101.58799999999999</v>
      </c>
      <c r="AJ158" s="322">
        <v>103.075</v>
      </c>
      <c r="AK158" s="322">
        <v>101.78</v>
      </c>
      <c r="AL158" s="322">
        <v>104.46</v>
      </c>
      <c r="AM158" s="347">
        <v>94.781000000000006</v>
      </c>
      <c r="AN158" s="347">
        <v>93.863</v>
      </c>
      <c r="AO158" s="347">
        <v>108.422</v>
      </c>
      <c r="AP158" s="320">
        <v>105.61799999999999</v>
      </c>
      <c r="AQ158" s="322">
        <v>104.60299999999999</v>
      </c>
      <c r="AR158" s="322">
        <v>116.523</v>
      </c>
      <c r="AS158" s="322">
        <v>127.95399999999999</v>
      </c>
      <c r="AT158" s="101" t="s">
        <v>66</v>
      </c>
      <c r="AU158" s="101" t="s">
        <v>6522</v>
      </c>
      <c r="AV158" s="101">
        <v>43</v>
      </c>
      <c r="AW158" t="s">
        <v>158</v>
      </c>
      <c r="AX158" t="s">
        <v>31</v>
      </c>
      <c r="AY158" t="s">
        <v>336</v>
      </c>
      <c r="AZ158" t="s">
        <v>331</v>
      </c>
      <c r="BA158" t="s">
        <v>677</v>
      </c>
      <c r="BB158" t="s">
        <v>6596</v>
      </c>
      <c r="BC158" t="s">
        <v>321</v>
      </c>
      <c r="BD158" t="s">
        <v>321</v>
      </c>
      <c r="BE158" s="322">
        <v>107.34099999999999</v>
      </c>
    </row>
    <row r="159" spans="1:57">
      <c r="A159" s="186" t="s">
        <v>146</v>
      </c>
      <c r="B159" s="186" t="s">
        <v>627</v>
      </c>
      <c r="C159" s="322">
        <v>0.2</v>
      </c>
      <c r="D159" s="322">
        <v>0.2</v>
      </c>
      <c r="E159" s="322">
        <v>0.6</v>
      </c>
      <c r="F159" s="322">
        <v>0.8</v>
      </c>
      <c r="G159" s="322">
        <v>1</v>
      </c>
      <c r="H159" s="322">
        <v>1.1000000000000001</v>
      </c>
      <c r="I159" s="322">
        <v>1.2</v>
      </c>
      <c r="J159" s="322">
        <v>1.2</v>
      </c>
      <c r="K159" s="322">
        <v>1</v>
      </c>
      <c r="L159" s="322">
        <v>1.1000000000000001</v>
      </c>
      <c r="M159" s="322">
        <v>1.3</v>
      </c>
      <c r="N159" s="322">
        <v>1.6</v>
      </c>
      <c r="O159" s="322">
        <v>1.2</v>
      </c>
      <c r="P159" s="322">
        <v>2</v>
      </c>
      <c r="Q159" s="322">
        <v>2.2999999999999998</v>
      </c>
      <c r="R159" s="322">
        <v>2.2999999999999998</v>
      </c>
      <c r="S159" s="322">
        <v>2</v>
      </c>
      <c r="T159" s="322">
        <v>1.8</v>
      </c>
      <c r="U159" s="322">
        <v>1.3</v>
      </c>
      <c r="V159" s="322">
        <v>1</v>
      </c>
      <c r="W159" s="322">
        <v>1.4</v>
      </c>
      <c r="X159" s="322">
        <v>2</v>
      </c>
      <c r="Y159" s="322">
        <v>1.6</v>
      </c>
      <c r="Z159" s="322">
        <v>4.5</v>
      </c>
      <c r="AA159" s="322">
        <v>3.7</v>
      </c>
      <c r="AB159" s="322">
        <v>3.1</v>
      </c>
      <c r="AC159" s="322">
        <v>3</v>
      </c>
      <c r="AD159" s="322">
        <v>3</v>
      </c>
      <c r="AE159" s="322">
        <v>1.9</v>
      </c>
      <c r="AF159" s="322">
        <v>2.0299999999999998</v>
      </c>
      <c r="AG159" s="322">
        <v>2.0299999999999998</v>
      </c>
      <c r="AH159" s="322">
        <v>2.0299999999999998</v>
      </c>
      <c r="AI159" s="322">
        <v>2.028</v>
      </c>
      <c r="AJ159" s="322">
        <v>2.0299999999999998</v>
      </c>
      <c r="AK159" s="322">
        <v>1.97</v>
      </c>
      <c r="AL159" s="322">
        <v>2.0299999999999998</v>
      </c>
      <c r="AM159" s="322">
        <v>2.0299999999999998</v>
      </c>
      <c r="AN159" s="347">
        <v>2.0299999999999998</v>
      </c>
      <c r="AO159" s="347">
        <v>2.0299999999999998</v>
      </c>
      <c r="AP159" s="320">
        <v>2.0299999999999998</v>
      </c>
      <c r="AQ159" s="347">
        <v>2.0299999999999998</v>
      </c>
      <c r="AR159" s="347">
        <v>2.0299999999999998</v>
      </c>
      <c r="AS159" s="347">
        <v>2.0299999999999998</v>
      </c>
      <c r="AT159" s="101" t="s">
        <v>66</v>
      </c>
      <c r="AU159" s="101" t="s">
        <v>6522</v>
      </c>
      <c r="AV159" s="101">
        <v>43</v>
      </c>
      <c r="AW159" t="s">
        <v>154</v>
      </c>
      <c r="AX159" t="s">
        <v>57</v>
      </c>
      <c r="AY159" t="s">
        <v>441</v>
      </c>
      <c r="AZ159" t="s">
        <v>331</v>
      </c>
      <c r="BA159" t="s">
        <v>626</v>
      </c>
      <c r="BB159" t="s">
        <v>321</v>
      </c>
      <c r="BC159" s="321" t="s">
        <v>321</v>
      </c>
      <c r="BD159" s="321" t="s">
        <v>321</v>
      </c>
      <c r="BE159" s="322">
        <v>2.0299999999999998</v>
      </c>
    </row>
    <row r="160" spans="1:57">
      <c r="A160" s="186" t="s">
        <v>146</v>
      </c>
      <c r="B160" s="186" t="s">
        <v>638</v>
      </c>
      <c r="C160" s="322">
        <v>0</v>
      </c>
      <c r="D160" s="322">
        <v>0</v>
      </c>
      <c r="E160" s="322">
        <v>0</v>
      </c>
      <c r="F160" s="322">
        <v>0</v>
      </c>
      <c r="G160" s="322">
        <v>0</v>
      </c>
      <c r="H160" s="322">
        <v>0</v>
      </c>
      <c r="I160" s="322">
        <v>0</v>
      </c>
      <c r="J160" s="322">
        <v>0</v>
      </c>
      <c r="K160" s="322">
        <v>0</v>
      </c>
      <c r="L160" s="322">
        <v>0</v>
      </c>
      <c r="M160" s="322">
        <v>0</v>
      </c>
      <c r="N160" s="322">
        <v>0</v>
      </c>
      <c r="O160" s="322">
        <v>0</v>
      </c>
      <c r="P160" s="322">
        <v>0</v>
      </c>
      <c r="Q160" s="322">
        <v>0</v>
      </c>
      <c r="R160" s="322">
        <v>0</v>
      </c>
      <c r="S160" s="322">
        <v>0</v>
      </c>
      <c r="T160" s="322">
        <v>0</v>
      </c>
      <c r="U160" s="322">
        <v>0</v>
      </c>
      <c r="V160" s="322">
        <v>0</v>
      </c>
      <c r="W160" s="322">
        <v>0</v>
      </c>
      <c r="X160" s="322">
        <v>0</v>
      </c>
      <c r="Y160" s="322">
        <v>0</v>
      </c>
      <c r="Z160" s="322">
        <v>0</v>
      </c>
      <c r="AA160" s="322">
        <v>0</v>
      </c>
      <c r="AB160" s="322">
        <v>0</v>
      </c>
      <c r="AC160" s="322">
        <v>0</v>
      </c>
      <c r="AD160" s="322">
        <v>0</v>
      </c>
      <c r="AE160" s="322">
        <v>0</v>
      </c>
      <c r="AF160" s="322">
        <v>0</v>
      </c>
      <c r="AG160" s="322">
        <v>0</v>
      </c>
      <c r="AH160" s="322">
        <v>65.298999999999992</v>
      </c>
      <c r="AI160" s="322">
        <v>44.37</v>
      </c>
      <c r="AJ160" s="322">
        <v>74.540999999999997</v>
      </c>
      <c r="AK160" s="322">
        <v>64.861999999999995</v>
      </c>
      <c r="AL160" s="322">
        <v>265.14999999999998</v>
      </c>
      <c r="AM160" s="322">
        <v>267.27100000000002</v>
      </c>
      <c r="AN160" s="322">
        <v>168.613</v>
      </c>
      <c r="AO160" s="322">
        <v>198.42</v>
      </c>
      <c r="AP160" s="320">
        <v>259.99799999999999</v>
      </c>
      <c r="AQ160" s="322">
        <v>237.75899999999999</v>
      </c>
      <c r="AR160" s="322">
        <v>257.572</v>
      </c>
      <c r="AS160" s="322">
        <v>137.041</v>
      </c>
      <c r="AT160" s="101" t="s">
        <v>22</v>
      </c>
      <c r="AU160" s="101" t="s">
        <v>6522</v>
      </c>
      <c r="AV160" s="101">
        <v>12</v>
      </c>
      <c r="AW160" t="s">
        <v>158</v>
      </c>
      <c r="AX160" t="s">
        <v>41</v>
      </c>
      <c r="AY160" t="s">
        <v>441</v>
      </c>
      <c r="AZ160" t="s">
        <v>331</v>
      </c>
      <c r="BA160" t="s">
        <v>637</v>
      </c>
      <c r="BB160" t="s">
        <v>636</v>
      </c>
      <c r="BC160" t="s">
        <v>321</v>
      </c>
      <c r="BD160" t="s">
        <v>321</v>
      </c>
      <c r="BE160" s="322">
        <v>190.25800000000001</v>
      </c>
    </row>
    <row r="161" spans="1:57">
      <c r="A161" s="186" t="s">
        <v>146</v>
      </c>
      <c r="B161" s="186" t="s">
        <v>664</v>
      </c>
      <c r="C161" s="322">
        <v>0</v>
      </c>
      <c r="D161" s="322">
        <v>0</v>
      </c>
      <c r="E161" s="322">
        <v>0</v>
      </c>
      <c r="F161" s="322">
        <v>0</v>
      </c>
      <c r="G161" s="322">
        <v>0</v>
      </c>
      <c r="H161" s="322">
        <v>0</v>
      </c>
      <c r="I161" s="322">
        <v>0</v>
      </c>
      <c r="J161" s="322">
        <v>0</v>
      </c>
      <c r="K161" s="322">
        <v>0</v>
      </c>
      <c r="L161" s="322">
        <v>0</v>
      </c>
      <c r="M161" s="322">
        <v>0</v>
      </c>
      <c r="N161" s="322">
        <v>0</v>
      </c>
      <c r="O161" s="322">
        <v>0</v>
      </c>
      <c r="P161" s="322">
        <v>0</v>
      </c>
      <c r="Q161" s="322">
        <v>0</v>
      </c>
      <c r="R161" s="322">
        <v>0</v>
      </c>
      <c r="S161" s="322">
        <v>0</v>
      </c>
      <c r="T161" s="322">
        <v>0</v>
      </c>
      <c r="U161" s="322">
        <v>0</v>
      </c>
      <c r="V161" s="322">
        <v>0</v>
      </c>
      <c r="W161" s="322">
        <v>0</v>
      </c>
      <c r="X161" s="322">
        <v>0</v>
      </c>
      <c r="Y161" s="322">
        <v>0</v>
      </c>
      <c r="Z161" s="322">
        <v>0</v>
      </c>
      <c r="AA161" s="322">
        <v>0</v>
      </c>
      <c r="AB161" s="322">
        <v>0</v>
      </c>
      <c r="AC161" s="322">
        <v>0</v>
      </c>
      <c r="AD161" s="322">
        <v>0</v>
      </c>
      <c r="AE161" s="322">
        <v>0</v>
      </c>
      <c r="AF161" s="322">
        <v>0</v>
      </c>
      <c r="AG161" s="322">
        <v>0</v>
      </c>
      <c r="AH161" s="322">
        <v>0</v>
      </c>
      <c r="AI161" s="322">
        <v>0</v>
      </c>
      <c r="AJ161" s="322">
        <v>0</v>
      </c>
      <c r="AK161" s="322">
        <v>0</v>
      </c>
      <c r="AL161" s="322">
        <v>0.5</v>
      </c>
      <c r="AM161" s="347">
        <v>1.9</v>
      </c>
      <c r="AN161" s="347">
        <v>1.9</v>
      </c>
      <c r="AO161" s="347">
        <v>1.9</v>
      </c>
      <c r="AP161" s="320">
        <v>1.9</v>
      </c>
      <c r="AQ161" s="322">
        <v>1.9</v>
      </c>
      <c r="AR161" s="322">
        <v>1.9</v>
      </c>
      <c r="AS161" s="322">
        <v>2.5</v>
      </c>
      <c r="AT161" s="101" t="s">
        <v>26</v>
      </c>
      <c r="AU161" s="101" t="s">
        <v>6522</v>
      </c>
      <c r="AV161" s="101">
        <v>8</v>
      </c>
      <c r="AW161" t="s">
        <v>158</v>
      </c>
      <c r="AX161" t="s">
        <v>34</v>
      </c>
      <c r="AY161" t="s">
        <v>325</v>
      </c>
      <c r="AZ161" t="s">
        <v>331</v>
      </c>
      <c r="BA161" t="s">
        <v>663</v>
      </c>
      <c r="BB161" t="s">
        <v>321</v>
      </c>
      <c r="BC161" t="s">
        <v>321</v>
      </c>
      <c r="BD161" t="s">
        <v>321</v>
      </c>
      <c r="BE161" s="322">
        <v>1.9</v>
      </c>
    </row>
    <row r="162" spans="1:57">
      <c r="A162" s="186" t="s">
        <v>146</v>
      </c>
      <c r="B162" s="186" t="s">
        <v>645</v>
      </c>
      <c r="C162" s="322">
        <v>0</v>
      </c>
      <c r="D162" s="322">
        <v>0</v>
      </c>
      <c r="E162" s="322">
        <v>0</v>
      </c>
      <c r="F162" s="322">
        <v>0</v>
      </c>
      <c r="G162" s="322">
        <v>0</v>
      </c>
      <c r="H162" s="322">
        <v>0</v>
      </c>
      <c r="I162" s="322">
        <v>0</v>
      </c>
      <c r="J162" s="322">
        <v>0</v>
      </c>
      <c r="K162" s="322">
        <v>0</v>
      </c>
      <c r="L162" s="322">
        <v>0</v>
      </c>
      <c r="M162" s="322">
        <v>0</v>
      </c>
      <c r="N162" s="322">
        <v>0</v>
      </c>
      <c r="O162" s="322">
        <v>0</v>
      </c>
      <c r="P162" s="322">
        <v>0</v>
      </c>
      <c r="Q162" s="322">
        <v>0</v>
      </c>
      <c r="R162" s="322">
        <v>0</v>
      </c>
      <c r="S162" s="322">
        <v>0</v>
      </c>
      <c r="T162" s="322">
        <v>0</v>
      </c>
      <c r="U162" s="322">
        <v>0</v>
      </c>
      <c r="V162" s="322">
        <v>0</v>
      </c>
      <c r="W162" s="322">
        <v>0</v>
      </c>
      <c r="X162" s="322">
        <v>0</v>
      </c>
      <c r="Y162" s="322">
        <v>0</v>
      </c>
      <c r="Z162" s="322">
        <v>0</v>
      </c>
      <c r="AA162" s="322">
        <v>0</v>
      </c>
      <c r="AB162" s="322">
        <v>0</v>
      </c>
      <c r="AC162" s="322">
        <v>0</v>
      </c>
      <c r="AD162" s="322">
        <v>0</v>
      </c>
      <c r="AE162" s="322">
        <v>0</v>
      </c>
      <c r="AF162" s="322">
        <v>0</v>
      </c>
      <c r="AG162" s="322">
        <v>0</v>
      </c>
      <c r="AH162" s="322">
        <v>0</v>
      </c>
      <c r="AI162" s="322">
        <v>0</v>
      </c>
      <c r="AJ162" s="322">
        <v>0</v>
      </c>
      <c r="AK162" s="322">
        <v>0</v>
      </c>
      <c r="AL162" s="322">
        <v>0</v>
      </c>
      <c r="AM162" s="347">
        <v>8.5990000000000002</v>
      </c>
      <c r="AN162" s="347">
        <v>27.254000000000001</v>
      </c>
      <c r="AO162" s="347">
        <v>25.2</v>
      </c>
      <c r="AP162" s="320">
        <v>25.2</v>
      </c>
      <c r="AQ162" s="322">
        <v>25.2</v>
      </c>
      <c r="AR162" s="322">
        <v>25.2</v>
      </c>
      <c r="AS162" s="322">
        <v>25.2</v>
      </c>
      <c r="AT162" s="101" t="s">
        <v>27</v>
      </c>
      <c r="AU162" s="101" t="s">
        <v>6522</v>
      </c>
      <c r="AV162" s="101">
        <v>7</v>
      </c>
      <c r="AW162" t="s">
        <v>154</v>
      </c>
      <c r="AX162" t="s">
        <v>34</v>
      </c>
      <c r="AY162" t="s">
        <v>441</v>
      </c>
      <c r="AZ162" t="s">
        <v>331</v>
      </c>
      <c r="BA162" t="s">
        <v>644</v>
      </c>
      <c r="BB162" t="s">
        <v>1111</v>
      </c>
      <c r="BC162" t="s">
        <v>321</v>
      </c>
      <c r="BD162" t="s">
        <v>321</v>
      </c>
      <c r="BE162" s="322">
        <v>25.52</v>
      </c>
    </row>
    <row r="163" spans="1:57">
      <c r="A163" s="186" t="s">
        <v>146</v>
      </c>
      <c r="B163" s="186" t="s">
        <v>6600</v>
      </c>
      <c r="C163" s="322">
        <v>0</v>
      </c>
      <c r="D163" s="322">
        <v>0</v>
      </c>
      <c r="E163" s="322">
        <v>0</v>
      </c>
      <c r="F163" s="322">
        <v>0</v>
      </c>
      <c r="G163" s="322">
        <v>0</v>
      </c>
      <c r="H163" s="322">
        <v>0</v>
      </c>
      <c r="I163" s="322">
        <v>0</v>
      </c>
      <c r="J163" s="322">
        <v>0</v>
      </c>
      <c r="K163" s="322">
        <v>0</v>
      </c>
      <c r="L163" s="322">
        <v>0</v>
      </c>
      <c r="M163" s="322">
        <v>0</v>
      </c>
      <c r="N163" s="322">
        <v>0</v>
      </c>
      <c r="O163" s="322">
        <v>0</v>
      </c>
      <c r="P163" s="322">
        <v>0</v>
      </c>
      <c r="Q163" s="322">
        <v>0</v>
      </c>
      <c r="R163" s="322">
        <v>0</v>
      </c>
      <c r="S163" s="322">
        <v>0</v>
      </c>
      <c r="T163" s="322">
        <v>0</v>
      </c>
      <c r="U163" s="322">
        <v>0</v>
      </c>
      <c r="V163" s="322">
        <v>0</v>
      </c>
      <c r="W163" s="322">
        <v>0</v>
      </c>
      <c r="X163" s="322">
        <v>0</v>
      </c>
      <c r="Y163" s="322">
        <v>0</v>
      </c>
      <c r="Z163" s="322">
        <v>0</v>
      </c>
      <c r="AA163" s="322">
        <v>0</v>
      </c>
      <c r="AB163" s="322">
        <v>0</v>
      </c>
      <c r="AC163" s="322">
        <v>0</v>
      </c>
      <c r="AD163" s="322">
        <v>0</v>
      </c>
      <c r="AE163" s="322">
        <v>0</v>
      </c>
      <c r="AF163" s="322">
        <v>0</v>
      </c>
      <c r="AG163" s="322">
        <v>0</v>
      </c>
      <c r="AH163" s="322">
        <v>0</v>
      </c>
      <c r="AI163" s="322">
        <v>0</v>
      </c>
      <c r="AJ163" s="322">
        <v>0</v>
      </c>
      <c r="AK163" s="322">
        <v>0</v>
      </c>
      <c r="AL163" s="322">
        <v>0</v>
      </c>
      <c r="AM163" s="322">
        <v>0</v>
      </c>
      <c r="AN163" s="322">
        <v>0</v>
      </c>
      <c r="AO163" s="322">
        <v>0</v>
      </c>
      <c r="AP163" s="320">
        <v>10.77</v>
      </c>
      <c r="AQ163" s="322">
        <v>5.585</v>
      </c>
      <c r="AR163" s="322">
        <v>7.66</v>
      </c>
      <c r="AS163" s="322">
        <v>6.3540000000000001</v>
      </c>
      <c r="AT163" s="101" t="s">
        <v>1226</v>
      </c>
      <c r="AU163" s="101" t="s">
        <v>6522</v>
      </c>
      <c r="AV163" s="101">
        <v>4</v>
      </c>
      <c r="AW163" t="s">
        <v>158</v>
      </c>
      <c r="AX163" t="s">
        <v>31</v>
      </c>
      <c r="AY163" t="s">
        <v>441</v>
      </c>
      <c r="AZ163" t="s">
        <v>331</v>
      </c>
      <c r="BA163" t="s">
        <v>6603</v>
      </c>
      <c r="BB163" t="s">
        <v>321</v>
      </c>
      <c r="BC163" t="s">
        <v>321</v>
      </c>
      <c r="BD163" t="s">
        <v>321</v>
      </c>
      <c r="BE163" s="322" t="s">
        <v>6602</v>
      </c>
    </row>
    <row r="164" spans="1:57">
      <c r="A164" s="186" t="s">
        <v>146</v>
      </c>
      <c r="B164" s="186" t="s">
        <v>96</v>
      </c>
      <c r="C164" s="322">
        <v>0.8</v>
      </c>
      <c r="D164" s="322">
        <v>1.7</v>
      </c>
      <c r="E164" s="322">
        <v>3.1</v>
      </c>
      <c r="F164" s="322">
        <v>4</v>
      </c>
      <c r="G164" s="322">
        <v>6</v>
      </c>
      <c r="H164" s="322">
        <v>4.5</v>
      </c>
      <c r="I164" s="322">
        <v>4.7</v>
      </c>
      <c r="J164" s="322">
        <v>5.5</v>
      </c>
      <c r="K164" s="322">
        <v>6.1</v>
      </c>
      <c r="L164" s="322">
        <v>6</v>
      </c>
      <c r="M164" s="322">
        <v>6.6</v>
      </c>
      <c r="N164" s="322">
        <v>7.6</v>
      </c>
      <c r="O164" s="322">
        <v>6.7</v>
      </c>
      <c r="P164" s="322">
        <v>7.5</v>
      </c>
      <c r="Q164" s="322">
        <v>7.6</v>
      </c>
      <c r="R164" s="322">
        <v>6.6</v>
      </c>
      <c r="S164" s="322">
        <v>6.5</v>
      </c>
      <c r="T164" s="322">
        <v>6</v>
      </c>
      <c r="U164" s="322">
        <v>5.4</v>
      </c>
      <c r="V164" s="322">
        <v>4.3</v>
      </c>
      <c r="W164" s="322">
        <v>4.2</v>
      </c>
      <c r="X164" s="322">
        <v>6.5</v>
      </c>
      <c r="Y164" s="322">
        <v>7.4</v>
      </c>
      <c r="Z164" s="322">
        <v>8.4</v>
      </c>
      <c r="AA164" s="322">
        <v>8</v>
      </c>
      <c r="AB164" s="322">
        <v>7.1</v>
      </c>
      <c r="AC164" s="322">
        <v>7.8</v>
      </c>
      <c r="AD164" s="322">
        <v>7.5</v>
      </c>
      <c r="AE164" s="322">
        <v>11.1</v>
      </c>
      <c r="AF164" s="322">
        <v>11.2</v>
      </c>
      <c r="AG164" s="322">
        <v>11</v>
      </c>
      <c r="AH164" s="322">
        <v>12.4</v>
      </c>
      <c r="AI164" s="322">
        <v>12.9</v>
      </c>
      <c r="AJ164" s="322">
        <v>13.8</v>
      </c>
      <c r="AK164" s="322">
        <v>14</v>
      </c>
      <c r="AL164" s="322">
        <v>14.19</v>
      </c>
      <c r="AM164" s="322">
        <v>14.076000000000001</v>
      </c>
      <c r="AN164" s="347">
        <v>13.962</v>
      </c>
      <c r="AO164" s="347">
        <v>13.56</v>
      </c>
      <c r="AP164" s="320">
        <v>13.16</v>
      </c>
      <c r="AQ164" s="347">
        <v>0</v>
      </c>
      <c r="AR164" s="347">
        <v>0</v>
      </c>
      <c r="AS164" s="347">
        <v>0</v>
      </c>
      <c r="AT164" s="101" t="s">
        <v>66</v>
      </c>
      <c r="AU164" s="101" t="s">
        <v>1226</v>
      </c>
      <c r="AV164" s="101">
        <v>40</v>
      </c>
      <c r="AW164" t="s">
        <v>158</v>
      </c>
      <c r="AX164" t="s">
        <v>34</v>
      </c>
      <c r="AY164" t="s">
        <v>336</v>
      </c>
      <c r="AZ164" t="s">
        <v>331</v>
      </c>
      <c r="BA164" t="s">
        <v>673</v>
      </c>
      <c r="BB164" t="s">
        <v>672</v>
      </c>
      <c r="BC164" s="321" t="s">
        <v>321</v>
      </c>
      <c r="BD164" s="321" t="s">
        <v>321</v>
      </c>
      <c r="BE164" s="322">
        <v>12.651999999999999</v>
      </c>
    </row>
    <row r="165" spans="1:57">
      <c r="A165" s="186" t="s">
        <v>146</v>
      </c>
      <c r="B165" s="186" t="s">
        <v>679</v>
      </c>
      <c r="C165" s="322">
        <v>0</v>
      </c>
      <c r="D165" s="322">
        <v>0.8</v>
      </c>
      <c r="E165" s="322">
        <v>0.9</v>
      </c>
      <c r="F165" s="322">
        <v>1.2</v>
      </c>
      <c r="G165" s="322">
        <v>1.7</v>
      </c>
      <c r="H165" s="322">
        <v>1.7</v>
      </c>
      <c r="I165" s="322">
        <v>1.8</v>
      </c>
      <c r="J165" s="322">
        <v>1.8</v>
      </c>
      <c r="K165" s="322">
        <v>2.2999999999999998</v>
      </c>
      <c r="L165" s="322">
        <v>2.5</v>
      </c>
      <c r="M165" s="322">
        <v>2.2000000000000002</v>
      </c>
      <c r="N165" s="322">
        <v>2.4</v>
      </c>
      <c r="O165" s="322">
        <v>2.8</v>
      </c>
      <c r="P165" s="322">
        <v>3.3</v>
      </c>
      <c r="Q165" s="322">
        <v>3.3</v>
      </c>
      <c r="R165" s="322">
        <v>3.6</v>
      </c>
      <c r="S165" s="322">
        <v>3.6</v>
      </c>
      <c r="T165" s="322">
        <v>4</v>
      </c>
      <c r="U165" s="322">
        <v>4.4000000000000004</v>
      </c>
      <c r="V165" s="322">
        <v>4.5</v>
      </c>
      <c r="W165" s="322">
        <v>4.4000000000000004</v>
      </c>
      <c r="X165" s="322">
        <v>10.3</v>
      </c>
      <c r="Y165" s="322">
        <v>10.7</v>
      </c>
      <c r="Z165" s="322">
        <v>9.4</v>
      </c>
      <c r="AA165" s="322">
        <v>9.6999999999999993</v>
      </c>
      <c r="AB165" s="322">
        <v>10.1</v>
      </c>
      <c r="AC165" s="322">
        <v>11</v>
      </c>
      <c r="AD165" s="322">
        <v>11.7</v>
      </c>
      <c r="AE165" s="322">
        <v>12.8</v>
      </c>
      <c r="AF165" s="322">
        <v>12.6</v>
      </c>
      <c r="AG165" s="322">
        <v>19.899999999999999</v>
      </c>
      <c r="AH165" s="322">
        <v>22.6</v>
      </c>
      <c r="AI165" s="322">
        <v>27.831</v>
      </c>
      <c r="AJ165" s="322">
        <v>31.01</v>
      </c>
      <c r="AK165" s="322">
        <v>32.405000000000001</v>
      </c>
      <c r="AL165" s="322">
        <v>31.507999999999999</v>
      </c>
      <c r="AM165" s="322">
        <v>26.777000000000001</v>
      </c>
      <c r="AN165" s="322">
        <v>24.326000000000001</v>
      </c>
      <c r="AO165" s="322">
        <v>17.297000000000001</v>
      </c>
      <c r="AP165" s="320">
        <v>16.02</v>
      </c>
      <c r="AQ165" s="322">
        <v>0</v>
      </c>
      <c r="AR165" s="322">
        <v>0</v>
      </c>
      <c r="AS165" s="322">
        <v>0</v>
      </c>
      <c r="AT165" s="101" t="s">
        <v>67</v>
      </c>
      <c r="AU165" s="101" t="s">
        <v>1226</v>
      </c>
      <c r="AV165" s="101">
        <v>39</v>
      </c>
      <c r="AW165" t="s">
        <v>158</v>
      </c>
      <c r="AX165" t="s">
        <v>458</v>
      </c>
      <c r="AY165" t="s">
        <v>336</v>
      </c>
      <c r="AZ165" t="s">
        <v>331</v>
      </c>
      <c r="BA165" t="s">
        <v>678</v>
      </c>
      <c r="BB165" t="s">
        <v>321</v>
      </c>
      <c r="BC165" t="s">
        <v>321</v>
      </c>
      <c r="BD165" t="s">
        <v>321</v>
      </c>
      <c r="BE165" s="322">
        <v>23.149000000000001</v>
      </c>
    </row>
    <row r="166" spans="1:57">
      <c r="A166" s="186" t="s">
        <v>146</v>
      </c>
      <c r="B166" s="186" t="s">
        <v>93</v>
      </c>
      <c r="C166" s="322">
        <v>0</v>
      </c>
      <c r="D166" s="322">
        <v>0</v>
      </c>
      <c r="E166" s="322">
        <v>0</v>
      </c>
      <c r="F166" s="322">
        <v>0</v>
      </c>
      <c r="G166" s="322">
        <v>0</v>
      </c>
      <c r="H166" s="322">
        <v>0</v>
      </c>
      <c r="I166" s="322">
        <v>0</v>
      </c>
      <c r="J166" s="322">
        <v>0</v>
      </c>
      <c r="K166" s="322">
        <v>0</v>
      </c>
      <c r="L166" s="322">
        <v>0</v>
      </c>
      <c r="M166" s="322">
        <v>0</v>
      </c>
      <c r="N166" s="322">
        <v>0</v>
      </c>
      <c r="O166" s="322">
        <v>0</v>
      </c>
      <c r="P166" s="322">
        <v>3.375</v>
      </c>
      <c r="Q166" s="322">
        <v>3.9790000000000001</v>
      </c>
      <c r="R166" s="322">
        <v>4.1280000000000001</v>
      </c>
      <c r="S166" s="322">
        <v>3.681</v>
      </c>
      <c r="T166" s="322">
        <v>3.9</v>
      </c>
      <c r="U166" s="322">
        <v>4.0999999999999996</v>
      </c>
      <c r="V166" s="322">
        <v>4.0999999999999996</v>
      </c>
      <c r="W166" s="322">
        <v>3.4</v>
      </c>
      <c r="X166" s="322">
        <v>4.2</v>
      </c>
      <c r="Y166" s="322">
        <v>3.8</v>
      </c>
      <c r="Z166" s="322">
        <v>4.0999999999999996</v>
      </c>
      <c r="AA166" s="322">
        <v>4.0999999999999996</v>
      </c>
      <c r="AB166" s="322">
        <v>3.9</v>
      </c>
      <c r="AC166" s="322">
        <v>4</v>
      </c>
      <c r="AD166" s="322">
        <v>4.9000000000000004</v>
      </c>
      <c r="AE166" s="322">
        <v>4.8</v>
      </c>
      <c r="AF166" s="322">
        <v>4.8</v>
      </c>
      <c r="AG166" s="322">
        <v>3.4470000000000001</v>
      </c>
      <c r="AH166" s="322">
        <v>2.9649999999999999</v>
      </c>
      <c r="AI166" s="322">
        <v>2.577</v>
      </c>
      <c r="AJ166" s="322">
        <v>2.782</v>
      </c>
      <c r="AK166" s="322">
        <v>1.823</v>
      </c>
      <c r="AL166" s="322">
        <v>2.157</v>
      </c>
      <c r="AM166" s="322">
        <v>1</v>
      </c>
      <c r="AN166" s="322">
        <v>1</v>
      </c>
      <c r="AO166" s="322">
        <v>3</v>
      </c>
      <c r="AP166" s="320">
        <v>5.077</v>
      </c>
      <c r="AQ166" s="322">
        <v>0</v>
      </c>
      <c r="AR166" s="322">
        <v>0</v>
      </c>
      <c r="AS166" s="322">
        <v>0</v>
      </c>
      <c r="AT166" s="101" t="s">
        <v>4</v>
      </c>
      <c r="AU166" s="101" t="s">
        <v>1226</v>
      </c>
      <c r="AV166" s="101">
        <v>27</v>
      </c>
      <c r="AW166" t="s">
        <v>158</v>
      </c>
      <c r="AX166" t="s">
        <v>34</v>
      </c>
      <c r="AY166" s="321" t="s">
        <v>336</v>
      </c>
      <c r="AZ166" t="s">
        <v>331</v>
      </c>
      <c r="BA166" t="s">
        <v>676</v>
      </c>
      <c r="BB166" t="s">
        <v>675</v>
      </c>
      <c r="BC166" s="321" t="s">
        <v>321</v>
      </c>
      <c r="BD166" s="321" t="s">
        <v>321</v>
      </c>
      <c r="BE166" s="322">
        <v>3</v>
      </c>
    </row>
    <row r="167" spans="1:57">
      <c r="A167" s="186" t="s">
        <v>146</v>
      </c>
      <c r="B167" s="186" t="s">
        <v>625</v>
      </c>
      <c r="C167" s="322">
        <v>0</v>
      </c>
      <c r="D167" s="322">
        <v>0</v>
      </c>
      <c r="E167" s="322">
        <v>0</v>
      </c>
      <c r="F167" s="322">
        <v>0</v>
      </c>
      <c r="G167" s="322">
        <v>0</v>
      </c>
      <c r="H167" s="322">
        <v>0</v>
      </c>
      <c r="I167" s="322">
        <v>0</v>
      </c>
      <c r="J167" s="322">
        <v>0</v>
      </c>
      <c r="K167" s="322">
        <v>0</v>
      </c>
      <c r="L167" s="322">
        <v>0</v>
      </c>
      <c r="M167" s="322">
        <v>0</v>
      </c>
      <c r="N167" s="322">
        <v>0</v>
      </c>
      <c r="O167" s="322">
        <v>0</v>
      </c>
      <c r="P167" s="322">
        <v>0</v>
      </c>
      <c r="Q167" s="322">
        <v>0</v>
      </c>
      <c r="R167" s="322">
        <v>0</v>
      </c>
      <c r="S167" s="322">
        <v>0</v>
      </c>
      <c r="T167" s="322">
        <v>0</v>
      </c>
      <c r="U167" s="322">
        <v>0</v>
      </c>
      <c r="V167" s="322">
        <v>0</v>
      </c>
      <c r="W167" s="322">
        <v>0</v>
      </c>
      <c r="X167" s="322">
        <v>0</v>
      </c>
      <c r="Y167" s="322">
        <v>0</v>
      </c>
      <c r="Z167" s="322">
        <v>0</v>
      </c>
      <c r="AA167" s="322">
        <v>0</v>
      </c>
      <c r="AB167" s="322">
        <v>0</v>
      </c>
      <c r="AC167" s="322">
        <v>0</v>
      </c>
      <c r="AD167" s="322">
        <v>0</v>
      </c>
      <c r="AE167" s="322">
        <v>0</v>
      </c>
      <c r="AF167" s="322">
        <v>0</v>
      </c>
      <c r="AG167" s="322">
        <v>0</v>
      </c>
      <c r="AH167" s="322">
        <v>0</v>
      </c>
      <c r="AI167" s="322">
        <v>0.85</v>
      </c>
      <c r="AJ167" s="322">
        <v>1.7</v>
      </c>
      <c r="AK167" s="322">
        <v>0</v>
      </c>
      <c r="AL167" s="322">
        <v>0</v>
      </c>
      <c r="AM167" s="322">
        <v>0.747</v>
      </c>
      <c r="AN167" s="322">
        <v>0.82799999999999996</v>
      </c>
      <c r="AO167" s="322">
        <v>0.79700000000000004</v>
      </c>
      <c r="AP167" s="320">
        <v>0.15</v>
      </c>
      <c r="AQ167" s="322">
        <v>0</v>
      </c>
      <c r="AR167" s="322">
        <v>0</v>
      </c>
      <c r="AS167" s="322">
        <v>0</v>
      </c>
      <c r="AT167" s="101" t="s">
        <v>23</v>
      </c>
      <c r="AU167" s="101" t="s">
        <v>1226</v>
      </c>
      <c r="AV167" s="101">
        <v>8</v>
      </c>
      <c r="AW167" s="321" t="s">
        <v>154</v>
      </c>
      <c r="AX167" s="321" t="s">
        <v>57</v>
      </c>
      <c r="AY167" t="s">
        <v>441</v>
      </c>
      <c r="AZ167" s="321" t="s">
        <v>324</v>
      </c>
      <c r="BA167" s="321" t="s">
        <v>624</v>
      </c>
      <c r="BB167" s="321" t="s">
        <v>623</v>
      </c>
      <c r="BC167" s="321" t="s">
        <v>321</v>
      </c>
      <c r="BD167" s="321" t="s">
        <v>321</v>
      </c>
      <c r="BE167" s="322">
        <v>0.79700000000000004</v>
      </c>
    </row>
    <row r="168" spans="1:57">
      <c r="A168" s="186" t="s">
        <v>146</v>
      </c>
      <c r="B168" s="186" t="s">
        <v>659</v>
      </c>
      <c r="C168" s="322">
        <v>0</v>
      </c>
      <c r="D168" s="322">
        <v>0</v>
      </c>
      <c r="E168" s="322">
        <v>0</v>
      </c>
      <c r="F168" s="322">
        <v>0</v>
      </c>
      <c r="G168" s="322">
        <v>0</v>
      </c>
      <c r="H168" s="322">
        <v>0</v>
      </c>
      <c r="I168" s="322">
        <v>0</v>
      </c>
      <c r="J168" s="322">
        <v>0</v>
      </c>
      <c r="K168" s="322">
        <v>0</v>
      </c>
      <c r="L168" s="322">
        <v>0</v>
      </c>
      <c r="M168" s="322">
        <v>0</v>
      </c>
      <c r="N168" s="322">
        <v>0</v>
      </c>
      <c r="O168" s="322">
        <v>0</v>
      </c>
      <c r="P168" s="322">
        <v>0</v>
      </c>
      <c r="Q168" s="322">
        <v>0</v>
      </c>
      <c r="R168" s="322">
        <v>0</v>
      </c>
      <c r="S168" s="322">
        <v>0</v>
      </c>
      <c r="T168" s="322">
        <v>0</v>
      </c>
      <c r="U168" s="322">
        <v>0</v>
      </c>
      <c r="V168" s="322">
        <v>0</v>
      </c>
      <c r="W168" s="322">
        <v>0</v>
      </c>
      <c r="X168" s="322">
        <v>0</v>
      </c>
      <c r="Y168" s="322">
        <v>0</v>
      </c>
      <c r="Z168" s="322">
        <v>0</v>
      </c>
      <c r="AA168" s="322">
        <v>0</v>
      </c>
      <c r="AB168" s="322">
        <v>0</v>
      </c>
      <c r="AC168" s="322">
        <v>0</v>
      </c>
      <c r="AD168" s="322">
        <v>0</v>
      </c>
      <c r="AE168" s="322">
        <v>0</v>
      </c>
      <c r="AF168" s="322">
        <v>0</v>
      </c>
      <c r="AG168" s="322">
        <v>0</v>
      </c>
      <c r="AH168" s="322">
        <v>0</v>
      </c>
      <c r="AI168" s="322">
        <v>0</v>
      </c>
      <c r="AJ168" s="322">
        <v>30</v>
      </c>
      <c r="AK168" s="322">
        <v>15.04</v>
      </c>
      <c r="AL168" s="322">
        <v>19.545000000000002</v>
      </c>
      <c r="AM168" s="322">
        <v>19.623999999999999</v>
      </c>
      <c r="AN168" s="322">
        <v>18.164999999999999</v>
      </c>
      <c r="AO168" s="322">
        <v>2.9870000000000001</v>
      </c>
      <c r="AP168" s="320">
        <v>2.887</v>
      </c>
      <c r="AQ168" s="322">
        <v>0</v>
      </c>
      <c r="AR168" s="322">
        <v>0</v>
      </c>
      <c r="AS168" s="322">
        <v>0</v>
      </c>
      <c r="AT168" s="101" t="s">
        <v>24</v>
      </c>
      <c r="AU168" s="101" t="s">
        <v>1226</v>
      </c>
      <c r="AV168" s="101">
        <v>7</v>
      </c>
      <c r="AW168" t="s">
        <v>158</v>
      </c>
      <c r="AX168" t="s">
        <v>31</v>
      </c>
      <c r="AY168" t="s">
        <v>441</v>
      </c>
      <c r="AZ168" t="s">
        <v>331</v>
      </c>
      <c r="BA168" t="s">
        <v>658</v>
      </c>
      <c r="BB168" t="s">
        <v>6598</v>
      </c>
      <c r="BC168" t="s">
        <v>321</v>
      </c>
      <c r="BD168" t="s">
        <v>321</v>
      </c>
      <c r="BE168" s="322">
        <v>4.2949999999999999</v>
      </c>
    </row>
    <row r="169" spans="1:57">
      <c r="A169" s="186" t="s">
        <v>146</v>
      </c>
      <c r="B169" s="186" t="s">
        <v>674</v>
      </c>
      <c r="C169" s="322">
        <v>0</v>
      </c>
      <c r="D169" s="322">
        <v>0</v>
      </c>
      <c r="E169" s="322">
        <v>0</v>
      </c>
      <c r="F169" s="322">
        <v>0</v>
      </c>
      <c r="G169" s="322">
        <v>0</v>
      </c>
      <c r="H169" s="322">
        <v>0</v>
      </c>
      <c r="I169" s="322">
        <v>0</v>
      </c>
      <c r="J169" s="322">
        <v>0</v>
      </c>
      <c r="K169" s="322">
        <v>0</v>
      </c>
      <c r="L169" s="322">
        <v>0</v>
      </c>
      <c r="M169" s="322">
        <v>0</v>
      </c>
      <c r="N169" s="322">
        <v>0</v>
      </c>
      <c r="O169" s="322">
        <v>0</v>
      </c>
      <c r="P169" s="322">
        <v>0</v>
      </c>
      <c r="Q169" s="322">
        <v>0</v>
      </c>
      <c r="R169" s="322">
        <v>0</v>
      </c>
      <c r="S169" s="322">
        <v>0</v>
      </c>
      <c r="T169" s="322">
        <v>0</v>
      </c>
      <c r="U169" s="322">
        <v>0</v>
      </c>
      <c r="V169" s="322">
        <v>0</v>
      </c>
      <c r="W169" s="322">
        <v>0</v>
      </c>
      <c r="X169" s="322">
        <v>0</v>
      </c>
      <c r="Y169" s="322">
        <v>0</v>
      </c>
      <c r="Z169" s="322">
        <v>0</v>
      </c>
      <c r="AA169" s="322">
        <v>0</v>
      </c>
      <c r="AB169" s="322">
        <v>0</v>
      </c>
      <c r="AC169" s="322">
        <v>0</v>
      </c>
      <c r="AD169" s="322">
        <v>0</v>
      </c>
      <c r="AE169" s="322">
        <v>0</v>
      </c>
      <c r="AF169" s="322">
        <v>0</v>
      </c>
      <c r="AG169" s="322">
        <v>0</v>
      </c>
      <c r="AH169" s="322">
        <v>0</v>
      </c>
      <c r="AI169" s="322">
        <v>0</v>
      </c>
      <c r="AJ169" s="322">
        <v>0</v>
      </c>
      <c r="AK169" s="322">
        <v>0.16800000000000001</v>
      </c>
      <c r="AL169" s="322">
        <v>0</v>
      </c>
      <c r="AM169" s="322">
        <v>0</v>
      </c>
      <c r="AN169" s="322">
        <v>0.58699999999999997</v>
      </c>
      <c r="AO169" s="322">
        <v>0.28100000000000003</v>
      </c>
      <c r="AP169" s="320">
        <v>0.193</v>
      </c>
      <c r="AQ169" s="322">
        <v>0</v>
      </c>
      <c r="AR169" s="322">
        <v>0</v>
      </c>
      <c r="AS169" s="322">
        <v>0</v>
      </c>
      <c r="AT169" s="101" t="s">
        <v>25</v>
      </c>
      <c r="AU169" s="101" t="s">
        <v>1226</v>
      </c>
      <c r="AV169" s="101">
        <v>6</v>
      </c>
      <c r="AW169" t="s">
        <v>158</v>
      </c>
      <c r="AX169" t="s">
        <v>34</v>
      </c>
      <c r="AY169" t="s">
        <v>336</v>
      </c>
      <c r="AZ169" t="s">
        <v>331</v>
      </c>
      <c r="BA169" t="s">
        <v>6597</v>
      </c>
      <c r="BB169" t="s">
        <v>321</v>
      </c>
      <c r="BC169" t="s">
        <v>321</v>
      </c>
      <c r="BD169" t="s">
        <v>321</v>
      </c>
      <c r="BE169" s="322">
        <v>0.35699999999999998</v>
      </c>
    </row>
    <row r="170" spans="1:57">
      <c r="A170" s="186" t="s">
        <v>146</v>
      </c>
      <c r="B170" s="186" t="s">
        <v>621</v>
      </c>
      <c r="C170" s="322">
        <v>0</v>
      </c>
      <c r="D170" s="322">
        <v>0</v>
      </c>
      <c r="E170" s="322">
        <v>0</v>
      </c>
      <c r="F170" s="322">
        <v>0</v>
      </c>
      <c r="G170" s="322">
        <v>0</v>
      </c>
      <c r="H170" s="322">
        <v>0</v>
      </c>
      <c r="I170" s="322">
        <v>0</v>
      </c>
      <c r="J170" s="322">
        <v>0</v>
      </c>
      <c r="K170" s="322">
        <v>0</v>
      </c>
      <c r="L170" s="322">
        <v>0</v>
      </c>
      <c r="M170" s="322">
        <v>0</v>
      </c>
      <c r="N170" s="322">
        <v>0</v>
      </c>
      <c r="O170" s="322">
        <v>0</v>
      </c>
      <c r="P170" s="322">
        <v>0</v>
      </c>
      <c r="Q170" s="322">
        <v>0</v>
      </c>
      <c r="R170" s="322">
        <v>0</v>
      </c>
      <c r="S170" s="322">
        <v>0</v>
      </c>
      <c r="T170" s="322">
        <v>0</v>
      </c>
      <c r="U170" s="322">
        <v>0</v>
      </c>
      <c r="V170" s="322">
        <v>0</v>
      </c>
      <c r="W170" s="322">
        <v>0</v>
      </c>
      <c r="X170" s="322">
        <v>0</v>
      </c>
      <c r="Y170" s="322">
        <v>0</v>
      </c>
      <c r="Z170" s="322">
        <v>0</v>
      </c>
      <c r="AA170" s="322">
        <v>0</v>
      </c>
      <c r="AB170" s="322">
        <v>0</v>
      </c>
      <c r="AC170" s="322">
        <v>0</v>
      </c>
      <c r="AD170" s="322">
        <v>0</v>
      </c>
      <c r="AE170" s="322">
        <v>0</v>
      </c>
      <c r="AF170" s="322">
        <v>0.17499999999999999</v>
      </c>
      <c r="AG170" s="322">
        <v>0.17499999999999999</v>
      </c>
      <c r="AH170" s="322">
        <v>0.17499999999999999</v>
      </c>
      <c r="AI170" s="322">
        <v>0.17499999999999999</v>
      </c>
      <c r="AJ170" s="322">
        <v>0.17499999999999999</v>
      </c>
      <c r="AK170" s="322">
        <v>0.17499999999999999</v>
      </c>
      <c r="AL170" s="322">
        <v>0.17499999999999999</v>
      </c>
      <c r="AM170" s="322">
        <v>0.17499999999999999</v>
      </c>
      <c r="AN170" s="322">
        <v>0.17499999999999999</v>
      </c>
      <c r="AO170" s="322">
        <v>0.17499999999999999</v>
      </c>
      <c r="AP170" s="320">
        <v>0</v>
      </c>
      <c r="AQ170" s="322">
        <v>0</v>
      </c>
      <c r="AR170" s="322">
        <v>0</v>
      </c>
      <c r="AS170" s="322">
        <v>0</v>
      </c>
      <c r="AT170" s="101" t="s">
        <v>20</v>
      </c>
      <c r="AU170" s="101" t="s">
        <v>63</v>
      </c>
      <c r="AV170" s="101">
        <v>10</v>
      </c>
      <c r="AW170" t="s">
        <v>158</v>
      </c>
      <c r="AX170" t="s">
        <v>34</v>
      </c>
      <c r="AY170" t="s">
        <v>341</v>
      </c>
      <c r="AZ170" t="s">
        <v>331</v>
      </c>
      <c r="BA170" t="s">
        <v>620</v>
      </c>
      <c r="BB170" t="s">
        <v>321</v>
      </c>
      <c r="BC170" t="s">
        <v>321</v>
      </c>
      <c r="BD170" t="s">
        <v>321</v>
      </c>
      <c r="BE170" s="322">
        <v>0.17499999999999999</v>
      </c>
    </row>
    <row r="171" spans="1:57">
      <c r="A171" s="186" t="s">
        <v>146</v>
      </c>
      <c r="B171" s="186" t="s">
        <v>669</v>
      </c>
      <c r="C171" s="322">
        <v>0</v>
      </c>
      <c r="D171" s="322">
        <v>0</v>
      </c>
      <c r="E171" s="322">
        <v>0</v>
      </c>
      <c r="F171" s="322">
        <v>0</v>
      </c>
      <c r="G171" s="322">
        <v>0</v>
      </c>
      <c r="H171" s="322">
        <v>0</v>
      </c>
      <c r="I171" s="322">
        <v>0</v>
      </c>
      <c r="J171" s="322">
        <v>0</v>
      </c>
      <c r="K171" s="322">
        <v>0</v>
      </c>
      <c r="L171" s="322">
        <v>0</v>
      </c>
      <c r="M171" s="322">
        <v>0</v>
      </c>
      <c r="N171" s="322">
        <v>0</v>
      </c>
      <c r="O171" s="322">
        <v>0</v>
      </c>
      <c r="P171" s="322">
        <v>0</v>
      </c>
      <c r="Q171" s="322">
        <v>0</v>
      </c>
      <c r="R171" s="322">
        <v>0</v>
      </c>
      <c r="S171" s="322">
        <v>0</v>
      </c>
      <c r="T171" s="322">
        <v>0</v>
      </c>
      <c r="U171" s="322">
        <v>0</v>
      </c>
      <c r="V171" s="322">
        <v>0</v>
      </c>
      <c r="W171" s="322">
        <v>0</v>
      </c>
      <c r="X171" s="322">
        <v>0</v>
      </c>
      <c r="Y171" s="322">
        <v>0</v>
      </c>
      <c r="Z171" s="322">
        <v>0</v>
      </c>
      <c r="AA171" s="322">
        <v>0</v>
      </c>
      <c r="AB171" s="322">
        <v>0</v>
      </c>
      <c r="AC171" s="322">
        <v>0</v>
      </c>
      <c r="AD171" s="322">
        <v>0</v>
      </c>
      <c r="AE171" s="322">
        <v>0</v>
      </c>
      <c r="AF171" s="322">
        <v>0</v>
      </c>
      <c r="AG171" s="322">
        <v>0</v>
      </c>
      <c r="AH171" s="322">
        <v>0</v>
      </c>
      <c r="AI171" s="322">
        <v>0</v>
      </c>
      <c r="AJ171" s="322">
        <v>0</v>
      </c>
      <c r="AK171" s="322">
        <v>0.63200000000000001</v>
      </c>
      <c r="AL171" s="322">
        <v>0</v>
      </c>
      <c r="AM171" s="347">
        <v>0.40500000000000003</v>
      </c>
      <c r="AN171" s="347">
        <v>0.41099999999999998</v>
      </c>
      <c r="AO171" s="347">
        <v>0.41799999999999998</v>
      </c>
      <c r="AP171" s="320">
        <v>0</v>
      </c>
      <c r="AQ171" s="322">
        <v>0</v>
      </c>
      <c r="AR171" s="322">
        <v>0</v>
      </c>
      <c r="AS171" s="322">
        <v>0</v>
      </c>
      <c r="AT171" s="101" t="s">
        <v>25</v>
      </c>
      <c r="AU171" s="101" t="s">
        <v>63</v>
      </c>
      <c r="AV171" s="101">
        <v>5</v>
      </c>
      <c r="AW171" t="s">
        <v>154</v>
      </c>
      <c r="AX171" t="s">
        <v>34</v>
      </c>
      <c r="AY171" t="s">
        <v>6816</v>
      </c>
      <c r="AZ171" t="s">
        <v>331</v>
      </c>
      <c r="BA171" t="s">
        <v>668</v>
      </c>
      <c r="BB171" t="s">
        <v>667</v>
      </c>
      <c r="BC171" s="345" t="s">
        <v>321</v>
      </c>
      <c r="BD171" s="345" t="s">
        <v>321</v>
      </c>
      <c r="BE171" s="322">
        <v>0.41799999999999998</v>
      </c>
    </row>
    <row r="172" spans="1:57">
      <c r="A172" s="186" t="s">
        <v>146</v>
      </c>
      <c r="B172" s="186" t="s">
        <v>653</v>
      </c>
      <c r="C172" s="322">
        <v>0</v>
      </c>
      <c r="D172" s="322">
        <v>0</v>
      </c>
      <c r="E172" s="322">
        <v>0</v>
      </c>
      <c r="F172" s="322">
        <v>0</v>
      </c>
      <c r="G172" s="322">
        <v>0</v>
      </c>
      <c r="H172" s="322">
        <v>0</v>
      </c>
      <c r="I172" s="322">
        <v>0</v>
      </c>
      <c r="J172" s="322">
        <v>0</v>
      </c>
      <c r="K172" s="322">
        <v>0</v>
      </c>
      <c r="L172" s="322">
        <v>0</v>
      </c>
      <c r="M172" s="322">
        <v>0</v>
      </c>
      <c r="N172" s="322">
        <v>0</v>
      </c>
      <c r="O172" s="322">
        <v>0</v>
      </c>
      <c r="P172" s="322">
        <v>0</v>
      </c>
      <c r="Q172" s="322">
        <v>0</v>
      </c>
      <c r="R172" s="322">
        <v>0</v>
      </c>
      <c r="S172" s="322">
        <v>0</v>
      </c>
      <c r="T172" s="322">
        <v>0</v>
      </c>
      <c r="U172" s="322">
        <v>0</v>
      </c>
      <c r="V172" s="322">
        <v>0</v>
      </c>
      <c r="W172" s="322">
        <v>0</v>
      </c>
      <c r="X172" s="322">
        <v>0</v>
      </c>
      <c r="Y172" s="322">
        <v>0</v>
      </c>
      <c r="Z172" s="322">
        <v>0</v>
      </c>
      <c r="AA172" s="322">
        <v>0</v>
      </c>
      <c r="AB172" s="322">
        <v>0</v>
      </c>
      <c r="AC172" s="322">
        <v>0</v>
      </c>
      <c r="AD172" s="322">
        <v>0</v>
      </c>
      <c r="AE172" s="322">
        <v>0</v>
      </c>
      <c r="AF172" s="322">
        <v>0</v>
      </c>
      <c r="AG172" s="322">
        <v>0</v>
      </c>
      <c r="AH172" s="322">
        <v>0</v>
      </c>
      <c r="AI172" s="322">
        <v>0</v>
      </c>
      <c r="AJ172" s="322">
        <v>0</v>
      </c>
      <c r="AK172" s="322">
        <v>0</v>
      </c>
      <c r="AL172" s="322">
        <v>3.125</v>
      </c>
      <c r="AM172" s="322">
        <v>3.125</v>
      </c>
      <c r="AN172" s="322">
        <v>3.125</v>
      </c>
      <c r="AO172" s="322">
        <v>3.125</v>
      </c>
      <c r="AP172" s="320">
        <v>0</v>
      </c>
      <c r="AQ172" s="322">
        <v>0</v>
      </c>
      <c r="AR172" s="322">
        <v>0</v>
      </c>
      <c r="AS172" s="322">
        <v>0</v>
      </c>
      <c r="AT172" s="101" t="s">
        <v>26</v>
      </c>
      <c r="AU172" s="101" t="s">
        <v>63</v>
      </c>
      <c r="AV172" s="101">
        <v>4</v>
      </c>
      <c r="AW172" t="s">
        <v>158</v>
      </c>
      <c r="AX172" t="s">
        <v>34</v>
      </c>
      <c r="AY172" t="s">
        <v>441</v>
      </c>
      <c r="AZ172" t="s">
        <v>331</v>
      </c>
      <c r="BA172" t="s">
        <v>652</v>
      </c>
      <c r="BB172" t="s">
        <v>651</v>
      </c>
      <c r="BC172" s="321" t="s">
        <v>321</v>
      </c>
      <c r="BD172" s="321" t="s">
        <v>321</v>
      </c>
      <c r="BE172" s="322">
        <v>3.125</v>
      </c>
    </row>
    <row r="173" spans="1:57">
      <c r="A173" s="186" t="s">
        <v>146</v>
      </c>
      <c r="B173" s="186" t="s">
        <v>629</v>
      </c>
      <c r="C173" s="322">
        <v>0</v>
      </c>
      <c r="D173" s="322">
        <v>0</v>
      </c>
      <c r="E173" s="322">
        <v>0</v>
      </c>
      <c r="F173" s="322">
        <v>0</v>
      </c>
      <c r="G173" s="322">
        <v>0</v>
      </c>
      <c r="H173" s="322">
        <v>0</v>
      </c>
      <c r="I173" s="322">
        <v>0</v>
      </c>
      <c r="J173" s="322">
        <v>0</v>
      </c>
      <c r="K173" s="322">
        <v>0</v>
      </c>
      <c r="L173" s="322">
        <v>0</v>
      </c>
      <c r="M173" s="322">
        <v>0</v>
      </c>
      <c r="N173" s="322">
        <v>0</v>
      </c>
      <c r="O173" s="322">
        <v>0</v>
      </c>
      <c r="P173" s="322">
        <v>0</v>
      </c>
      <c r="Q173" s="322">
        <v>0</v>
      </c>
      <c r="R173" s="322">
        <v>0</v>
      </c>
      <c r="S173" s="322">
        <v>0</v>
      </c>
      <c r="T173" s="322">
        <v>0</v>
      </c>
      <c r="U173" s="322">
        <v>0</v>
      </c>
      <c r="V173" s="322">
        <v>0</v>
      </c>
      <c r="W173" s="322">
        <v>0</v>
      </c>
      <c r="X173" s="322">
        <v>0</v>
      </c>
      <c r="Y173" s="322">
        <v>0</v>
      </c>
      <c r="Z173" s="322">
        <v>0</v>
      </c>
      <c r="AA173" s="322">
        <v>0</v>
      </c>
      <c r="AB173" s="322">
        <v>0</v>
      </c>
      <c r="AC173" s="322">
        <v>0</v>
      </c>
      <c r="AD173" s="322">
        <v>0</v>
      </c>
      <c r="AE173" s="322">
        <v>0</v>
      </c>
      <c r="AF173" s="322">
        <v>0</v>
      </c>
      <c r="AG173" s="322">
        <v>0</v>
      </c>
      <c r="AH173" s="322">
        <v>0</v>
      </c>
      <c r="AI173" s="322">
        <v>0</v>
      </c>
      <c r="AJ173" s="322">
        <v>0</v>
      </c>
      <c r="AK173" s="322">
        <v>0</v>
      </c>
      <c r="AL173" s="322">
        <v>0</v>
      </c>
      <c r="AM173" s="347">
        <v>2.8050000000000002</v>
      </c>
      <c r="AN173" s="347">
        <v>3.266</v>
      </c>
      <c r="AO173" s="347">
        <v>2.73</v>
      </c>
      <c r="AP173" s="320">
        <v>0</v>
      </c>
      <c r="AQ173" s="347">
        <v>0</v>
      </c>
      <c r="AR173" s="347">
        <v>0</v>
      </c>
      <c r="AS173" s="347">
        <v>0</v>
      </c>
      <c r="AT173" s="101" t="s">
        <v>27</v>
      </c>
      <c r="AU173" s="101" t="s">
        <v>63</v>
      </c>
      <c r="AV173" s="101">
        <v>3</v>
      </c>
      <c r="AW173" t="s">
        <v>158</v>
      </c>
      <c r="AX173" t="s">
        <v>53</v>
      </c>
      <c r="AY173" s="321" t="s">
        <v>441</v>
      </c>
      <c r="AZ173" t="s">
        <v>331</v>
      </c>
      <c r="BA173" t="s">
        <v>628</v>
      </c>
      <c r="BB173" t="s">
        <v>321</v>
      </c>
      <c r="BC173" s="321" t="s">
        <v>321</v>
      </c>
      <c r="BD173" s="321" t="s">
        <v>321</v>
      </c>
      <c r="BE173" s="322">
        <v>2.73</v>
      </c>
    </row>
    <row r="174" spans="1:57">
      <c r="A174" s="186" t="s">
        <v>146</v>
      </c>
      <c r="B174" s="186" t="s">
        <v>6599</v>
      </c>
      <c r="C174" s="322">
        <v>0</v>
      </c>
      <c r="D174" s="322">
        <v>0</v>
      </c>
      <c r="E174" s="322">
        <v>0</v>
      </c>
      <c r="F174" s="322">
        <v>0</v>
      </c>
      <c r="G174" s="322">
        <v>0</v>
      </c>
      <c r="H174" s="322">
        <v>0</v>
      </c>
      <c r="I174" s="322">
        <v>0</v>
      </c>
      <c r="J174" s="322">
        <v>0</v>
      </c>
      <c r="K174" s="322">
        <v>0</v>
      </c>
      <c r="L174" s="322">
        <v>0</v>
      </c>
      <c r="M174" s="322">
        <v>0</v>
      </c>
      <c r="N174" s="322">
        <v>0</v>
      </c>
      <c r="O174" s="322">
        <v>0</v>
      </c>
      <c r="P174" s="322">
        <v>0</v>
      </c>
      <c r="Q174" s="322">
        <v>0</v>
      </c>
      <c r="R174" s="322">
        <v>0</v>
      </c>
      <c r="S174" s="322">
        <v>0</v>
      </c>
      <c r="T174" s="322">
        <v>0</v>
      </c>
      <c r="U174" s="322">
        <v>0</v>
      </c>
      <c r="V174" s="322">
        <v>0</v>
      </c>
      <c r="W174" s="322">
        <v>0</v>
      </c>
      <c r="X174" s="322">
        <v>0</v>
      </c>
      <c r="Y174" s="322">
        <v>0</v>
      </c>
      <c r="Z174" s="322">
        <v>0</v>
      </c>
      <c r="AA174" s="322">
        <v>0</v>
      </c>
      <c r="AB174" s="322">
        <v>0</v>
      </c>
      <c r="AC174" s="322">
        <v>0</v>
      </c>
      <c r="AD174" s="322">
        <v>0</v>
      </c>
      <c r="AE174" s="322">
        <v>0</v>
      </c>
      <c r="AF174" s="322">
        <v>0</v>
      </c>
      <c r="AG174" s="322">
        <v>0</v>
      </c>
      <c r="AH174" s="322">
        <v>0</v>
      </c>
      <c r="AI174" s="322">
        <v>0</v>
      </c>
      <c r="AJ174" s="322">
        <v>0</v>
      </c>
      <c r="AK174" s="322">
        <v>0</v>
      </c>
      <c r="AL174" s="322">
        <v>0</v>
      </c>
      <c r="AM174" s="322">
        <v>0</v>
      </c>
      <c r="AN174" s="322">
        <v>0</v>
      </c>
      <c r="AO174" s="322">
        <v>0.121</v>
      </c>
      <c r="AP174" s="320">
        <v>0</v>
      </c>
      <c r="AQ174" s="322">
        <v>0</v>
      </c>
      <c r="AR174" s="322">
        <v>0</v>
      </c>
      <c r="AS174" s="322">
        <v>0</v>
      </c>
      <c r="AT174" s="101" t="s">
        <v>63</v>
      </c>
      <c r="AU174" s="101" t="s">
        <v>63</v>
      </c>
      <c r="AV174" s="101">
        <v>1</v>
      </c>
      <c r="AW174" t="s">
        <v>154</v>
      </c>
      <c r="AX174" t="s">
        <v>34</v>
      </c>
      <c r="AY174" t="s">
        <v>336</v>
      </c>
      <c r="AZ174" t="s">
        <v>331</v>
      </c>
      <c r="BA174" t="s">
        <v>6601</v>
      </c>
      <c r="BB174" t="s">
        <v>321</v>
      </c>
      <c r="BC174" t="s">
        <v>321</v>
      </c>
      <c r="BD174" t="s">
        <v>321</v>
      </c>
      <c r="BE174" s="322" t="s">
        <v>6602</v>
      </c>
    </row>
    <row r="175" spans="1:57">
      <c r="A175" s="186" t="s">
        <v>146</v>
      </c>
      <c r="B175" s="186" t="s">
        <v>662</v>
      </c>
      <c r="C175" s="322">
        <v>0</v>
      </c>
      <c r="D175" s="322">
        <v>0</v>
      </c>
      <c r="E175" s="322">
        <v>0</v>
      </c>
      <c r="F175" s="322">
        <v>0</v>
      </c>
      <c r="G175" s="322">
        <v>0</v>
      </c>
      <c r="H175" s="322">
        <v>0</v>
      </c>
      <c r="I175" s="322">
        <v>0</v>
      </c>
      <c r="J175" s="322">
        <v>0</v>
      </c>
      <c r="K175" s="322">
        <v>0</v>
      </c>
      <c r="L175" s="322">
        <v>0</v>
      </c>
      <c r="M175" s="322">
        <v>0</v>
      </c>
      <c r="N175" s="322">
        <v>0</v>
      </c>
      <c r="O175" s="322">
        <v>0</v>
      </c>
      <c r="P175" s="322">
        <v>0</v>
      </c>
      <c r="Q175" s="322">
        <v>0</v>
      </c>
      <c r="R175" s="322">
        <v>0</v>
      </c>
      <c r="S175" s="322">
        <v>0</v>
      </c>
      <c r="T175" s="322">
        <v>0</v>
      </c>
      <c r="U175" s="322">
        <v>0</v>
      </c>
      <c r="V175" s="322">
        <v>0</v>
      </c>
      <c r="W175" s="322">
        <v>0</v>
      </c>
      <c r="X175" s="322">
        <v>0</v>
      </c>
      <c r="Y175" s="322">
        <v>0</v>
      </c>
      <c r="Z175" s="322">
        <v>0</v>
      </c>
      <c r="AA175" s="322">
        <v>0</v>
      </c>
      <c r="AB175" s="322">
        <v>0</v>
      </c>
      <c r="AC175" s="322">
        <v>7.8</v>
      </c>
      <c r="AD175" s="322">
        <v>7.8</v>
      </c>
      <c r="AE175" s="322">
        <v>7.8</v>
      </c>
      <c r="AF175" s="322">
        <v>7.8</v>
      </c>
      <c r="AG175" s="322">
        <v>7.8</v>
      </c>
      <c r="AH175" s="322">
        <v>7.8</v>
      </c>
      <c r="AI175" s="322">
        <v>7.8</v>
      </c>
      <c r="AJ175" s="322">
        <v>7.8</v>
      </c>
      <c r="AK175" s="322">
        <v>7.45</v>
      </c>
      <c r="AL175" s="322">
        <v>6.1159999999999997</v>
      </c>
      <c r="AM175" s="322">
        <v>5.734</v>
      </c>
      <c r="AN175" s="322">
        <v>5.734</v>
      </c>
      <c r="AO175" s="322">
        <v>0</v>
      </c>
      <c r="AP175" s="320">
        <v>0</v>
      </c>
      <c r="AQ175" s="322">
        <v>0</v>
      </c>
      <c r="AR175" s="322">
        <v>0</v>
      </c>
      <c r="AS175" s="322">
        <v>0</v>
      </c>
      <c r="AT175" s="101" t="s">
        <v>17</v>
      </c>
      <c r="AU175" s="101" t="s">
        <v>62</v>
      </c>
      <c r="AV175" s="101">
        <v>12</v>
      </c>
      <c r="AW175" s="321" t="s">
        <v>159</v>
      </c>
      <c r="AX175" s="321" t="s">
        <v>31</v>
      </c>
      <c r="AY175" t="s">
        <v>441</v>
      </c>
      <c r="AZ175" s="321" t="s">
        <v>331</v>
      </c>
      <c r="BA175" s="321" t="s">
        <v>661</v>
      </c>
      <c r="BB175" s="321" t="s">
        <v>660</v>
      </c>
      <c r="BC175" s="321" t="s">
        <v>321</v>
      </c>
      <c r="BD175" s="321" t="s">
        <v>321</v>
      </c>
      <c r="BE175" s="322">
        <v>0</v>
      </c>
    </row>
    <row r="176" spans="1:57">
      <c r="A176" s="186" t="s">
        <v>146</v>
      </c>
      <c r="B176" s="186" t="s">
        <v>619</v>
      </c>
      <c r="C176" s="322">
        <v>0</v>
      </c>
      <c r="D176" s="322">
        <v>0</v>
      </c>
      <c r="E176" s="322">
        <v>0</v>
      </c>
      <c r="F176" s="322">
        <v>0</v>
      </c>
      <c r="G176" s="322">
        <v>0</v>
      </c>
      <c r="H176" s="322">
        <v>0</v>
      </c>
      <c r="I176" s="322">
        <v>0</v>
      </c>
      <c r="J176" s="322">
        <v>0</v>
      </c>
      <c r="K176" s="322">
        <v>0</v>
      </c>
      <c r="L176" s="322">
        <v>0</v>
      </c>
      <c r="M176" s="322">
        <v>0</v>
      </c>
      <c r="N176" s="322">
        <v>0</v>
      </c>
      <c r="O176" s="322">
        <v>0</v>
      </c>
      <c r="P176" s="322">
        <v>0</v>
      </c>
      <c r="Q176" s="322">
        <v>0</v>
      </c>
      <c r="R176" s="322">
        <v>0</v>
      </c>
      <c r="S176" s="322">
        <v>0</v>
      </c>
      <c r="T176" s="322">
        <v>0</v>
      </c>
      <c r="U176" s="322">
        <v>0</v>
      </c>
      <c r="V176" s="322">
        <v>0</v>
      </c>
      <c r="W176" s="322">
        <v>0</v>
      </c>
      <c r="X176" s="322">
        <v>0</v>
      </c>
      <c r="Y176" s="322">
        <v>0</v>
      </c>
      <c r="Z176" s="322">
        <v>0</v>
      </c>
      <c r="AA176" s="322">
        <v>0</v>
      </c>
      <c r="AB176" s="322">
        <v>0</v>
      </c>
      <c r="AC176" s="322">
        <v>0</v>
      </c>
      <c r="AD176" s="322">
        <v>0</v>
      </c>
      <c r="AE176" s="322">
        <v>0</v>
      </c>
      <c r="AF176" s="322">
        <v>0</v>
      </c>
      <c r="AG176" s="322">
        <v>0.47499999999999998</v>
      </c>
      <c r="AH176" s="322">
        <v>2.71</v>
      </c>
      <c r="AI176" s="322">
        <v>0.45400000000000001</v>
      </c>
      <c r="AJ176" s="322">
        <v>1.87</v>
      </c>
      <c r="AK176" s="322">
        <v>4.125</v>
      </c>
      <c r="AL176" s="322">
        <v>0.95799999999999996</v>
      </c>
      <c r="AM176" s="322">
        <v>1.0529999999999999</v>
      </c>
      <c r="AN176" s="322">
        <v>1.5</v>
      </c>
      <c r="AO176" s="322">
        <v>0</v>
      </c>
      <c r="AP176" s="320">
        <v>0</v>
      </c>
      <c r="AQ176" s="322">
        <v>0</v>
      </c>
      <c r="AR176" s="322">
        <v>0</v>
      </c>
      <c r="AS176" s="322">
        <v>0</v>
      </c>
      <c r="AT176" s="101" t="s">
        <v>21</v>
      </c>
      <c r="AU176" s="101" t="s">
        <v>62</v>
      </c>
      <c r="AV176" s="101">
        <v>8</v>
      </c>
      <c r="AW176" t="s">
        <v>154</v>
      </c>
      <c r="AX176" t="s">
        <v>34</v>
      </c>
      <c r="AY176" t="s">
        <v>403</v>
      </c>
      <c r="AZ176" t="s">
        <v>331</v>
      </c>
      <c r="BA176" t="s">
        <v>618</v>
      </c>
      <c r="BB176" t="s">
        <v>617</v>
      </c>
      <c r="BC176" s="321" t="s">
        <v>321</v>
      </c>
      <c r="BD176" s="321" t="s">
        <v>321</v>
      </c>
      <c r="BE176" s="322">
        <v>0</v>
      </c>
    </row>
    <row r="177" spans="1:57">
      <c r="A177" s="186" t="s">
        <v>146</v>
      </c>
      <c r="B177" s="186" t="s">
        <v>670</v>
      </c>
      <c r="C177" s="322">
        <v>0</v>
      </c>
      <c r="D177" s="322">
        <v>0</v>
      </c>
      <c r="E177" s="322">
        <v>0</v>
      </c>
      <c r="F177" s="322">
        <v>0</v>
      </c>
      <c r="G177" s="322">
        <v>0</v>
      </c>
      <c r="H177" s="322">
        <v>0</v>
      </c>
      <c r="I177" s="322">
        <v>0</v>
      </c>
      <c r="J177" s="322">
        <v>0</v>
      </c>
      <c r="K177" s="322">
        <v>0</v>
      </c>
      <c r="L177" s="322">
        <v>0</v>
      </c>
      <c r="M177" s="322">
        <v>0</v>
      </c>
      <c r="N177" s="322">
        <v>0</v>
      </c>
      <c r="O177" s="322">
        <v>0</v>
      </c>
      <c r="P177" s="322">
        <v>0</v>
      </c>
      <c r="Q177" s="322">
        <v>0</v>
      </c>
      <c r="R177" s="322">
        <v>0</v>
      </c>
      <c r="S177" s="322">
        <v>0</v>
      </c>
      <c r="T177" s="322">
        <v>0</v>
      </c>
      <c r="U177" s="322">
        <v>0</v>
      </c>
      <c r="V177" s="322">
        <v>0</v>
      </c>
      <c r="W177" s="322">
        <v>0</v>
      </c>
      <c r="X177" s="322">
        <v>0</v>
      </c>
      <c r="Y177" s="322">
        <v>0</v>
      </c>
      <c r="Z177" s="322">
        <v>0</v>
      </c>
      <c r="AA177" s="322">
        <v>0</v>
      </c>
      <c r="AB177" s="322">
        <v>0</v>
      </c>
      <c r="AC177" s="322">
        <v>0</v>
      </c>
      <c r="AD177" s="322">
        <v>0</v>
      </c>
      <c r="AE177" s="322">
        <v>0</v>
      </c>
      <c r="AF177" s="322">
        <v>0</v>
      </c>
      <c r="AG177" s="322">
        <v>0</v>
      </c>
      <c r="AH177" s="322">
        <v>0</v>
      </c>
      <c r="AI177" s="322">
        <v>0</v>
      </c>
      <c r="AJ177" s="322">
        <v>0.123</v>
      </c>
      <c r="AK177" s="322">
        <v>0.42699999999999999</v>
      </c>
      <c r="AL177" s="322">
        <v>2.3610000000000002</v>
      </c>
      <c r="AM177" s="322">
        <v>0.47799999999999998</v>
      </c>
      <c r="AN177" s="322">
        <v>6.4000000000000001E-2</v>
      </c>
      <c r="AO177" s="322">
        <v>0</v>
      </c>
      <c r="AP177" s="320">
        <v>0</v>
      </c>
      <c r="AQ177" s="322">
        <v>0</v>
      </c>
      <c r="AR177" s="322">
        <v>0</v>
      </c>
      <c r="AS177" s="322">
        <v>0</v>
      </c>
      <c r="AT177" s="101" t="s">
        <v>24</v>
      </c>
      <c r="AU177" s="101" t="s">
        <v>62</v>
      </c>
      <c r="AV177" s="101">
        <v>5</v>
      </c>
      <c r="AW177" t="s">
        <v>154</v>
      </c>
      <c r="AX177" t="s">
        <v>34</v>
      </c>
      <c r="AY177" t="s">
        <v>6816</v>
      </c>
      <c r="AZ177" t="s">
        <v>331</v>
      </c>
      <c r="BA177" t="s">
        <v>668</v>
      </c>
      <c r="BB177" t="s">
        <v>667</v>
      </c>
      <c r="BC177" t="s">
        <v>321</v>
      </c>
      <c r="BD177" t="s">
        <v>321</v>
      </c>
      <c r="BE177" s="322">
        <v>0</v>
      </c>
    </row>
    <row r="178" spans="1:57">
      <c r="A178" s="186" t="s">
        <v>146</v>
      </c>
      <c r="B178" s="186" t="s">
        <v>642</v>
      </c>
      <c r="C178" s="322">
        <v>0</v>
      </c>
      <c r="D178" s="322">
        <v>0</v>
      </c>
      <c r="E178" s="322">
        <v>0</v>
      </c>
      <c r="F178" s="322">
        <v>0</v>
      </c>
      <c r="G178" s="322">
        <v>0</v>
      </c>
      <c r="H178" s="322">
        <v>0</v>
      </c>
      <c r="I178" s="322">
        <v>0</v>
      </c>
      <c r="J178" s="322">
        <v>0</v>
      </c>
      <c r="K178" s="322">
        <v>0</v>
      </c>
      <c r="L178" s="322">
        <v>0</v>
      </c>
      <c r="M178" s="322">
        <v>0</v>
      </c>
      <c r="N178" s="322">
        <v>0</v>
      </c>
      <c r="O178" s="322">
        <v>0</v>
      </c>
      <c r="P178" s="322">
        <v>0</v>
      </c>
      <c r="Q178" s="322">
        <v>0</v>
      </c>
      <c r="R178" s="322">
        <v>0</v>
      </c>
      <c r="S178" s="322">
        <v>0</v>
      </c>
      <c r="T178" s="322">
        <v>0</v>
      </c>
      <c r="U178" s="322">
        <v>0</v>
      </c>
      <c r="V178" s="322">
        <v>0</v>
      </c>
      <c r="W178" s="322">
        <v>0</v>
      </c>
      <c r="X178" s="322">
        <v>0</v>
      </c>
      <c r="Y178" s="322">
        <v>0</v>
      </c>
      <c r="Z178" s="322">
        <v>0</v>
      </c>
      <c r="AA178" s="322">
        <v>0</v>
      </c>
      <c r="AB178" s="322">
        <v>0</v>
      </c>
      <c r="AC178" s="322">
        <v>0</v>
      </c>
      <c r="AD178" s="322">
        <v>0</v>
      </c>
      <c r="AE178" s="322">
        <v>0</v>
      </c>
      <c r="AF178" s="322">
        <v>0</v>
      </c>
      <c r="AG178" s="322">
        <v>0</v>
      </c>
      <c r="AH178" s="322">
        <v>0</v>
      </c>
      <c r="AI178" s="322">
        <v>0</v>
      </c>
      <c r="AJ178" s="322">
        <v>0</v>
      </c>
      <c r="AK178" s="322">
        <v>5.5750000000000002</v>
      </c>
      <c r="AL178" s="322">
        <v>5.5609999999999999</v>
      </c>
      <c r="AM178" s="322">
        <v>1.25</v>
      </c>
      <c r="AN178" s="322">
        <v>1.2250000000000001</v>
      </c>
      <c r="AO178" s="322">
        <v>0</v>
      </c>
      <c r="AP178" s="320">
        <v>0</v>
      </c>
      <c r="AQ178" s="322">
        <v>0</v>
      </c>
      <c r="AR178" s="322">
        <v>0</v>
      </c>
      <c r="AS178" s="322">
        <v>0</v>
      </c>
      <c r="AT178" s="101" t="s">
        <v>25</v>
      </c>
      <c r="AU178" s="101" t="s">
        <v>62</v>
      </c>
      <c r="AV178" s="101">
        <v>4</v>
      </c>
      <c r="AW178" t="s">
        <v>154</v>
      </c>
      <c r="AX178" t="s">
        <v>34</v>
      </c>
      <c r="AY178" t="s">
        <v>441</v>
      </c>
      <c r="AZ178" t="s">
        <v>331</v>
      </c>
      <c r="BA178" t="s">
        <v>641</v>
      </c>
      <c r="BB178" t="s">
        <v>640</v>
      </c>
      <c r="BC178" s="345" t="s">
        <v>321</v>
      </c>
      <c r="BD178" s="345" t="s">
        <v>321</v>
      </c>
      <c r="BE178" s="322">
        <v>0</v>
      </c>
    </row>
    <row r="179" spans="1:57">
      <c r="A179" s="186" t="s">
        <v>146</v>
      </c>
      <c r="B179" s="186" t="s">
        <v>648</v>
      </c>
      <c r="C179" s="322">
        <v>0</v>
      </c>
      <c r="D179" s="322">
        <v>0</v>
      </c>
      <c r="E179" s="322">
        <v>0</v>
      </c>
      <c r="F179" s="322">
        <v>0</v>
      </c>
      <c r="G179" s="322">
        <v>0</v>
      </c>
      <c r="H179" s="322">
        <v>0</v>
      </c>
      <c r="I179" s="322">
        <v>0</v>
      </c>
      <c r="J179" s="322">
        <v>0</v>
      </c>
      <c r="K179" s="322">
        <v>0</v>
      </c>
      <c r="L179" s="322">
        <v>0</v>
      </c>
      <c r="M179" s="322">
        <v>0</v>
      </c>
      <c r="N179" s="322">
        <v>0</v>
      </c>
      <c r="O179" s="322">
        <v>0</v>
      </c>
      <c r="P179" s="322">
        <v>0</v>
      </c>
      <c r="Q179" s="322">
        <v>0</v>
      </c>
      <c r="R179" s="322">
        <v>0</v>
      </c>
      <c r="S179" s="322">
        <v>0</v>
      </c>
      <c r="T179" s="322">
        <v>0</v>
      </c>
      <c r="U179" s="322">
        <v>0</v>
      </c>
      <c r="V179" s="322">
        <v>0</v>
      </c>
      <c r="W179" s="322">
        <v>0</v>
      </c>
      <c r="X179" s="322">
        <v>0</v>
      </c>
      <c r="Y179" s="322">
        <v>0</v>
      </c>
      <c r="Z179" s="322">
        <v>0</v>
      </c>
      <c r="AA179" s="322">
        <v>0</v>
      </c>
      <c r="AB179" s="322">
        <v>0</v>
      </c>
      <c r="AC179" s="322">
        <v>1.8</v>
      </c>
      <c r="AD179" s="322">
        <v>2.1</v>
      </c>
      <c r="AE179" s="322">
        <v>9.6</v>
      </c>
      <c r="AF179" s="322">
        <v>8.5</v>
      </c>
      <c r="AG179" s="322">
        <v>13.923999999999999</v>
      </c>
      <c r="AH179" s="322">
        <v>6.4420000000000002</v>
      </c>
      <c r="AI179" s="322">
        <v>2.9159999999999999</v>
      </c>
      <c r="AJ179" s="322">
        <v>4.7380000000000004</v>
      </c>
      <c r="AK179" s="322">
        <v>9.6240000000000006</v>
      </c>
      <c r="AL179" s="322">
        <v>2.96</v>
      </c>
      <c r="AM179" s="322">
        <v>1</v>
      </c>
      <c r="AN179" s="322">
        <v>0</v>
      </c>
      <c r="AO179" s="322">
        <v>0</v>
      </c>
      <c r="AP179" s="320">
        <v>0</v>
      </c>
      <c r="AQ179" s="322">
        <v>0</v>
      </c>
      <c r="AR179" s="322">
        <v>0</v>
      </c>
      <c r="AS179" s="322">
        <v>0</v>
      </c>
      <c r="AT179" s="101" t="s">
        <v>17</v>
      </c>
      <c r="AU179" s="101" t="s">
        <v>27</v>
      </c>
      <c r="AV179" s="101">
        <v>11</v>
      </c>
      <c r="AW179" t="s">
        <v>158</v>
      </c>
      <c r="AX179" t="s">
        <v>34</v>
      </c>
      <c r="AY179" t="s">
        <v>441</v>
      </c>
      <c r="AZ179" t="s">
        <v>331</v>
      </c>
      <c r="BA179" t="s">
        <v>321</v>
      </c>
      <c r="BB179" t="s">
        <v>321</v>
      </c>
      <c r="BC179" t="s">
        <v>321</v>
      </c>
      <c r="BD179" t="s">
        <v>321</v>
      </c>
      <c r="BE179" s="322">
        <v>0</v>
      </c>
    </row>
    <row r="180" spans="1:57">
      <c r="A180" s="186" t="s">
        <v>146</v>
      </c>
      <c r="B180" s="186" t="s">
        <v>647</v>
      </c>
      <c r="C180" s="322">
        <v>0</v>
      </c>
      <c r="D180" s="322">
        <v>0</v>
      </c>
      <c r="E180" s="322">
        <v>0</v>
      </c>
      <c r="F180" s="322">
        <v>0</v>
      </c>
      <c r="G180" s="322">
        <v>0</v>
      </c>
      <c r="H180" s="322">
        <v>0</v>
      </c>
      <c r="I180" s="322">
        <v>0</v>
      </c>
      <c r="J180" s="322">
        <v>0</v>
      </c>
      <c r="K180" s="322">
        <v>0</v>
      </c>
      <c r="L180" s="322">
        <v>0</v>
      </c>
      <c r="M180" s="322">
        <v>0</v>
      </c>
      <c r="N180" s="322">
        <v>0</v>
      </c>
      <c r="O180" s="322">
        <v>0</v>
      </c>
      <c r="P180" s="322">
        <v>0</v>
      </c>
      <c r="Q180" s="322">
        <v>0</v>
      </c>
      <c r="R180" s="322">
        <v>0</v>
      </c>
      <c r="S180" s="322">
        <v>0</v>
      </c>
      <c r="T180" s="322">
        <v>0</v>
      </c>
      <c r="U180" s="322">
        <v>0</v>
      </c>
      <c r="V180" s="322">
        <v>0</v>
      </c>
      <c r="W180" s="322">
        <v>0</v>
      </c>
      <c r="X180" s="322">
        <v>0</v>
      </c>
      <c r="Y180" s="322">
        <v>0</v>
      </c>
      <c r="Z180" s="322">
        <v>0</v>
      </c>
      <c r="AA180" s="322">
        <v>0</v>
      </c>
      <c r="AB180" s="322">
        <v>0</v>
      </c>
      <c r="AC180" s="322">
        <v>0</v>
      </c>
      <c r="AD180" s="322">
        <v>2.8849999999999998</v>
      </c>
      <c r="AE180" s="322">
        <v>15.493</v>
      </c>
      <c r="AF180" s="322">
        <v>22.959</v>
      </c>
      <c r="AG180" s="322">
        <v>25.395</v>
      </c>
      <c r="AH180" s="322">
        <v>24.356000000000002</v>
      </c>
      <c r="AI180" s="322">
        <v>20.02</v>
      </c>
      <c r="AJ180" s="322">
        <v>19.02</v>
      </c>
      <c r="AK180" s="322">
        <v>20.02</v>
      </c>
      <c r="AL180" s="322">
        <v>20.52</v>
      </c>
      <c r="AM180" s="322">
        <v>9.42</v>
      </c>
      <c r="AN180" s="61"/>
      <c r="AO180" s="61"/>
      <c r="AP180" s="320"/>
      <c r="AQ180" s="61"/>
      <c r="AR180" s="61"/>
      <c r="AS180" s="61"/>
      <c r="AT180" s="101" t="s">
        <v>18</v>
      </c>
      <c r="AU180" s="101" t="s">
        <v>27</v>
      </c>
      <c r="AV180" s="101">
        <v>10</v>
      </c>
      <c r="AW180" t="s">
        <v>154</v>
      </c>
      <c r="AX180" t="s">
        <v>34</v>
      </c>
      <c r="AY180" t="s">
        <v>441</v>
      </c>
      <c r="AZ180" t="s">
        <v>331</v>
      </c>
      <c r="BA180" t="s">
        <v>646</v>
      </c>
      <c r="BB180" t="s">
        <v>321</v>
      </c>
      <c r="BC180" t="s">
        <v>321</v>
      </c>
      <c r="BD180" t="s">
        <v>321</v>
      </c>
      <c r="BE180" s="322">
        <v>0</v>
      </c>
    </row>
    <row r="181" spans="1:57">
      <c r="A181" s="186" t="s">
        <v>146</v>
      </c>
      <c r="B181" s="186" t="s">
        <v>634</v>
      </c>
      <c r="C181" s="322">
        <v>0</v>
      </c>
      <c r="D181" s="322">
        <v>0</v>
      </c>
      <c r="E181" s="322">
        <v>0</v>
      </c>
      <c r="F181" s="322">
        <v>0</v>
      </c>
      <c r="G181" s="322">
        <v>0</v>
      </c>
      <c r="H181" s="322">
        <v>0</v>
      </c>
      <c r="I181" s="322">
        <v>0</v>
      </c>
      <c r="J181" s="322">
        <v>0</v>
      </c>
      <c r="K181" s="322">
        <v>0</v>
      </c>
      <c r="L181" s="322">
        <v>0</v>
      </c>
      <c r="M181" s="322">
        <v>0</v>
      </c>
      <c r="N181" s="322">
        <v>0</v>
      </c>
      <c r="O181" s="322">
        <v>0</v>
      </c>
      <c r="P181" s="322">
        <v>0</v>
      </c>
      <c r="Q181" s="322">
        <v>0</v>
      </c>
      <c r="R181" s="322">
        <v>0</v>
      </c>
      <c r="S181" s="322">
        <v>0</v>
      </c>
      <c r="T181" s="322">
        <v>0</v>
      </c>
      <c r="U181" s="322">
        <v>0</v>
      </c>
      <c r="V181" s="322">
        <v>0</v>
      </c>
      <c r="W181" s="322">
        <v>0</v>
      </c>
      <c r="X181" s="322">
        <v>0</v>
      </c>
      <c r="Y181" s="322">
        <v>0</v>
      </c>
      <c r="Z181" s="322">
        <v>0</v>
      </c>
      <c r="AA181" s="322">
        <v>0</v>
      </c>
      <c r="AB181" s="322">
        <v>0</v>
      </c>
      <c r="AC181" s="322">
        <v>0</v>
      </c>
      <c r="AD181" s="322">
        <v>0</v>
      </c>
      <c r="AE181" s="322">
        <v>0</v>
      </c>
      <c r="AF181" s="322">
        <v>0</v>
      </c>
      <c r="AG181" s="322">
        <v>0</v>
      </c>
      <c r="AH181" s="322">
        <v>0</v>
      </c>
      <c r="AI181" s="322">
        <v>0</v>
      </c>
      <c r="AJ181" s="322">
        <v>0</v>
      </c>
      <c r="AK181" s="322">
        <v>0</v>
      </c>
      <c r="AL181" s="322">
        <v>0</v>
      </c>
      <c r="AM181" s="322">
        <v>6</v>
      </c>
      <c r="AN181" s="322">
        <v>0</v>
      </c>
      <c r="AO181" s="322">
        <v>0</v>
      </c>
      <c r="AP181" s="320">
        <v>0</v>
      </c>
      <c r="AQ181" s="322">
        <v>0</v>
      </c>
      <c r="AR181" s="322">
        <v>0</v>
      </c>
      <c r="AS181" s="322">
        <v>0</v>
      </c>
      <c r="AT181" s="101" t="s">
        <v>27</v>
      </c>
      <c r="AU181" s="101" t="s">
        <v>27</v>
      </c>
      <c r="AV181" s="101">
        <v>1</v>
      </c>
      <c r="AW181" t="s">
        <v>158</v>
      </c>
      <c r="AX181" t="s">
        <v>41</v>
      </c>
      <c r="AY181" t="s">
        <v>441</v>
      </c>
      <c r="AZ181" t="s">
        <v>331</v>
      </c>
      <c r="BA181" t="s">
        <v>321</v>
      </c>
      <c r="BB181" t="s">
        <v>321</v>
      </c>
      <c r="BC181" s="345" t="s">
        <v>321</v>
      </c>
      <c r="BD181" s="345" t="s">
        <v>321</v>
      </c>
      <c r="BE181" s="322">
        <v>0</v>
      </c>
    </row>
    <row r="182" spans="1:57">
      <c r="A182" s="346" t="s">
        <v>146</v>
      </c>
      <c r="B182" s="186" t="s">
        <v>643</v>
      </c>
      <c r="C182" s="322">
        <v>0</v>
      </c>
      <c r="D182" s="322">
        <v>0</v>
      </c>
      <c r="E182" s="322">
        <v>0</v>
      </c>
      <c r="F182" s="322">
        <v>0</v>
      </c>
      <c r="G182" s="322">
        <v>0</v>
      </c>
      <c r="H182" s="322">
        <v>0</v>
      </c>
      <c r="I182" s="322">
        <v>0</v>
      </c>
      <c r="J182" s="322">
        <v>0</v>
      </c>
      <c r="K182" s="322">
        <v>0</v>
      </c>
      <c r="L182" s="322">
        <v>0</v>
      </c>
      <c r="M182" s="322">
        <v>0</v>
      </c>
      <c r="N182" s="322">
        <v>0</v>
      </c>
      <c r="O182" s="322">
        <v>0</v>
      </c>
      <c r="P182" s="322">
        <v>0</v>
      </c>
      <c r="Q182" s="322">
        <v>0</v>
      </c>
      <c r="R182" s="322">
        <v>0</v>
      </c>
      <c r="S182" s="322">
        <v>0</v>
      </c>
      <c r="T182" s="322">
        <v>0</v>
      </c>
      <c r="U182" s="322">
        <v>0</v>
      </c>
      <c r="V182" s="322">
        <v>0</v>
      </c>
      <c r="W182" s="322">
        <v>0</v>
      </c>
      <c r="X182" s="322">
        <v>0</v>
      </c>
      <c r="Y182" s="322">
        <v>0</v>
      </c>
      <c r="Z182" s="322">
        <v>0</v>
      </c>
      <c r="AA182" s="322">
        <v>0</v>
      </c>
      <c r="AB182" s="322">
        <v>0</v>
      </c>
      <c r="AC182" s="322">
        <v>0</v>
      </c>
      <c r="AD182" s="322">
        <v>0</v>
      </c>
      <c r="AE182" s="322">
        <v>0</v>
      </c>
      <c r="AF182" s="322">
        <v>0</v>
      </c>
      <c r="AG182" s="322">
        <v>0</v>
      </c>
      <c r="AH182" s="322">
        <v>0</v>
      </c>
      <c r="AI182" s="322">
        <v>0</v>
      </c>
      <c r="AJ182" s="322">
        <v>0</v>
      </c>
      <c r="AK182" s="322">
        <v>0</v>
      </c>
      <c r="AL182" s="322">
        <v>0</v>
      </c>
      <c r="AM182" s="322">
        <v>0.45</v>
      </c>
      <c r="AN182" s="322">
        <v>0</v>
      </c>
      <c r="AO182" s="322">
        <v>0</v>
      </c>
      <c r="AP182" s="320">
        <v>0</v>
      </c>
      <c r="AQ182" s="322">
        <v>0</v>
      </c>
      <c r="AR182" s="322">
        <v>0</v>
      </c>
      <c r="AS182" s="322">
        <v>0</v>
      </c>
      <c r="AT182" s="101" t="s">
        <v>27</v>
      </c>
      <c r="AU182" s="101" t="s">
        <v>27</v>
      </c>
      <c r="AV182" s="101">
        <v>1</v>
      </c>
      <c r="AW182" s="345" t="s">
        <v>159</v>
      </c>
      <c r="AX182" s="345" t="s">
        <v>34</v>
      </c>
      <c r="AY182" t="s">
        <v>441</v>
      </c>
      <c r="AZ182" s="345" t="s">
        <v>331</v>
      </c>
      <c r="BA182" s="345" t="s">
        <v>321</v>
      </c>
      <c r="BB182" s="345" t="s">
        <v>321</v>
      </c>
      <c r="BC182" s="345" t="s">
        <v>321</v>
      </c>
      <c r="BD182" s="345" t="s">
        <v>321</v>
      </c>
      <c r="BE182" s="322">
        <v>0</v>
      </c>
    </row>
    <row r="183" spans="1:57">
      <c r="A183" s="346" t="s">
        <v>146</v>
      </c>
      <c r="B183" s="186" t="s">
        <v>656</v>
      </c>
      <c r="C183" s="322">
        <v>0</v>
      </c>
      <c r="D183" s="322">
        <v>0</v>
      </c>
      <c r="E183" s="322">
        <v>0</v>
      </c>
      <c r="F183" s="322">
        <v>0</v>
      </c>
      <c r="G183" s="322">
        <v>0</v>
      </c>
      <c r="H183" s="322">
        <v>0</v>
      </c>
      <c r="I183" s="322">
        <v>0</v>
      </c>
      <c r="J183" s="322">
        <v>0</v>
      </c>
      <c r="K183" s="322">
        <v>0</v>
      </c>
      <c r="L183" s="322">
        <v>0</v>
      </c>
      <c r="M183" s="322">
        <v>0</v>
      </c>
      <c r="N183" s="322">
        <v>0</v>
      </c>
      <c r="O183" s="322">
        <v>0</v>
      </c>
      <c r="P183" s="322">
        <v>0</v>
      </c>
      <c r="Q183" s="322">
        <v>0</v>
      </c>
      <c r="R183" s="322">
        <v>0</v>
      </c>
      <c r="S183" s="322">
        <v>0</v>
      </c>
      <c r="T183" s="322">
        <v>0</v>
      </c>
      <c r="U183" s="322">
        <v>0</v>
      </c>
      <c r="V183" s="322">
        <v>0</v>
      </c>
      <c r="W183" s="322">
        <v>0</v>
      </c>
      <c r="X183" s="322">
        <v>0</v>
      </c>
      <c r="Y183" s="322">
        <v>0</v>
      </c>
      <c r="Z183" s="322">
        <v>0</v>
      </c>
      <c r="AA183" s="322">
        <v>0</v>
      </c>
      <c r="AB183" s="322">
        <v>0</v>
      </c>
      <c r="AC183" s="322">
        <v>0</v>
      </c>
      <c r="AD183" s="322">
        <v>0</v>
      </c>
      <c r="AE183" s="322">
        <v>0</v>
      </c>
      <c r="AF183" s="322">
        <v>0</v>
      </c>
      <c r="AG183" s="322">
        <v>1.0209999999999999</v>
      </c>
      <c r="AH183" s="322">
        <v>0.12</v>
      </c>
      <c r="AI183" s="322">
        <v>3.278</v>
      </c>
      <c r="AJ183" s="322">
        <v>3.1</v>
      </c>
      <c r="AK183" s="322">
        <v>2.4329999999999998</v>
      </c>
      <c r="AL183" s="322">
        <v>2.1100000000000003</v>
      </c>
      <c r="AM183" s="322">
        <v>0</v>
      </c>
      <c r="AN183" s="322">
        <v>0</v>
      </c>
      <c r="AO183" s="322">
        <v>0</v>
      </c>
      <c r="AP183" s="320">
        <v>0</v>
      </c>
      <c r="AQ183" s="322">
        <v>0</v>
      </c>
      <c r="AR183" s="322">
        <v>0</v>
      </c>
      <c r="AS183" s="322">
        <v>0</v>
      </c>
      <c r="AT183" s="101" t="s">
        <v>21</v>
      </c>
      <c r="AU183" s="101" t="s">
        <v>26</v>
      </c>
      <c r="AV183" s="101">
        <v>6</v>
      </c>
      <c r="AW183" s="345" t="s">
        <v>159</v>
      </c>
      <c r="AX183" s="345" t="s">
        <v>34</v>
      </c>
      <c r="AY183" t="s">
        <v>441</v>
      </c>
      <c r="AZ183" s="345" t="s">
        <v>331</v>
      </c>
      <c r="BA183" s="345" t="s">
        <v>321</v>
      </c>
      <c r="BB183" s="345" t="s">
        <v>655</v>
      </c>
      <c r="BC183" s="345" t="s">
        <v>321</v>
      </c>
      <c r="BD183" s="345" t="s">
        <v>321</v>
      </c>
      <c r="BE183" s="322">
        <v>0</v>
      </c>
    </row>
    <row r="184" spans="1:57">
      <c r="A184" s="186" t="s">
        <v>146</v>
      </c>
      <c r="B184" s="186" t="s">
        <v>657</v>
      </c>
      <c r="C184" s="322">
        <v>0</v>
      </c>
      <c r="D184" s="322">
        <v>0</v>
      </c>
      <c r="E184" s="322">
        <v>0</v>
      </c>
      <c r="F184" s="322">
        <v>0</v>
      </c>
      <c r="G184" s="322">
        <v>0</v>
      </c>
      <c r="H184" s="322">
        <v>0</v>
      </c>
      <c r="I184" s="322">
        <v>0</v>
      </c>
      <c r="J184" s="322">
        <v>0</v>
      </c>
      <c r="K184" s="322">
        <v>0</v>
      </c>
      <c r="L184" s="322">
        <v>0</v>
      </c>
      <c r="M184" s="322">
        <v>0</v>
      </c>
      <c r="N184" s="322">
        <v>0</v>
      </c>
      <c r="O184" s="322">
        <v>0</v>
      </c>
      <c r="P184" s="322">
        <v>0</v>
      </c>
      <c r="Q184" s="322">
        <v>0</v>
      </c>
      <c r="R184" s="322">
        <v>0</v>
      </c>
      <c r="S184" s="322">
        <v>0</v>
      </c>
      <c r="T184" s="322">
        <v>0</v>
      </c>
      <c r="U184" s="322">
        <v>0</v>
      </c>
      <c r="V184" s="322">
        <v>0</v>
      </c>
      <c r="W184" s="322">
        <v>0</v>
      </c>
      <c r="X184" s="322">
        <v>0</v>
      </c>
      <c r="Y184" s="322">
        <v>0</v>
      </c>
      <c r="Z184" s="322">
        <v>0</v>
      </c>
      <c r="AA184" s="322">
        <v>0</v>
      </c>
      <c r="AB184" s="322">
        <v>0</v>
      </c>
      <c r="AC184" s="322">
        <v>0</v>
      </c>
      <c r="AD184" s="322">
        <v>0</v>
      </c>
      <c r="AE184" s="322">
        <v>0</v>
      </c>
      <c r="AF184" s="322">
        <v>0</v>
      </c>
      <c r="AG184" s="322">
        <v>4</v>
      </c>
      <c r="AH184" s="322">
        <v>9</v>
      </c>
      <c r="AI184" s="322">
        <v>8</v>
      </c>
      <c r="AJ184" s="322">
        <v>8</v>
      </c>
      <c r="AK184" s="322">
        <v>10</v>
      </c>
      <c r="AL184" s="322">
        <v>1</v>
      </c>
      <c r="AM184" s="322">
        <v>0</v>
      </c>
      <c r="AN184" s="322">
        <v>0</v>
      </c>
      <c r="AO184" s="322">
        <v>0</v>
      </c>
      <c r="AP184" s="320">
        <v>0</v>
      </c>
      <c r="AQ184" s="322">
        <v>0</v>
      </c>
      <c r="AR184" s="322">
        <v>0</v>
      </c>
      <c r="AS184" s="322">
        <v>0</v>
      </c>
      <c r="AT184" s="101" t="s">
        <v>21</v>
      </c>
      <c r="AU184" s="101" t="s">
        <v>26</v>
      </c>
      <c r="AV184" s="101">
        <v>6</v>
      </c>
      <c r="AW184" t="s">
        <v>159</v>
      </c>
      <c r="AX184" t="s">
        <v>31</v>
      </c>
      <c r="AY184" t="s">
        <v>441</v>
      </c>
      <c r="AZ184" t="s">
        <v>331</v>
      </c>
      <c r="BA184" t="s">
        <v>321</v>
      </c>
      <c r="BB184" t="s">
        <v>321</v>
      </c>
      <c r="BC184" t="s">
        <v>321</v>
      </c>
      <c r="BD184" t="s">
        <v>321</v>
      </c>
      <c r="BE184" s="322">
        <v>0</v>
      </c>
    </row>
    <row r="185" spans="1:57">
      <c r="A185" s="186" t="s">
        <v>146</v>
      </c>
      <c r="B185" s="186" t="s">
        <v>622</v>
      </c>
      <c r="C185" s="322">
        <v>0</v>
      </c>
      <c r="D185" s="322">
        <v>0</v>
      </c>
      <c r="E185" s="322">
        <v>0</v>
      </c>
      <c r="F185" s="322">
        <v>0</v>
      </c>
      <c r="G185" s="322">
        <v>0</v>
      </c>
      <c r="H185" s="322">
        <v>0</v>
      </c>
      <c r="I185" s="322">
        <v>0</v>
      </c>
      <c r="J185" s="322">
        <v>0</v>
      </c>
      <c r="K185" s="322">
        <v>0</v>
      </c>
      <c r="L185" s="322">
        <v>0</v>
      </c>
      <c r="M185" s="322">
        <v>0</v>
      </c>
      <c r="N185" s="322">
        <v>0</v>
      </c>
      <c r="O185" s="322">
        <v>0</v>
      </c>
      <c r="P185" s="322">
        <v>0</v>
      </c>
      <c r="Q185" s="322">
        <v>0</v>
      </c>
      <c r="R185" s="322">
        <v>0</v>
      </c>
      <c r="S185" s="322">
        <v>0</v>
      </c>
      <c r="T185" s="322">
        <v>0</v>
      </c>
      <c r="U185" s="322">
        <v>0</v>
      </c>
      <c r="V185" s="322">
        <v>0</v>
      </c>
      <c r="W185" s="322">
        <v>0</v>
      </c>
      <c r="X185" s="322">
        <v>0</v>
      </c>
      <c r="Y185" s="322">
        <v>0</v>
      </c>
      <c r="Z185" s="322">
        <v>0</v>
      </c>
      <c r="AA185" s="322">
        <v>0</v>
      </c>
      <c r="AB185" s="322">
        <v>0</v>
      </c>
      <c r="AC185" s="322">
        <v>0</v>
      </c>
      <c r="AD185" s="322">
        <v>0</v>
      </c>
      <c r="AE185" s="322">
        <v>0</v>
      </c>
      <c r="AF185" s="322">
        <v>0</v>
      </c>
      <c r="AG185" s="322">
        <v>0</v>
      </c>
      <c r="AH185" s="322">
        <v>0.31900000000000001</v>
      </c>
      <c r="AI185" s="322">
        <v>0.34699999999999998</v>
      </c>
      <c r="AJ185" s="322">
        <v>0.35499999999999998</v>
      </c>
      <c r="AK185" s="322">
        <v>0.39900000000000002</v>
      </c>
      <c r="AL185" s="322">
        <v>0.41099999999999998</v>
      </c>
      <c r="AM185" s="322">
        <v>0</v>
      </c>
      <c r="AN185" s="322">
        <v>0</v>
      </c>
      <c r="AO185" s="322">
        <v>0</v>
      </c>
      <c r="AP185" s="320">
        <v>0</v>
      </c>
      <c r="AQ185" s="322">
        <v>0</v>
      </c>
      <c r="AR185" s="322">
        <v>0</v>
      </c>
      <c r="AS185" s="322">
        <v>0</v>
      </c>
      <c r="AT185" s="101" t="s">
        <v>22</v>
      </c>
      <c r="AU185" s="101" t="s">
        <v>26</v>
      </c>
      <c r="AV185" s="101">
        <v>5</v>
      </c>
      <c r="AW185" t="s">
        <v>159</v>
      </c>
      <c r="AX185" t="s">
        <v>34</v>
      </c>
      <c r="AY185" t="s">
        <v>341</v>
      </c>
      <c r="AZ185" t="s">
        <v>331</v>
      </c>
      <c r="BA185" t="s">
        <v>321</v>
      </c>
      <c r="BB185" t="s">
        <v>321</v>
      </c>
      <c r="BC185" t="s">
        <v>321</v>
      </c>
      <c r="BD185" t="s">
        <v>321</v>
      </c>
      <c r="BE185" s="322">
        <v>0</v>
      </c>
    </row>
    <row r="186" spans="1:57">
      <c r="A186" s="186" t="s">
        <v>146</v>
      </c>
      <c r="B186" s="186" t="s">
        <v>665</v>
      </c>
      <c r="C186" s="322">
        <v>0</v>
      </c>
      <c r="D186" s="322">
        <v>0</v>
      </c>
      <c r="E186" s="322">
        <v>0</v>
      </c>
      <c r="F186" s="322">
        <v>0</v>
      </c>
      <c r="G186" s="322">
        <v>0</v>
      </c>
      <c r="H186" s="322">
        <v>0</v>
      </c>
      <c r="I186" s="322">
        <v>0</v>
      </c>
      <c r="J186" s="322">
        <v>0</v>
      </c>
      <c r="K186" s="322">
        <v>0</v>
      </c>
      <c r="L186" s="322">
        <v>0</v>
      </c>
      <c r="M186" s="322">
        <v>0</v>
      </c>
      <c r="N186" s="322">
        <v>0</v>
      </c>
      <c r="O186" s="322">
        <v>0</v>
      </c>
      <c r="P186" s="322">
        <v>0</v>
      </c>
      <c r="Q186" s="322">
        <v>0</v>
      </c>
      <c r="R186" s="322">
        <v>0</v>
      </c>
      <c r="S186" s="322">
        <v>0</v>
      </c>
      <c r="T186" s="322">
        <v>0</v>
      </c>
      <c r="U186" s="322">
        <v>0</v>
      </c>
      <c r="V186" s="322">
        <v>0</v>
      </c>
      <c r="W186" s="322">
        <v>0</v>
      </c>
      <c r="X186" s="322">
        <v>0</v>
      </c>
      <c r="Y186" s="322">
        <v>0</v>
      </c>
      <c r="Z186" s="322">
        <v>0</v>
      </c>
      <c r="AA186" s="322">
        <v>0</v>
      </c>
      <c r="AB186" s="322">
        <v>0</v>
      </c>
      <c r="AC186" s="322">
        <v>0</v>
      </c>
      <c r="AD186" s="322">
        <v>0</v>
      </c>
      <c r="AE186" s="322">
        <v>0</v>
      </c>
      <c r="AF186" s="322">
        <v>0</v>
      </c>
      <c r="AG186" s="322">
        <v>0</v>
      </c>
      <c r="AH186" s="322">
        <v>4</v>
      </c>
      <c r="AI186" s="322">
        <v>4.0330000000000004</v>
      </c>
      <c r="AJ186" s="322">
        <v>3.9</v>
      </c>
      <c r="AK186" s="322">
        <v>0.27600000000000002</v>
      </c>
      <c r="AL186" s="322">
        <v>0</v>
      </c>
      <c r="AM186" s="322">
        <v>0</v>
      </c>
      <c r="AN186" s="322">
        <v>0</v>
      </c>
      <c r="AO186" s="322">
        <v>0</v>
      </c>
      <c r="AP186" s="320">
        <v>0</v>
      </c>
      <c r="AQ186" s="322">
        <v>0</v>
      </c>
      <c r="AR186" s="322">
        <v>0</v>
      </c>
      <c r="AS186" s="322">
        <v>0</v>
      </c>
      <c r="AT186" s="101" t="s">
        <v>22</v>
      </c>
      <c r="AU186" s="101" t="s">
        <v>25</v>
      </c>
      <c r="AV186" s="101">
        <v>4</v>
      </c>
      <c r="AW186" t="s">
        <v>159</v>
      </c>
      <c r="AX186" t="s">
        <v>34</v>
      </c>
      <c r="AY186" t="s">
        <v>6816</v>
      </c>
      <c r="AZ186" t="s">
        <v>331</v>
      </c>
      <c r="BA186" t="s">
        <v>321</v>
      </c>
      <c r="BB186" t="s">
        <v>321</v>
      </c>
      <c r="BC186" t="s">
        <v>321</v>
      </c>
      <c r="BD186" t="s">
        <v>321</v>
      </c>
      <c r="BE186" s="322">
        <v>0</v>
      </c>
    </row>
    <row r="187" spans="1:57">
      <c r="A187" s="186" t="s">
        <v>146</v>
      </c>
      <c r="B187" s="186" t="s">
        <v>666</v>
      </c>
      <c r="C187" s="322">
        <v>0</v>
      </c>
      <c r="D187" s="322">
        <v>0</v>
      </c>
      <c r="E187" s="322">
        <v>0</v>
      </c>
      <c r="F187" s="322">
        <v>0</v>
      </c>
      <c r="G187" s="322">
        <v>0</v>
      </c>
      <c r="H187" s="322">
        <v>0</v>
      </c>
      <c r="I187" s="322">
        <v>0</v>
      </c>
      <c r="J187" s="322">
        <v>0</v>
      </c>
      <c r="K187" s="322">
        <v>0</v>
      </c>
      <c r="L187" s="322">
        <v>0</v>
      </c>
      <c r="M187" s="322">
        <v>0</v>
      </c>
      <c r="N187" s="322">
        <v>0</v>
      </c>
      <c r="O187" s="322">
        <v>0</v>
      </c>
      <c r="P187" s="322">
        <v>0</v>
      </c>
      <c r="Q187" s="322">
        <v>0</v>
      </c>
      <c r="R187" s="322">
        <v>0</v>
      </c>
      <c r="S187" s="322">
        <v>0</v>
      </c>
      <c r="T187" s="322">
        <v>0</v>
      </c>
      <c r="U187" s="322">
        <v>0</v>
      </c>
      <c r="V187" s="322">
        <v>0</v>
      </c>
      <c r="W187" s="322">
        <v>0.9</v>
      </c>
      <c r="X187" s="322">
        <v>3.1</v>
      </c>
      <c r="Y187" s="322">
        <v>5.9</v>
      </c>
      <c r="Z187" s="322">
        <v>4.8</v>
      </c>
      <c r="AA187" s="322">
        <v>3.2</v>
      </c>
      <c r="AB187" s="322">
        <v>3.6</v>
      </c>
      <c r="AC187" s="322">
        <v>0</v>
      </c>
      <c r="AD187" s="322">
        <v>0</v>
      </c>
      <c r="AE187" s="322">
        <v>0</v>
      </c>
      <c r="AF187" s="322">
        <v>2.5</v>
      </c>
      <c r="AG187" s="322">
        <v>3.2</v>
      </c>
      <c r="AH187" s="322">
        <v>0</v>
      </c>
      <c r="AI187" s="322">
        <v>0</v>
      </c>
      <c r="AJ187" s="322">
        <v>0</v>
      </c>
      <c r="AK187" s="322">
        <v>0</v>
      </c>
      <c r="AL187" s="322">
        <v>0</v>
      </c>
      <c r="AM187" s="322">
        <v>0</v>
      </c>
      <c r="AN187" s="347">
        <v>0</v>
      </c>
      <c r="AO187" s="347">
        <v>0</v>
      </c>
      <c r="AP187" s="320">
        <v>0</v>
      </c>
      <c r="AQ187" s="347">
        <v>0</v>
      </c>
      <c r="AR187" s="347">
        <v>0</v>
      </c>
      <c r="AS187" s="347">
        <v>0</v>
      </c>
      <c r="AT187" s="101" t="s">
        <v>11</v>
      </c>
      <c r="AU187" s="101" t="s">
        <v>21</v>
      </c>
      <c r="AV187" s="101">
        <v>11</v>
      </c>
      <c r="AW187" t="s">
        <v>159</v>
      </c>
      <c r="AX187" t="s">
        <v>34</v>
      </c>
      <c r="AY187" t="s">
        <v>6816</v>
      </c>
      <c r="AZ187" t="s">
        <v>331</v>
      </c>
      <c r="BA187" s="345" t="s">
        <v>321</v>
      </c>
      <c r="BB187" t="s">
        <v>321</v>
      </c>
      <c r="BC187" t="s">
        <v>321</v>
      </c>
      <c r="BD187" t="s">
        <v>321</v>
      </c>
      <c r="BE187" s="322">
        <v>0</v>
      </c>
    </row>
    <row r="188" spans="1:57">
      <c r="A188" s="346" t="s">
        <v>146</v>
      </c>
      <c r="B188" s="186" t="s">
        <v>650</v>
      </c>
      <c r="C188" s="322">
        <v>0</v>
      </c>
      <c r="D188" s="322">
        <v>0</v>
      </c>
      <c r="E188" s="322">
        <v>0</v>
      </c>
      <c r="F188" s="322">
        <v>0</v>
      </c>
      <c r="G188" s="322">
        <v>0</v>
      </c>
      <c r="H188" s="322">
        <v>0</v>
      </c>
      <c r="I188" s="322">
        <v>0</v>
      </c>
      <c r="J188" s="322">
        <v>0</v>
      </c>
      <c r="K188" s="322">
        <v>0</v>
      </c>
      <c r="L188" s="322">
        <v>0</v>
      </c>
      <c r="M188" s="322">
        <v>0</v>
      </c>
      <c r="N188" s="322">
        <v>0</v>
      </c>
      <c r="O188" s="322">
        <v>0</v>
      </c>
      <c r="P188" s="322">
        <v>0</v>
      </c>
      <c r="Q188" s="322">
        <v>0</v>
      </c>
      <c r="R188" s="322">
        <v>0</v>
      </c>
      <c r="S188" s="322">
        <v>0</v>
      </c>
      <c r="T188" s="322">
        <v>0</v>
      </c>
      <c r="U188" s="322">
        <v>0</v>
      </c>
      <c r="V188" s="322">
        <v>0</v>
      </c>
      <c r="W188" s="322">
        <v>0</v>
      </c>
      <c r="X188" s="322">
        <v>0</v>
      </c>
      <c r="Y188" s="322">
        <v>0</v>
      </c>
      <c r="Z188" s="322">
        <v>9</v>
      </c>
      <c r="AA188" s="322">
        <v>11.2</v>
      </c>
      <c r="AB188" s="322">
        <v>38.9</v>
      </c>
      <c r="AC188" s="322">
        <v>15.4</v>
      </c>
      <c r="AD188" s="322">
        <v>13.318</v>
      </c>
      <c r="AE188" s="322">
        <v>17.721</v>
      </c>
      <c r="AF188" s="322">
        <v>7.944</v>
      </c>
      <c r="AG188" s="322">
        <v>1.502</v>
      </c>
      <c r="AH188" s="322">
        <v>0</v>
      </c>
      <c r="AI188" s="322">
        <v>0</v>
      </c>
      <c r="AJ188" s="322">
        <v>0</v>
      </c>
      <c r="AK188" s="322">
        <v>0</v>
      </c>
      <c r="AL188" s="322">
        <v>0</v>
      </c>
      <c r="AM188" s="347">
        <v>0</v>
      </c>
      <c r="AN188" s="322">
        <v>0</v>
      </c>
      <c r="AO188" s="322">
        <v>0</v>
      </c>
      <c r="AP188" s="320">
        <v>0</v>
      </c>
      <c r="AQ188" s="322">
        <v>0</v>
      </c>
      <c r="AR188" s="322">
        <v>0</v>
      </c>
      <c r="AS188" s="322">
        <v>0</v>
      </c>
      <c r="AT188" s="101" t="s">
        <v>14</v>
      </c>
      <c r="AU188" s="101" t="s">
        <v>21</v>
      </c>
      <c r="AV188" s="101">
        <v>8</v>
      </c>
      <c r="AW188" s="345" t="s">
        <v>159</v>
      </c>
      <c r="AX188" s="345" t="s">
        <v>34</v>
      </c>
      <c r="AY188" t="s">
        <v>441</v>
      </c>
      <c r="AZ188" s="345" t="s">
        <v>331</v>
      </c>
      <c r="BA188" s="345" t="s">
        <v>321</v>
      </c>
      <c r="BB188" s="345" t="s">
        <v>321</v>
      </c>
      <c r="BC188" s="345" t="s">
        <v>321</v>
      </c>
      <c r="BD188" s="345" t="s">
        <v>321</v>
      </c>
      <c r="BE188" s="322">
        <v>0</v>
      </c>
    </row>
    <row r="189" spans="1:57">
      <c r="A189" s="186" t="s">
        <v>146</v>
      </c>
      <c r="B189" s="186" t="s">
        <v>671</v>
      </c>
      <c r="C189" s="322">
        <v>0</v>
      </c>
      <c r="D189" s="322">
        <v>0</v>
      </c>
      <c r="E189" s="322">
        <v>0</v>
      </c>
      <c r="F189" s="322">
        <v>0</v>
      </c>
      <c r="G189" s="322">
        <v>0</v>
      </c>
      <c r="H189" s="322">
        <v>0</v>
      </c>
      <c r="I189" s="322">
        <v>0</v>
      </c>
      <c r="J189" s="322">
        <v>0</v>
      </c>
      <c r="K189" s="322">
        <v>0</v>
      </c>
      <c r="L189" s="322">
        <v>0</v>
      </c>
      <c r="M189" s="322">
        <v>0</v>
      </c>
      <c r="N189" s="322">
        <v>0</v>
      </c>
      <c r="O189" s="322">
        <v>0</v>
      </c>
      <c r="P189" s="322">
        <v>0</v>
      </c>
      <c r="Q189" s="322">
        <v>0</v>
      </c>
      <c r="R189" s="322">
        <v>0</v>
      </c>
      <c r="S189" s="322">
        <v>0</v>
      </c>
      <c r="T189" s="322">
        <v>0</v>
      </c>
      <c r="U189" s="322">
        <v>0</v>
      </c>
      <c r="V189" s="322">
        <v>0</v>
      </c>
      <c r="W189" s="322">
        <v>0</v>
      </c>
      <c r="X189" s="322">
        <v>0</v>
      </c>
      <c r="Y189" s="322">
        <v>0</v>
      </c>
      <c r="Z189" s="322">
        <v>0</v>
      </c>
      <c r="AA189" s="322">
        <v>0</v>
      </c>
      <c r="AB189" s="322">
        <v>0</v>
      </c>
      <c r="AC189" s="322">
        <v>0.22</v>
      </c>
      <c r="AD189" s="322">
        <v>0.1</v>
      </c>
      <c r="AE189" s="322">
        <v>1.1000000000000001</v>
      </c>
      <c r="AF189" s="322">
        <v>1.2</v>
      </c>
      <c r="AG189" s="322">
        <v>6.5</v>
      </c>
      <c r="AH189" s="322">
        <v>0</v>
      </c>
      <c r="AI189" s="322">
        <v>0</v>
      </c>
      <c r="AJ189" s="322">
        <v>0</v>
      </c>
      <c r="AK189" s="322">
        <v>0</v>
      </c>
      <c r="AL189" s="322">
        <v>0</v>
      </c>
      <c r="AM189" s="322">
        <v>0</v>
      </c>
      <c r="AN189" s="322">
        <v>0</v>
      </c>
      <c r="AO189" s="322">
        <v>0</v>
      </c>
      <c r="AP189" s="320">
        <v>0</v>
      </c>
      <c r="AQ189" s="322">
        <v>0</v>
      </c>
      <c r="AR189" s="322">
        <v>0</v>
      </c>
      <c r="AS189" s="322">
        <v>0</v>
      </c>
      <c r="AT189" s="101" t="s">
        <v>17</v>
      </c>
      <c r="AU189" s="101" t="s">
        <v>21</v>
      </c>
      <c r="AV189" s="101">
        <v>5</v>
      </c>
      <c r="AW189" t="s">
        <v>159</v>
      </c>
      <c r="AX189" t="s">
        <v>31</v>
      </c>
      <c r="AY189" t="s">
        <v>6816</v>
      </c>
      <c r="AZ189" t="s">
        <v>331</v>
      </c>
      <c r="BA189" t="s">
        <v>321</v>
      </c>
      <c r="BB189" t="s">
        <v>321</v>
      </c>
      <c r="BC189" t="s">
        <v>321</v>
      </c>
      <c r="BD189" t="s">
        <v>321</v>
      </c>
      <c r="BE189" s="322">
        <v>0</v>
      </c>
    </row>
    <row r="190" spans="1:57">
      <c r="A190" s="186" t="s">
        <v>146</v>
      </c>
      <c r="B190" s="186" t="s">
        <v>654</v>
      </c>
      <c r="C190" s="322">
        <v>0</v>
      </c>
      <c r="D190" s="322">
        <v>0</v>
      </c>
      <c r="E190" s="322">
        <v>0</v>
      </c>
      <c r="F190" s="322">
        <v>0</v>
      </c>
      <c r="G190" s="322">
        <v>0</v>
      </c>
      <c r="H190" s="322">
        <v>0</v>
      </c>
      <c r="I190" s="322">
        <v>0</v>
      </c>
      <c r="J190" s="322">
        <v>0</v>
      </c>
      <c r="K190" s="322">
        <v>0</v>
      </c>
      <c r="L190" s="322">
        <v>0</v>
      </c>
      <c r="M190" s="322">
        <v>0</v>
      </c>
      <c r="N190" s="322">
        <v>0</v>
      </c>
      <c r="O190" s="322">
        <v>0</v>
      </c>
      <c r="P190" s="322">
        <v>0</v>
      </c>
      <c r="Q190" s="322">
        <v>0</v>
      </c>
      <c r="R190" s="322">
        <v>0</v>
      </c>
      <c r="S190" s="322">
        <v>0</v>
      </c>
      <c r="T190" s="322">
        <v>0</v>
      </c>
      <c r="U190" s="322">
        <v>0</v>
      </c>
      <c r="V190" s="322">
        <v>0</v>
      </c>
      <c r="W190" s="322">
        <v>0</v>
      </c>
      <c r="X190" s="322">
        <v>0</v>
      </c>
      <c r="Y190" s="322">
        <v>0</v>
      </c>
      <c r="Z190" s="322">
        <v>0</v>
      </c>
      <c r="AA190" s="322">
        <v>0</v>
      </c>
      <c r="AB190" s="322">
        <v>0</v>
      </c>
      <c r="AC190" s="322">
        <v>7.7</v>
      </c>
      <c r="AD190" s="322">
        <v>6.8</v>
      </c>
      <c r="AE190" s="322">
        <v>6.3</v>
      </c>
      <c r="AF190" s="322">
        <v>6.1</v>
      </c>
      <c r="AG190" s="322">
        <v>6.6</v>
      </c>
      <c r="AH190" s="322">
        <v>0</v>
      </c>
      <c r="AI190" s="322">
        <v>0</v>
      </c>
      <c r="AJ190" s="322">
        <v>0</v>
      </c>
      <c r="AK190" s="322">
        <v>0</v>
      </c>
      <c r="AL190" s="322">
        <v>0</v>
      </c>
      <c r="AM190" s="322">
        <v>0</v>
      </c>
      <c r="AN190" s="322">
        <v>0</v>
      </c>
      <c r="AO190" s="322">
        <v>0</v>
      </c>
      <c r="AP190" s="320">
        <v>0</v>
      </c>
      <c r="AQ190" s="322">
        <v>0</v>
      </c>
      <c r="AR190" s="322">
        <v>0</v>
      </c>
      <c r="AS190" s="322">
        <v>0</v>
      </c>
      <c r="AT190" s="101" t="s">
        <v>17</v>
      </c>
      <c r="AU190" s="101" t="s">
        <v>21</v>
      </c>
      <c r="AV190" s="101">
        <v>5</v>
      </c>
      <c r="AW190" t="s">
        <v>159</v>
      </c>
      <c r="AX190" t="s">
        <v>34</v>
      </c>
      <c r="AY190" t="s">
        <v>441</v>
      </c>
      <c r="AZ190" t="s">
        <v>331</v>
      </c>
      <c r="BA190" t="s">
        <v>321</v>
      </c>
      <c r="BB190" t="s">
        <v>321</v>
      </c>
      <c r="BC190" t="s">
        <v>321</v>
      </c>
      <c r="BD190" t="s">
        <v>321</v>
      </c>
      <c r="BE190" s="322">
        <v>0</v>
      </c>
    </row>
    <row r="191" spans="1:57">
      <c r="A191" s="186" t="s">
        <v>146</v>
      </c>
      <c r="B191" s="186" t="s">
        <v>649</v>
      </c>
      <c r="C191" s="322">
        <v>0</v>
      </c>
      <c r="D191" s="322">
        <v>0</v>
      </c>
      <c r="E191" s="322">
        <v>0</v>
      </c>
      <c r="F191" s="322">
        <v>0</v>
      </c>
      <c r="G191" s="322">
        <v>0</v>
      </c>
      <c r="H191" s="322">
        <v>0</v>
      </c>
      <c r="I191" s="322">
        <v>0</v>
      </c>
      <c r="J191" s="322">
        <v>0</v>
      </c>
      <c r="K191" s="322">
        <v>0</v>
      </c>
      <c r="L191" s="322">
        <v>0</v>
      </c>
      <c r="M191" s="322">
        <v>0</v>
      </c>
      <c r="N191" s="322">
        <v>0</v>
      </c>
      <c r="O191" s="322">
        <v>0</v>
      </c>
      <c r="P191" s="322">
        <v>0</v>
      </c>
      <c r="Q191" s="322">
        <v>0</v>
      </c>
      <c r="R191" s="322">
        <v>0</v>
      </c>
      <c r="S191" s="322">
        <v>0</v>
      </c>
      <c r="T191" s="322">
        <v>0</v>
      </c>
      <c r="U191" s="322">
        <v>0</v>
      </c>
      <c r="V191" s="322">
        <v>0</v>
      </c>
      <c r="W191" s="322">
        <v>0</v>
      </c>
      <c r="X191" s="322">
        <v>0</v>
      </c>
      <c r="Y191" s="322">
        <v>0</v>
      </c>
      <c r="Z191" s="322">
        <v>0</v>
      </c>
      <c r="AA191" s="322">
        <v>0</v>
      </c>
      <c r="AB191" s="322">
        <v>0</v>
      </c>
      <c r="AC191" s="322">
        <v>0.9</v>
      </c>
      <c r="AD191" s="322">
        <v>1.95</v>
      </c>
      <c r="AE191" s="322">
        <v>6.7359999999999998</v>
      </c>
      <c r="AF191" s="322">
        <v>3.0670000000000002</v>
      </c>
      <c r="AG191" s="322">
        <v>1.7330000000000001</v>
      </c>
      <c r="AH191" s="322">
        <v>0</v>
      </c>
      <c r="AI191" s="322">
        <v>0</v>
      </c>
      <c r="AJ191" s="322">
        <v>0</v>
      </c>
      <c r="AK191" s="322">
        <v>0</v>
      </c>
      <c r="AL191" s="322">
        <v>0</v>
      </c>
      <c r="AM191" s="322">
        <v>0</v>
      </c>
      <c r="AN191" s="322">
        <v>0</v>
      </c>
      <c r="AO191" s="322">
        <v>0</v>
      </c>
      <c r="AP191" s="320">
        <v>0</v>
      </c>
      <c r="AQ191" s="322">
        <v>0</v>
      </c>
      <c r="AR191" s="322">
        <v>0</v>
      </c>
      <c r="AS191" s="322">
        <v>0</v>
      </c>
      <c r="AT191" s="101" t="s">
        <v>17</v>
      </c>
      <c r="AU191" s="101" t="s">
        <v>21</v>
      </c>
      <c r="AV191" s="101">
        <v>5</v>
      </c>
      <c r="AW191" t="s">
        <v>159</v>
      </c>
      <c r="AX191" t="s">
        <v>34</v>
      </c>
      <c r="AY191" t="s">
        <v>441</v>
      </c>
      <c r="AZ191" t="s">
        <v>331</v>
      </c>
      <c r="BA191" t="s">
        <v>321</v>
      </c>
      <c r="BB191" t="s">
        <v>321</v>
      </c>
      <c r="BC191" t="s">
        <v>321</v>
      </c>
      <c r="BD191" t="s">
        <v>321</v>
      </c>
      <c r="BE191" s="322">
        <v>0</v>
      </c>
    </row>
    <row r="192" spans="1:57">
      <c r="A192" s="186" t="s">
        <v>146</v>
      </c>
      <c r="B192" s="186" t="s">
        <v>630</v>
      </c>
      <c r="C192" s="322">
        <v>0</v>
      </c>
      <c r="D192" s="322">
        <v>0</v>
      </c>
      <c r="E192" s="322">
        <v>0</v>
      </c>
      <c r="F192" s="322">
        <v>0</v>
      </c>
      <c r="G192" s="322">
        <v>0</v>
      </c>
      <c r="H192" s="322">
        <v>0</v>
      </c>
      <c r="I192" s="322">
        <v>0</v>
      </c>
      <c r="J192" s="322">
        <v>0</v>
      </c>
      <c r="K192" s="322">
        <v>0</v>
      </c>
      <c r="L192" s="322">
        <v>0</v>
      </c>
      <c r="M192" s="322">
        <v>0</v>
      </c>
      <c r="N192" s="322">
        <v>0</v>
      </c>
      <c r="O192" s="322">
        <v>0</v>
      </c>
      <c r="P192" s="322">
        <v>0</v>
      </c>
      <c r="Q192" s="322">
        <v>0</v>
      </c>
      <c r="R192" s="322">
        <v>0</v>
      </c>
      <c r="S192" s="322">
        <v>0</v>
      </c>
      <c r="T192" s="322">
        <v>0</v>
      </c>
      <c r="U192" s="322">
        <v>0</v>
      </c>
      <c r="V192" s="322">
        <v>0</v>
      </c>
      <c r="W192" s="322">
        <v>0</v>
      </c>
      <c r="X192" s="322">
        <v>0</v>
      </c>
      <c r="Y192" s="322">
        <v>0</v>
      </c>
      <c r="Z192" s="322">
        <v>0</v>
      </c>
      <c r="AA192" s="322">
        <v>0</v>
      </c>
      <c r="AB192" s="322">
        <v>0</v>
      </c>
      <c r="AC192" s="322">
        <v>0.9</v>
      </c>
      <c r="AD192" s="322">
        <v>4.5</v>
      </c>
      <c r="AE192" s="322">
        <v>4</v>
      </c>
      <c r="AF192" s="322">
        <v>3.2</v>
      </c>
      <c r="AG192" s="322">
        <v>1.3</v>
      </c>
      <c r="AH192" s="322">
        <v>0</v>
      </c>
      <c r="AI192" s="322">
        <v>0</v>
      </c>
      <c r="AJ192" s="322">
        <v>0</v>
      </c>
      <c r="AK192" s="322">
        <v>0</v>
      </c>
      <c r="AL192" s="322">
        <v>0</v>
      </c>
      <c r="AM192" s="322">
        <v>0</v>
      </c>
      <c r="AN192" s="322">
        <v>0</v>
      </c>
      <c r="AO192" s="322">
        <v>0</v>
      </c>
      <c r="AP192" s="320">
        <v>0</v>
      </c>
      <c r="AQ192" s="322">
        <v>0</v>
      </c>
      <c r="AR192" s="322">
        <v>0</v>
      </c>
      <c r="AS192" s="322">
        <v>0</v>
      </c>
      <c r="AT192" s="101" t="s">
        <v>17</v>
      </c>
      <c r="AU192" s="101" t="s">
        <v>21</v>
      </c>
      <c r="AV192" s="101">
        <v>5</v>
      </c>
      <c r="AW192" t="s">
        <v>159</v>
      </c>
      <c r="AX192" t="s">
        <v>41</v>
      </c>
      <c r="AY192" t="s">
        <v>441</v>
      </c>
      <c r="AZ192" t="s">
        <v>331</v>
      </c>
      <c r="BA192" t="s">
        <v>321</v>
      </c>
      <c r="BB192" t="s">
        <v>321</v>
      </c>
      <c r="BC192" t="s">
        <v>321</v>
      </c>
      <c r="BD192" t="s">
        <v>321</v>
      </c>
      <c r="BE192" s="322">
        <v>0</v>
      </c>
    </row>
    <row r="193" spans="1:57">
      <c r="A193" s="186" t="s">
        <v>146</v>
      </c>
      <c r="B193" s="186" t="s">
        <v>639</v>
      </c>
      <c r="C193" s="322">
        <v>0</v>
      </c>
      <c r="D193" s="322">
        <v>0</v>
      </c>
      <c r="E193" s="322">
        <v>0</v>
      </c>
      <c r="F193" s="322">
        <v>0</v>
      </c>
      <c r="G193" s="322">
        <v>0</v>
      </c>
      <c r="H193" s="322">
        <v>0</v>
      </c>
      <c r="I193" s="322">
        <v>0</v>
      </c>
      <c r="J193" s="322">
        <v>0</v>
      </c>
      <c r="K193" s="322">
        <v>0</v>
      </c>
      <c r="L193" s="322">
        <v>0</v>
      </c>
      <c r="M193" s="322">
        <v>0</v>
      </c>
      <c r="N193" s="322">
        <v>0</v>
      </c>
      <c r="O193" s="322">
        <v>0</v>
      </c>
      <c r="P193" s="322">
        <v>0</v>
      </c>
      <c r="Q193" s="322">
        <v>0</v>
      </c>
      <c r="R193" s="322">
        <v>0</v>
      </c>
      <c r="S193" s="322">
        <v>0</v>
      </c>
      <c r="T193" s="322">
        <v>0</v>
      </c>
      <c r="U193" s="322">
        <v>0</v>
      </c>
      <c r="V193" s="322">
        <v>0</v>
      </c>
      <c r="W193" s="322">
        <v>0</v>
      </c>
      <c r="X193" s="322">
        <v>0</v>
      </c>
      <c r="Y193" s="322">
        <v>0</v>
      </c>
      <c r="Z193" s="322">
        <v>0</v>
      </c>
      <c r="AA193" s="322">
        <v>0</v>
      </c>
      <c r="AB193" s="322">
        <v>0</v>
      </c>
      <c r="AC193" s="322">
        <v>0</v>
      </c>
      <c r="AD193" s="322">
        <v>0.2</v>
      </c>
      <c r="AE193" s="322">
        <v>0.8</v>
      </c>
      <c r="AF193" s="322">
        <v>2.5179999999999998</v>
      </c>
      <c r="AG193" s="322">
        <v>8.6609999999999996</v>
      </c>
      <c r="AH193" s="322">
        <v>0</v>
      </c>
      <c r="AI193" s="322">
        <v>0</v>
      </c>
      <c r="AJ193" s="322">
        <v>0</v>
      </c>
      <c r="AK193" s="322">
        <v>0</v>
      </c>
      <c r="AL193" s="322">
        <v>0</v>
      </c>
      <c r="AM193" s="322">
        <v>0</v>
      </c>
      <c r="AN193" s="322">
        <v>0</v>
      </c>
      <c r="AO193" s="322">
        <v>0</v>
      </c>
      <c r="AP193" s="320">
        <v>0</v>
      </c>
      <c r="AQ193" s="322">
        <v>0</v>
      </c>
      <c r="AR193" s="322">
        <v>0</v>
      </c>
      <c r="AS193" s="322">
        <v>0</v>
      </c>
      <c r="AT193" s="101" t="s">
        <v>18</v>
      </c>
      <c r="AU193" s="101" t="s">
        <v>21</v>
      </c>
      <c r="AV193" s="101">
        <v>4</v>
      </c>
      <c r="AW193" t="s">
        <v>159</v>
      </c>
      <c r="AX193" t="s">
        <v>41</v>
      </c>
      <c r="AY193" t="s">
        <v>441</v>
      </c>
      <c r="AZ193" t="s">
        <v>331</v>
      </c>
      <c r="BA193" t="s">
        <v>321</v>
      </c>
      <c r="BB193" t="s">
        <v>321</v>
      </c>
      <c r="BC193" t="s">
        <v>321</v>
      </c>
      <c r="BD193" t="s">
        <v>321</v>
      </c>
      <c r="BE193" s="322">
        <v>0</v>
      </c>
    </row>
    <row r="194" spans="1:57">
      <c r="A194" s="186" t="s">
        <v>146</v>
      </c>
      <c r="B194" s="186" t="s">
        <v>635</v>
      </c>
      <c r="C194" s="322">
        <v>0</v>
      </c>
      <c r="D194" s="322">
        <v>0</v>
      </c>
      <c r="E194" s="322">
        <v>0</v>
      </c>
      <c r="F194" s="322">
        <v>0</v>
      </c>
      <c r="G194" s="322">
        <v>0</v>
      </c>
      <c r="H194" s="322">
        <v>0</v>
      </c>
      <c r="I194" s="322">
        <v>0</v>
      </c>
      <c r="J194" s="322">
        <v>0</v>
      </c>
      <c r="K194" s="322">
        <v>0</v>
      </c>
      <c r="L194" s="322">
        <v>0</v>
      </c>
      <c r="M194" s="322">
        <v>0</v>
      </c>
      <c r="N194" s="322">
        <v>0</v>
      </c>
      <c r="O194" s="322">
        <v>0</v>
      </c>
      <c r="P194" s="322">
        <v>0</v>
      </c>
      <c r="Q194" s="322">
        <v>0</v>
      </c>
      <c r="R194" s="322">
        <v>0</v>
      </c>
      <c r="S194" s="322">
        <v>0</v>
      </c>
      <c r="T194" s="322">
        <v>0</v>
      </c>
      <c r="U194" s="322">
        <v>0</v>
      </c>
      <c r="V194" s="322">
        <v>0</v>
      </c>
      <c r="W194" s="322">
        <v>0</v>
      </c>
      <c r="X194" s="322">
        <v>0</v>
      </c>
      <c r="Y194" s="322">
        <v>0</v>
      </c>
      <c r="Z194" s="322">
        <v>0</v>
      </c>
      <c r="AA194" s="322">
        <v>0</v>
      </c>
      <c r="AB194" s="322">
        <v>0</v>
      </c>
      <c r="AC194" s="322">
        <v>0</v>
      </c>
      <c r="AD194" s="322">
        <v>0</v>
      </c>
      <c r="AE194" s="322">
        <v>0</v>
      </c>
      <c r="AF194" s="322">
        <v>0</v>
      </c>
      <c r="AG194" s="322">
        <v>5.843</v>
      </c>
      <c r="AH194" s="322">
        <v>0</v>
      </c>
      <c r="AI194" s="322">
        <v>0</v>
      </c>
      <c r="AJ194" s="322">
        <v>0</v>
      </c>
      <c r="AK194" s="322">
        <v>0</v>
      </c>
      <c r="AL194" s="322">
        <v>0</v>
      </c>
      <c r="AM194" s="347">
        <v>0</v>
      </c>
      <c r="AN194" s="347">
        <v>0</v>
      </c>
      <c r="AO194" s="347">
        <v>0</v>
      </c>
      <c r="AP194" s="320">
        <v>0</v>
      </c>
      <c r="AQ194" s="322">
        <v>0</v>
      </c>
      <c r="AR194" s="322">
        <v>0</v>
      </c>
      <c r="AS194" s="322">
        <v>0</v>
      </c>
      <c r="AT194" s="101" t="s">
        <v>21</v>
      </c>
      <c r="AU194" s="101" t="s">
        <v>21</v>
      </c>
      <c r="AV194" s="101">
        <v>1</v>
      </c>
      <c r="AW194" t="s">
        <v>159</v>
      </c>
      <c r="AX194" t="s">
        <v>41</v>
      </c>
      <c r="AY194" t="s">
        <v>441</v>
      </c>
      <c r="AZ194" t="s">
        <v>331</v>
      </c>
      <c r="BA194" t="s">
        <v>321</v>
      </c>
      <c r="BB194" t="s">
        <v>321</v>
      </c>
      <c r="BC194" t="s">
        <v>321</v>
      </c>
      <c r="BD194" t="s">
        <v>321</v>
      </c>
      <c r="BE194" s="322">
        <v>0</v>
      </c>
    </row>
    <row r="195" spans="1:57">
      <c r="A195" s="186" t="s">
        <v>146</v>
      </c>
      <c r="B195" s="186" t="s">
        <v>631</v>
      </c>
      <c r="C195" s="322">
        <v>0</v>
      </c>
      <c r="D195" s="322">
        <v>0</v>
      </c>
      <c r="E195" s="322">
        <v>0</v>
      </c>
      <c r="F195" s="322">
        <v>0</v>
      </c>
      <c r="G195" s="322">
        <v>0</v>
      </c>
      <c r="H195" s="322">
        <v>0</v>
      </c>
      <c r="I195" s="322">
        <v>0</v>
      </c>
      <c r="J195" s="322">
        <v>0</v>
      </c>
      <c r="K195" s="322">
        <v>0</v>
      </c>
      <c r="L195" s="322">
        <v>0</v>
      </c>
      <c r="M195" s="322">
        <v>0</v>
      </c>
      <c r="N195" s="322">
        <v>0</v>
      </c>
      <c r="O195" s="322">
        <v>0</v>
      </c>
      <c r="P195" s="322">
        <v>0</v>
      </c>
      <c r="Q195" s="322">
        <v>0</v>
      </c>
      <c r="R195" s="322">
        <v>0</v>
      </c>
      <c r="S195" s="322">
        <v>0</v>
      </c>
      <c r="T195" s="322">
        <v>0</v>
      </c>
      <c r="U195" s="322">
        <v>0</v>
      </c>
      <c r="V195" s="322">
        <v>0</v>
      </c>
      <c r="W195" s="322">
        <v>0</v>
      </c>
      <c r="X195" s="322">
        <v>0</v>
      </c>
      <c r="Y195" s="322">
        <v>0</v>
      </c>
      <c r="Z195" s="322">
        <v>0</v>
      </c>
      <c r="AA195" s="322">
        <v>0</v>
      </c>
      <c r="AB195" s="322">
        <v>0</v>
      </c>
      <c r="AC195" s="322">
        <v>0</v>
      </c>
      <c r="AD195" s="322">
        <v>0</v>
      </c>
      <c r="AE195" s="322">
        <v>0</v>
      </c>
      <c r="AF195" s="322">
        <v>0</v>
      </c>
      <c r="AG195" s="322">
        <v>4.9000000000000004</v>
      </c>
      <c r="AH195" s="322">
        <v>0</v>
      </c>
      <c r="AI195" s="322">
        <v>0</v>
      </c>
      <c r="AJ195" s="322">
        <v>0</v>
      </c>
      <c r="AK195" s="322">
        <v>0</v>
      </c>
      <c r="AL195" s="322">
        <v>0</v>
      </c>
      <c r="AM195" s="322">
        <v>0</v>
      </c>
      <c r="AN195" s="322">
        <v>0</v>
      </c>
      <c r="AO195" s="322">
        <v>0</v>
      </c>
      <c r="AP195" s="320">
        <v>0</v>
      </c>
      <c r="AQ195" s="322">
        <v>0</v>
      </c>
      <c r="AR195" s="322">
        <v>0</v>
      </c>
      <c r="AS195" s="322">
        <v>0</v>
      </c>
      <c r="AT195" s="101" t="s">
        <v>21</v>
      </c>
      <c r="AU195" s="101" t="s">
        <v>21</v>
      </c>
      <c r="AV195" s="101">
        <v>1</v>
      </c>
      <c r="AW195" t="s">
        <v>159</v>
      </c>
      <c r="AX195" t="s">
        <v>41</v>
      </c>
      <c r="AY195" t="s">
        <v>441</v>
      </c>
      <c r="AZ195" t="s">
        <v>331</v>
      </c>
      <c r="BA195" t="s">
        <v>321</v>
      </c>
      <c r="BB195" t="s">
        <v>321</v>
      </c>
      <c r="BC195" t="s">
        <v>321</v>
      </c>
      <c r="BD195" t="s">
        <v>321</v>
      </c>
      <c r="BE195" s="322">
        <v>0</v>
      </c>
    </row>
    <row r="196" spans="1:57">
      <c r="A196" s="186" t="s">
        <v>146</v>
      </c>
      <c r="B196" s="186" t="s">
        <v>632</v>
      </c>
      <c r="C196" s="322">
        <v>0</v>
      </c>
      <c r="D196" s="322">
        <v>0</v>
      </c>
      <c r="E196" s="322">
        <v>0</v>
      </c>
      <c r="F196" s="322">
        <v>0</v>
      </c>
      <c r="G196" s="322">
        <v>0</v>
      </c>
      <c r="H196" s="322">
        <v>0</v>
      </c>
      <c r="I196" s="322">
        <v>0</v>
      </c>
      <c r="J196" s="322">
        <v>0</v>
      </c>
      <c r="K196" s="322">
        <v>0</v>
      </c>
      <c r="L196" s="322">
        <v>0</v>
      </c>
      <c r="M196" s="322">
        <v>0</v>
      </c>
      <c r="N196" s="322">
        <v>0</v>
      </c>
      <c r="O196" s="322">
        <v>0</v>
      </c>
      <c r="P196" s="322">
        <v>0</v>
      </c>
      <c r="Q196" s="322">
        <v>0</v>
      </c>
      <c r="R196" s="322">
        <v>0</v>
      </c>
      <c r="S196" s="322">
        <v>0</v>
      </c>
      <c r="T196" s="322">
        <v>0</v>
      </c>
      <c r="U196" s="322">
        <v>0</v>
      </c>
      <c r="V196" s="322">
        <v>0</v>
      </c>
      <c r="W196" s="322">
        <v>2</v>
      </c>
      <c r="X196" s="322">
        <v>2.7</v>
      </c>
      <c r="Y196" s="322">
        <v>3.2</v>
      </c>
      <c r="Z196" s="322">
        <v>2.5</v>
      </c>
      <c r="AA196" s="322">
        <v>1.9</v>
      </c>
      <c r="AB196" s="322">
        <v>3.4</v>
      </c>
      <c r="AC196" s="322">
        <v>0.4</v>
      </c>
      <c r="AD196" s="322">
        <v>1.3380000000000001</v>
      </c>
      <c r="AE196" s="322">
        <v>0.81899999999999995</v>
      </c>
      <c r="AF196" s="322">
        <v>1.7989999999999999</v>
      </c>
      <c r="AG196" s="322">
        <v>0</v>
      </c>
      <c r="AH196" s="322">
        <v>0</v>
      </c>
      <c r="AI196" s="322">
        <v>0</v>
      </c>
      <c r="AJ196" s="322">
        <v>0</v>
      </c>
      <c r="AK196" s="322">
        <v>0</v>
      </c>
      <c r="AL196" s="322">
        <v>0</v>
      </c>
      <c r="AM196" s="322">
        <v>0</v>
      </c>
      <c r="AN196" s="322">
        <v>0</v>
      </c>
      <c r="AO196" s="322">
        <v>0</v>
      </c>
      <c r="AP196" s="320">
        <v>0</v>
      </c>
      <c r="AQ196" s="322">
        <v>0</v>
      </c>
      <c r="AR196" s="322">
        <v>0</v>
      </c>
      <c r="AS196" s="322">
        <v>0</v>
      </c>
      <c r="AT196" s="101" t="s">
        <v>11</v>
      </c>
      <c r="AU196" s="101" t="s">
        <v>20</v>
      </c>
      <c r="AV196" s="101">
        <v>10</v>
      </c>
      <c r="AW196" t="s">
        <v>159</v>
      </c>
      <c r="AX196" t="s">
        <v>41</v>
      </c>
      <c r="AY196" t="s">
        <v>441</v>
      </c>
      <c r="AZ196" t="s">
        <v>331</v>
      </c>
      <c r="BA196" t="s">
        <v>321</v>
      </c>
      <c r="BB196" t="s">
        <v>321</v>
      </c>
      <c r="BC196" s="345" t="s">
        <v>321</v>
      </c>
      <c r="BD196" s="345" t="s">
        <v>321</v>
      </c>
      <c r="BE196" s="322">
        <v>0</v>
      </c>
    </row>
    <row r="197" spans="1:57">
      <c r="A197" s="186" t="s">
        <v>146</v>
      </c>
      <c r="B197" s="186" t="s">
        <v>633</v>
      </c>
      <c r="C197" s="322">
        <v>0</v>
      </c>
      <c r="D197" s="322">
        <v>0</v>
      </c>
      <c r="E197" s="322">
        <v>0</v>
      </c>
      <c r="F197" s="322">
        <v>0</v>
      </c>
      <c r="G197" s="322">
        <v>0</v>
      </c>
      <c r="H197" s="322">
        <v>0</v>
      </c>
      <c r="I197" s="322">
        <v>0</v>
      </c>
      <c r="J197" s="322">
        <v>0</v>
      </c>
      <c r="K197" s="322">
        <v>0</v>
      </c>
      <c r="L197" s="322">
        <v>0</v>
      </c>
      <c r="M197" s="322">
        <v>0</v>
      </c>
      <c r="N197" s="322">
        <v>0</v>
      </c>
      <c r="O197" s="322">
        <v>0</v>
      </c>
      <c r="P197" s="322">
        <v>0</v>
      </c>
      <c r="Q197" s="322">
        <v>0</v>
      </c>
      <c r="R197" s="322">
        <v>0</v>
      </c>
      <c r="S197" s="322">
        <v>0</v>
      </c>
      <c r="T197" s="322">
        <v>0</v>
      </c>
      <c r="U197" s="322">
        <v>0</v>
      </c>
      <c r="V197" s="322">
        <v>0</v>
      </c>
      <c r="W197" s="322">
        <v>0</v>
      </c>
      <c r="X197" s="322">
        <v>0</v>
      </c>
      <c r="Y197" s="322">
        <v>6.8</v>
      </c>
      <c r="Z197" s="322">
        <v>8.9</v>
      </c>
      <c r="AA197" s="322">
        <v>9.1999999999999993</v>
      </c>
      <c r="AB197" s="322">
        <v>9.1999999999999993</v>
      </c>
      <c r="AC197" s="322">
        <v>2.9</v>
      </c>
      <c r="AD197" s="322">
        <v>1.694</v>
      </c>
      <c r="AE197" s="322">
        <v>1.5189999999999999</v>
      </c>
      <c r="AF197" s="322">
        <v>0</v>
      </c>
      <c r="AG197" s="322">
        <v>0</v>
      </c>
      <c r="AH197" s="322">
        <v>0</v>
      </c>
      <c r="AI197" s="322">
        <v>0</v>
      </c>
      <c r="AJ197" s="322">
        <v>0</v>
      </c>
      <c r="AK197" s="322">
        <v>0</v>
      </c>
      <c r="AL197" s="322">
        <v>0</v>
      </c>
      <c r="AM197" s="322">
        <v>0</v>
      </c>
      <c r="AN197" s="322">
        <v>0</v>
      </c>
      <c r="AO197" s="322">
        <v>0</v>
      </c>
      <c r="AP197" s="320">
        <v>0</v>
      </c>
      <c r="AQ197" s="322">
        <v>0</v>
      </c>
      <c r="AR197" s="322">
        <v>0</v>
      </c>
      <c r="AS197" s="322">
        <v>0</v>
      </c>
      <c r="AT197" s="101" t="s">
        <v>13</v>
      </c>
      <c r="AU197" s="101" t="s">
        <v>19</v>
      </c>
      <c r="AV197" s="101">
        <v>7</v>
      </c>
      <c r="AW197" s="321" t="s">
        <v>159</v>
      </c>
      <c r="AX197" s="321" t="s">
        <v>41</v>
      </c>
      <c r="AY197" s="321" t="s">
        <v>441</v>
      </c>
      <c r="AZ197" s="321" t="s">
        <v>331</v>
      </c>
      <c r="BA197" s="321" t="s">
        <v>321</v>
      </c>
      <c r="BB197" s="321" t="s">
        <v>321</v>
      </c>
      <c r="BC197" s="321" t="s">
        <v>321</v>
      </c>
      <c r="BD197" s="321" t="s">
        <v>321</v>
      </c>
      <c r="BE197" s="322">
        <v>0</v>
      </c>
    </row>
    <row r="198" spans="1:57">
      <c r="A198" s="186" t="s">
        <v>146</v>
      </c>
      <c r="B198" s="186" t="s">
        <v>1136</v>
      </c>
      <c r="C198" s="322">
        <v>0</v>
      </c>
      <c r="D198" s="322">
        <v>0</v>
      </c>
      <c r="E198" s="322">
        <v>0</v>
      </c>
      <c r="F198" s="322">
        <v>0</v>
      </c>
      <c r="G198" s="322">
        <v>0</v>
      </c>
      <c r="H198" s="322">
        <v>0</v>
      </c>
      <c r="I198" s="322">
        <v>0</v>
      </c>
      <c r="J198" s="322">
        <v>0</v>
      </c>
      <c r="K198" s="322">
        <v>0</v>
      </c>
      <c r="L198" s="322">
        <v>0</v>
      </c>
      <c r="M198" s="322">
        <v>0</v>
      </c>
      <c r="N198" s="322">
        <v>0</v>
      </c>
      <c r="O198" s="322">
        <v>0</v>
      </c>
      <c r="P198" s="322">
        <v>0</v>
      </c>
      <c r="Q198" s="322">
        <v>0</v>
      </c>
      <c r="R198" s="322">
        <v>0</v>
      </c>
      <c r="S198" s="322">
        <v>0</v>
      </c>
      <c r="T198" s="322">
        <v>0</v>
      </c>
      <c r="U198" s="322">
        <v>0</v>
      </c>
      <c r="V198" s="322">
        <v>0</v>
      </c>
      <c r="W198" s="322">
        <v>0</v>
      </c>
      <c r="X198" s="322">
        <v>0</v>
      </c>
      <c r="Y198" s="322">
        <v>0</v>
      </c>
      <c r="Z198" s="322">
        <v>2.1</v>
      </c>
      <c r="AA198" s="322">
        <v>3.9</v>
      </c>
      <c r="AB198" s="322">
        <v>1.3</v>
      </c>
      <c r="AC198" s="322">
        <v>2.1</v>
      </c>
      <c r="AD198" s="322">
        <v>0</v>
      </c>
      <c r="AE198" s="322">
        <v>0</v>
      </c>
      <c r="AF198" s="322">
        <v>0</v>
      </c>
      <c r="AG198" s="322">
        <v>0</v>
      </c>
      <c r="AH198" s="322">
        <v>0</v>
      </c>
      <c r="AI198" s="322">
        <v>0</v>
      </c>
      <c r="AJ198" s="322">
        <v>0</v>
      </c>
      <c r="AK198" s="322">
        <v>0</v>
      </c>
      <c r="AL198" s="322">
        <v>0</v>
      </c>
      <c r="AM198" s="322">
        <v>0</v>
      </c>
      <c r="AN198" s="322">
        <v>0</v>
      </c>
      <c r="AO198" s="322">
        <v>0</v>
      </c>
      <c r="AP198" s="320">
        <v>0</v>
      </c>
      <c r="AQ198" s="322">
        <v>0</v>
      </c>
      <c r="AR198" s="322">
        <v>0</v>
      </c>
      <c r="AS198" s="322">
        <v>0</v>
      </c>
      <c r="AT198" s="101" t="s">
        <v>14</v>
      </c>
      <c r="AU198" s="101" t="s">
        <v>17</v>
      </c>
      <c r="AV198" s="101">
        <v>4</v>
      </c>
      <c r="AW198" t="s">
        <v>158</v>
      </c>
      <c r="AX198" t="s">
        <v>34</v>
      </c>
      <c r="AY198" t="s">
        <v>336</v>
      </c>
      <c r="AZ198" t="s">
        <v>324</v>
      </c>
      <c r="BA198" t="s">
        <v>321</v>
      </c>
      <c r="BB198" t="s">
        <v>321</v>
      </c>
      <c r="BC198" t="s">
        <v>321</v>
      </c>
      <c r="BD198" t="s">
        <v>321</v>
      </c>
      <c r="BE198" s="322">
        <v>0</v>
      </c>
    </row>
    <row r="199" spans="1:57">
      <c r="A199" s="186" t="s">
        <v>146</v>
      </c>
      <c r="B199" s="186" t="s">
        <v>1144</v>
      </c>
      <c r="C199" s="322">
        <v>0</v>
      </c>
      <c r="D199" s="322">
        <v>0</v>
      </c>
      <c r="E199" s="322">
        <v>0</v>
      </c>
      <c r="F199" s="322">
        <v>0</v>
      </c>
      <c r="G199" s="322">
        <v>0</v>
      </c>
      <c r="H199" s="322">
        <v>0</v>
      </c>
      <c r="I199" s="322">
        <v>0</v>
      </c>
      <c r="J199" s="322">
        <v>0</v>
      </c>
      <c r="K199" s="322">
        <v>0</v>
      </c>
      <c r="L199" s="322">
        <v>0</v>
      </c>
      <c r="M199" s="322">
        <v>0.8</v>
      </c>
      <c r="N199" s="322">
        <v>5.7</v>
      </c>
      <c r="O199" s="322">
        <v>5.7</v>
      </c>
      <c r="P199" s="322">
        <v>6.1</v>
      </c>
      <c r="Q199" s="322">
        <v>6</v>
      </c>
      <c r="R199" s="322">
        <v>5.8</v>
      </c>
      <c r="S199" s="322">
        <v>6</v>
      </c>
      <c r="T199" s="322">
        <v>6</v>
      </c>
      <c r="U199" s="322">
        <v>3.5</v>
      </c>
      <c r="V199" s="322">
        <v>3.6</v>
      </c>
      <c r="W199" s="322">
        <v>3.1</v>
      </c>
      <c r="X199" s="322">
        <v>4</v>
      </c>
      <c r="Y199" s="322">
        <v>3.8</v>
      </c>
      <c r="Z199" s="322">
        <v>3.9</v>
      </c>
      <c r="AA199" s="322">
        <v>3.9</v>
      </c>
      <c r="AB199" s="322">
        <v>4.0999999999999996</v>
      </c>
      <c r="AC199" s="322">
        <v>0</v>
      </c>
      <c r="AD199" s="322">
        <v>0</v>
      </c>
      <c r="AE199" s="322">
        <v>0</v>
      </c>
      <c r="AF199" s="322">
        <v>0</v>
      </c>
      <c r="AG199" s="322">
        <v>0</v>
      </c>
      <c r="AH199" s="322">
        <v>0</v>
      </c>
      <c r="AI199" s="322">
        <v>0</v>
      </c>
      <c r="AJ199" s="322">
        <v>0</v>
      </c>
      <c r="AK199" s="322">
        <v>0</v>
      </c>
      <c r="AL199" s="322">
        <v>0</v>
      </c>
      <c r="AM199" s="322">
        <v>0</v>
      </c>
      <c r="AN199" s="322">
        <v>0</v>
      </c>
      <c r="AO199" s="322">
        <v>0</v>
      </c>
      <c r="AP199" s="320">
        <v>0</v>
      </c>
      <c r="AQ199" s="322">
        <v>0</v>
      </c>
      <c r="AR199" s="322">
        <v>0</v>
      </c>
      <c r="AS199" s="322">
        <v>0</v>
      </c>
      <c r="AT199" s="101" t="s">
        <v>1</v>
      </c>
      <c r="AU199" s="101" t="s">
        <v>16</v>
      </c>
      <c r="AV199" s="101">
        <v>16</v>
      </c>
      <c r="AW199" t="s">
        <v>158</v>
      </c>
      <c r="AX199" t="s">
        <v>34</v>
      </c>
      <c r="AY199" t="s">
        <v>441</v>
      </c>
      <c r="AZ199" t="s">
        <v>331</v>
      </c>
      <c r="BA199" t="s">
        <v>1145</v>
      </c>
      <c r="BB199" t="s">
        <v>321</v>
      </c>
      <c r="BC199" t="s">
        <v>321</v>
      </c>
      <c r="BD199" t="s">
        <v>321</v>
      </c>
      <c r="BE199" s="322">
        <v>0</v>
      </c>
    </row>
    <row r="200" spans="1:57">
      <c r="A200" s="186" t="s">
        <v>146</v>
      </c>
      <c r="B200" s="186" t="s">
        <v>1169</v>
      </c>
      <c r="C200" s="322">
        <v>4</v>
      </c>
      <c r="D200" s="322">
        <v>5.3</v>
      </c>
      <c r="E200" s="322">
        <v>7</v>
      </c>
      <c r="F200" s="322">
        <v>10.7</v>
      </c>
      <c r="G200" s="322">
        <v>14</v>
      </c>
      <c r="H200" s="322">
        <v>16.399999999999999</v>
      </c>
      <c r="I200" s="322">
        <v>15.5</v>
      </c>
      <c r="J200" s="322">
        <v>13.2</v>
      </c>
      <c r="K200" s="322">
        <v>13.3</v>
      </c>
      <c r="L200" s="322">
        <v>10.199999999999999</v>
      </c>
      <c r="M200" s="322">
        <v>9.6</v>
      </c>
      <c r="N200" s="322">
        <v>11.2</v>
      </c>
      <c r="O200" s="322">
        <v>15.9</v>
      </c>
      <c r="P200" s="322">
        <v>11.8</v>
      </c>
      <c r="Q200" s="322">
        <v>11.6</v>
      </c>
      <c r="R200" s="322">
        <v>11</v>
      </c>
      <c r="S200" s="322">
        <v>11.1</v>
      </c>
      <c r="T200" s="322">
        <v>11.8</v>
      </c>
      <c r="U200" s="322">
        <v>6.6</v>
      </c>
      <c r="V200" s="322">
        <v>20.6</v>
      </c>
      <c r="W200" s="322">
        <v>1.5</v>
      </c>
      <c r="X200" s="322">
        <v>0</v>
      </c>
      <c r="Y200" s="322">
        <v>0</v>
      </c>
      <c r="Z200" s="322">
        <v>0</v>
      </c>
      <c r="AA200" s="322">
        <v>0</v>
      </c>
      <c r="AB200" s="322">
        <v>0</v>
      </c>
      <c r="AC200" s="322">
        <v>0</v>
      </c>
      <c r="AD200" s="322">
        <v>0</v>
      </c>
      <c r="AE200" s="322">
        <v>0</v>
      </c>
      <c r="AF200" s="322">
        <v>0</v>
      </c>
      <c r="AG200" s="322">
        <v>0</v>
      </c>
      <c r="AH200" s="322">
        <v>0</v>
      </c>
      <c r="AI200" s="322">
        <v>0</v>
      </c>
      <c r="AJ200" s="322">
        <v>0</v>
      </c>
      <c r="AK200" s="322">
        <v>0</v>
      </c>
      <c r="AL200" s="322">
        <v>0</v>
      </c>
      <c r="AM200" s="322">
        <v>0</v>
      </c>
      <c r="AN200" s="322">
        <v>0</v>
      </c>
      <c r="AO200" s="322">
        <v>0</v>
      </c>
      <c r="AP200" s="320">
        <v>0</v>
      </c>
      <c r="AQ200" s="322">
        <v>0</v>
      </c>
      <c r="AR200" s="322">
        <v>0</v>
      </c>
      <c r="AS200" s="322">
        <v>0</v>
      </c>
      <c r="AT200" s="101" t="s">
        <v>66</v>
      </c>
      <c r="AU200" s="101" t="s">
        <v>11</v>
      </c>
      <c r="AV200" s="101">
        <v>21</v>
      </c>
      <c r="AW200" t="s">
        <v>158</v>
      </c>
      <c r="AX200" t="s">
        <v>41</v>
      </c>
      <c r="AY200" t="s">
        <v>441</v>
      </c>
      <c r="AZ200" t="s">
        <v>331</v>
      </c>
      <c r="BA200" t="s">
        <v>321</v>
      </c>
      <c r="BB200" t="s">
        <v>321</v>
      </c>
      <c r="BC200" t="s">
        <v>321</v>
      </c>
      <c r="BD200" t="s">
        <v>321</v>
      </c>
      <c r="BE200" s="322">
        <v>0</v>
      </c>
    </row>
    <row r="201" spans="1:57">
      <c r="A201" s="346" t="s">
        <v>147</v>
      </c>
      <c r="B201" s="186" t="s">
        <v>84</v>
      </c>
      <c r="C201" s="322">
        <v>0</v>
      </c>
      <c r="D201" s="322">
        <v>0</v>
      </c>
      <c r="E201" s="322">
        <v>0</v>
      </c>
      <c r="F201" s="322">
        <v>0</v>
      </c>
      <c r="G201" s="322">
        <v>0</v>
      </c>
      <c r="H201" s="322">
        <v>0</v>
      </c>
      <c r="I201" s="322">
        <v>0</v>
      </c>
      <c r="J201" s="322">
        <v>0</v>
      </c>
      <c r="K201" s="322">
        <v>0</v>
      </c>
      <c r="L201" s="322">
        <v>0</v>
      </c>
      <c r="M201" s="322">
        <v>0</v>
      </c>
      <c r="N201" s="322">
        <v>0</v>
      </c>
      <c r="O201" s="322">
        <v>0</v>
      </c>
      <c r="P201" s="322">
        <v>0</v>
      </c>
      <c r="Q201" s="322">
        <v>0</v>
      </c>
      <c r="R201" s="322">
        <v>0</v>
      </c>
      <c r="S201" s="322">
        <v>0</v>
      </c>
      <c r="T201" s="322">
        <v>0</v>
      </c>
      <c r="U201" s="322">
        <v>0</v>
      </c>
      <c r="V201" s="322">
        <v>0</v>
      </c>
      <c r="W201" s="322">
        <v>0</v>
      </c>
      <c r="X201" s="322">
        <v>0</v>
      </c>
      <c r="Y201" s="322">
        <v>41.38</v>
      </c>
      <c r="Z201" s="322">
        <v>39.67</v>
      </c>
      <c r="AA201" s="322">
        <v>41.264000000000003</v>
      </c>
      <c r="AB201" s="322">
        <v>41.164000000000001</v>
      </c>
      <c r="AC201" s="322">
        <v>42.845999999999997</v>
      </c>
      <c r="AD201" s="322">
        <v>46.406999999999996</v>
      </c>
      <c r="AE201" s="322">
        <v>51.305999999999997</v>
      </c>
      <c r="AF201" s="322">
        <v>56.837000000000003</v>
      </c>
      <c r="AG201" s="322">
        <v>56.069000000000003</v>
      </c>
      <c r="AH201" s="322">
        <v>72.844999999999999</v>
      </c>
      <c r="AI201" s="322">
        <v>88.313999999999993</v>
      </c>
      <c r="AJ201" s="322">
        <v>97.478999999999999</v>
      </c>
      <c r="AK201" s="322">
        <v>104.73399999999999</v>
      </c>
      <c r="AL201" s="322">
        <v>99.19</v>
      </c>
      <c r="AM201" s="322">
        <v>101.15300000000001</v>
      </c>
      <c r="AN201" s="322">
        <v>94.132999999999996</v>
      </c>
      <c r="AO201" s="322">
        <v>103.524</v>
      </c>
      <c r="AP201" s="320">
        <v>106.28700000000001</v>
      </c>
      <c r="AQ201" s="322">
        <v>107.289</v>
      </c>
      <c r="AR201" s="322">
        <v>108.779</v>
      </c>
      <c r="AS201" s="322">
        <v>110.529</v>
      </c>
      <c r="AT201" s="101" t="s">
        <v>13</v>
      </c>
      <c r="AU201" s="101" t="s">
        <v>6522</v>
      </c>
      <c r="AV201" s="101">
        <v>21</v>
      </c>
      <c r="AW201" s="345" t="s">
        <v>158</v>
      </c>
      <c r="AX201" s="345" t="s">
        <v>47</v>
      </c>
      <c r="AY201" t="s">
        <v>336</v>
      </c>
      <c r="AZ201" s="345" t="s">
        <v>331</v>
      </c>
      <c r="BA201" s="345" t="s">
        <v>616</v>
      </c>
      <c r="BB201" s="345" t="s">
        <v>321</v>
      </c>
      <c r="BC201" s="345" t="s">
        <v>321</v>
      </c>
      <c r="BD201" s="345" t="s">
        <v>321</v>
      </c>
      <c r="BE201" s="322">
        <v>105.14100000000001</v>
      </c>
    </row>
    <row r="202" spans="1:57">
      <c r="A202" s="186" t="s">
        <v>147</v>
      </c>
      <c r="B202" s="186" t="s">
        <v>614</v>
      </c>
      <c r="C202" s="322">
        <v>0</v>
      </c>
      <c r="D202" s="322">
        <v>0</v>
      </c>
      <c r="E202" s="322">
        <v>0</v>
      </c>
      <c r="F202" s="322">
        <v>0</v>
      </c>
      <c r="G202" s="322">
        <v>0</v>
      </c>
      <c r="H202" s="322">
        <v>0</v>
      </c>
      <c r="I202" s="322">
        <v>0</v>
      </c>
      <c r="J202" s="322">
        <v>0</v>
      </c>
      <c r="K202" s="322">
        <v>0</v>
      </c>
      <c r="L202" s="322">
        <v>0</v>
      </c>
      <c r="M202" s="322">
        <v>0</v>
      </c>
      <c r="N202" s="322">
        <v>0</v>
      </c>
      <c r="O202" s="322">
        <v>0</v>
      </c>
      <c r="P202" s="322">
        <v>0</v>
      </c>
      <c r="Q202" s="322">
        <v>0</v>
      </c>
      <c r="R202" s="322">
        <v>0</v>
      </c>
      <c r="S202" s="322">
        <v>0</v>
      </c>
      <c r="T202" s="322">
        <v>0</v>
      </c>
      <c r="U202" s="322">
        <v>0</v>
      </c>
      <c r="V202" s="322">
        <v>0</v>
      </c>
      <c r="W202" s="322">
        <v>0</v>
      </c>
      <c r="X202" s="322">
        <v>0</v>
      </c>
      <c r="Y202" s="322">
        <v>0</v>
      </c>
      <c r="Z202" s="322">
        <v>0</v>
      </c>
      <c r="AA202" s="322">
        <v>0</v>
      </c>
      <c r="AB202" s="322">
        <v>0</v>
      </c>
      <c r="AC202" s="322">
        <v>0</v>
      </c>
      <c r="AD202" s="322">
        <v>15.670400000000001</v>
      </c>
      <c r="AE202" s="322">
        <v>23.18036</v>
      </c>
      <c r="AF202" s="322">
        <v>43.249268999999998</v>
      </c>
      <c r="AG202" s="322">
        <v>63.545088</v>
      </c>
      <c r="AH202" s="322">
        <v>73.540439000000006</v>
      </c>
      <c r="AI202" s="322">
        <v>110.34307200000001</v>
      </c>
      <c r="AJ202" s="322">
        <v>108.693657</v>
      </c>
      <c r="AK202" s="322">
        <v>76.817999999999998</v>
      </c>
      <c r="AL202" s="322">
        <v>79.314999999999998</v>
      </c>
      <c r="AM202" s="322">
        <v>61.542999999999999</v>
      </c>
      <c r="AN202" s="322">
        <v>98.91</v>
      </c>
      <c r="AO202" s="322">
        <v>0</v>
      </c>
      <c r="AP202" s="320">
        <v>0</v>
      </c>
      <c r="AQ202" s="322">
        <v>0</v>
      </c>
      <c r="AR202" s="322">
        <v>0</v>
      </c>
      <c r="AS202" s="322">
        <v>0</v>
      </c>
      <c r="AT202" s="101" t="s">
        <v>18</v>
      </c>
      <c r="AU202" s="101" t="s">
        <v>62</v>
      </c>
      <c r="AV202" s="101">
        <v>11</v>
      </c>
      <c r="AW202" t="s">
        <v>158</v>
      </c>
      <c r="AX202" t="s">
        <v>53</v>
      </c>
      <c r="AY202" t="s">
        <v>341</v>
      </c>
      <c r="AZ202" t="s">
        <v>331</v>
      </c>
      <c r="BA202" t="s">
        <v>321</v>
      </c>
      <c r="BB202" t="s">
        <v>321</v>
      </c>
      <c r="BC202" t="s">
        <v>321</v>
      </c>
      <c r="BD202" t="s">
        <v>321</v>
      </c>
      <c r="BE202" s="322">
        <v>0</v>
      </c>
    </row>
    <row r="203" spans="1:57">
      <c r="A203" s="186" t="s">
        <v>147</v>
      </c>
      <c r="B203" s="186" t="s">
        <v>615</v>
      </c>
      <c r="C203" s="322">
        <v>0</v>
      </c>
      <c r="D203" s="322">
        <v>0</v>
      </c>
      <c r="E203" s="322">
        <v>0</v>
      </c>
      <c r="F203" s="322">
        <v>0</v>
      </c>
      <c r="G203" s="322">
        <v>0</v>
      </c>
      <c r="H203" s="322">
        <v>0</v>
      </c>
      <c r="I203" s="322">
        <v>0</v>
      </c>
      <c r="J203" s="322">
        <v>0</v>
      </c>
      <c r="K203" s="322">
        <v>0</v>
      </c>
      <c r="L203" s="322">
        <v>0</v>
      </c>
      <c r="M203" s="322">
        <v>0</v>
      </c>
      <c r="N203" s="322">
        <v>0</v>
      </c>
      <c r="O203" s="322">
        <v>0</v>
      </c>
      <c r="P203" s="322">
        <v>0</v>
      </c>
      <c r="Q203" s="322">
        <v>0</v>
      </c>
      <c r="R203" s="322">
        <v>0</v>
      </c>
      <c r="S203" s="322">
        <v>0</v>
      </c>
      <c r="T203" s="322">
        <v>0</v>
      </c>
      <c r="U203" s="322">
        <v>0</v>
      </c>
      <c r="V203" s="322">
        <v>0</v>
      </c>
      <c r="W203" s="322">
        <v>0</v>
      </c>
      <c r="X203" s="322">
        <v>0</v>
      </c>
      <c r="Y203" s="322">
        <v>0</v>
      </c>
      <c r="Z203" s="322">
        <v>0</v>
      </c>
      <c r="AA203" s="322">
        <v>0</v>
      </c>
      <c r="AB203" s="322">
        <v>0</v>
      </c>
      <c r="AC203" s="322">
        <v>0</v>
      </c>
      <c r="AD203" s="322">
        <v>0</v>
      </c>
      <c r="AE203" s="322">
        <v>0</v>
      </c>
      <c r="AF203" s="322">
        <v>0</v>
      </c>
      <c r="AG203" s="322">
        <v>0</v>
      </c>
      <c r="AH203" s="322">
        <v>0</v>
      </c>
      <c r="AI203" s="322">
        <v>0</v>
      </c>
      <c r="AJ203" s="322">
        <v>0</v>
      </c>
      <c r="AK203" s="322">
        <v>0</v>
      </c>
      <c r="AL203" s="322">
        <v>0.1</v>
      </c>
      <c r="AM203" s="322">
        <v>0.1</v>
      </c>
      <c r="AN203" s="322">
        <v>0</v>
      </c>
      <c r="AO203" s="322">
        <v>0</v>
      </c>
      <c r="AP203" s="320">
        <v>0</v>
      </c>
      <c r="AQ203" s="322">
        <v>0</v>
      </c>
      <c r="AR203" s="322">
        <v>0</v>
      </c>
      <c r="AS203" s="322">
        <v>0</v>
      </c>
      <c r="AT203" s="101" t="s">
        <v>26</v>
      </c>
      <c r="AU203" s="101" t="s">
        <v>27</v>
      </c>
      <c r="AV203" s="101">
        <v>2</v>
      </c>
      <c r="AW203" t="s">
        <v>158</v>
      </c>
      <c r="AX203" t="s">
        <v>53</v>
      </c>
      <c r="AY203" t="s">
        <v>325</v>
      </c>
      <c r="AZ203" t="s">
        <v>331</v>
      </c>
      <c r="BA203" t="s">
        <v>321</v>
      </c>
      <c r="BB203" t="s">
        <v>321</v>
      </c>
      <c r="BC203" t="s">
        <v>321</v>
      </c>
      <c r="BD203" t="s">
        <v>321</v>
      </c>
      <c r="BE203" s="322">
        <v>0</v>
      </c>
    </row>
    <row r="204" spans="1:57">
      <c r="A204" s="186" t="s">
        <v>147</v>
      </c>
      <c r="B204" s="186" t="s">
        <v>6656</v>
      </c>
      <c r="C204" s="322">
        <v>0</v>
      </c>
      <c r="D204" s="322">
        <v>0</v>
      </c>
      <c r="E204" s="322">
        <v>0</v>
      </c>
      <c r="F204" s="322">
        <v>0</v>
      </c>
      <c r="G204" s="322">
        <v>0</v>
      </c>
      <c r="H204" s="322">
        <v>0</v>
      </c>
      <c r="I204" s="322">
        <v>0</v>
      </c>
      <c r="J204" s="322">
        <v>0</v>
      </c>
      <c r="K204" s="322">
        <v>0</v>
      </c>
      <c r="L204" s="322">
        <v>0</v>
      </c>
      <c r="M204" s="322">
        <v>0</v>
      </c>
      <c r="N204" s="322">
        <v>0</v>
      </c>
      <c r="O204" s="322">
        <v>0</v>
      </c>
      <c r="P204" s="322">
        <v>0</v>
      </c>
      <c r="Q204" s="322">
        <v>0</v>
      </c>
      <c r="R204" s="322">
        <v>0</v>
      </c>
      <c r="S204" s="322">
        <v>0</v>
      </c>
      <c r="T204" s="322">
        <v>0</v>
      </c>
      <c r="U204" s="322">
        <v>0</v>
      </c>
      <c r="V204" s="322">
        <v>0</v>
      </c>
      <c r="W204" s="322">
        <v>0</v>
      </c>
      <c r="X204" s="322">
        <v>0</v>
      </c>
      <c r="Y204" s="322">
        <v>0</v>
      </c>
      <c r="Z204" s="322">
        <v>0</v>
      </c>
      <c r="AA204" s="322">
        <v>0</v>
      </c>
      <c r="AB204" s="322">
        <v>0</v>
      </c>
      <c r="AC204" s="322">
        <v>0</v>
      </c>
      <c r="AD204" s="322">
        <v>0</v>
      </c>
      <c r="AE204" s="322">
        <v>0</v>
      </c>
      <c r="AF204" s="322">
        <v>0</v>
      </c>
      <c r="AG204" s="322">
        <v>0</v>
      </c>
      <c r="AH204" s="322">
        <v>0</v>
      </c>
      <c r="AI204" s="322">
        <v>0</v>
      </c>
      <c r="AJ204" s="322">
        <v>0</v>
      </c>
      <c r="AK204" s="322">
        <v>0</v>
      </c>
      <c r="AL204" s="322">
        <v>0.125</v>
      </c>
      <c r="AM204" s="322">
        <v>0.125</v>
      </c>
      <c r="AN204" s="322">
        <v>0</v>
      </c>
      <c r="AO204" s="322">
        <v>0</v>
      </c>
      <c r="AP204" s="320">
        <v>0</v>
      </c>
      <c r="AQ204" s="322">
        <v>0</v>
      </c>
      <c r="AR204" s="322">
        <v>0</v>
      </c>
      <c r="AS204" s="322">
        <v>0</v>
      </c>
      <c r="AT204" s="101" t="s">
        <v>26</v>
      </c>
      <c r="AU204" s="101" t="s">
        <v>27</v>
      </c>
      <c r="AV204" s="101">
        <v>2</v>
      </c>
      <c r="AW204" t="s">
        <v>158</v>
      </c>
      <c r="AX204" t="s">
        <v>53</v>
      </c>
      <c r="AY204" t="s">
        <v>341</v>
      </c>
      <c r="AZ204" t="s">
        <v>331</v>
      </c>
      <c r="BA204" t="s">
        <v>6657</v>
      </c>
      <c r="BB204" t="s">
        <v>321</v>
      </c>
      <c r="BC204" t="s">
        <v>321</v>
      </c>
      <c r="BD204" t="s">
        <v>321</v>
      </c>
      <c r="BE204" s="322" t="s">
        <v>6602</v>
      </c>
    </row>
    <row r="205" spans="1:57">
      <c r="A205" s="186" t="s">
        <v>50</v>
      </c>
      <c r="B205" s="186" t="s">
        <v>604</v>
      </c>
      <c r="C205" s="322">
        <v>13.2</v>
      </c>
      <c r="D205" s="322">
        <v>14</v>
      </c>
      <c r="E205" s="322">
        <v>18.7</v>
      </c>
      <c r="F205" s="322">
        <v>25.6</v>
      </c>
      <c r="G205" s="322">
        <v>30</v>
      </c>
      <c r="H205" s="322">
        <v>38.5</v>
      </c>
      <c r="I205" s="322">
        <v>44.2</v>
      </c>
      <c r="J205" s="322">
        <v>51.2</v>
      </c>
      <c r="K205" s="322">
        <v>61.7</v>
      </c>
      <c r="L205" s="322">
        <v>66.7</v>
      </c>
      <c r="M205" s="322">
        <v>73.400000000000006</v>
      </c>
      <c r="N205" s="322">
        <v>84.9</v>
      </c>
      <c r="O205" s="322">
        <v>96.5</v>
      </c>
      <c r="P205" s="322">
        <v>105.1</v>
      </c>
      <c r="Q205" s="322">
        <v>112.2</v>
      </c>
      <c r="R205" s="322">
        <v>120.8</v>
      </c>
      <c r="S205" s="322">
        <v>126.7</v>
      </c>
      <c r="T205" s="322">
        <v>141.30000000000001</v>
      </c>
      <c r="U205" s="322">
        <v>152.4</v>
      </c>
      <c r="V205" s="322">
        <v>164.3</v>
      </c>
      <c r="W205" s="322">
        <v>177.1</v>
      </c>
      <c r="X205" s="322">
        <v>173.6</v>
      </c>
      <c r="Y205" s="322">
        <v>183.3</v>
      </c>
      <c r="Z205" s="322">
        <v>243</v>
      </c>
      <c r="AA205" s="322">
        <v>290.510379</v>
      </c>
      <c r="AB205" s="322">
        <v>332.40829400000001</v>
      </c>
      <c r="AC205" s="322">
        <v>378.22399999999999</v>
      </c>
      <c r="AD205" s="322">
        <v>424.55500000000001</v>
      </c>
      <c r="AE205" s="322">
        <v>471.69299999999998</v>
      </c>
      <c r="AF205" s="322">
        <v>560.73099999999999</v>
      </c>
      <c r="AG205" s="322">
        <v>699.25699999999995</v>
      </c>
      <c r="AH205" s="322">
        <v>707.06799999999998</v>
      </c>
      <c r="AI205" s="322">
        <v>754.18399999999997</v>
      </c>
      <c r="AJ205" s="322">
        <v>811.81100000000004</v>
      </c>
      <c r="AK205" s="322">
        <v>763.02599999999995</v>
      </c>
      <c r="AL205" s="322">
        <v>863.41700000000003</v>
      </c>
      <c r="AM205" s="322">
        <v>904.50800000000004</v>
      </c>
      <c r="AN205" s="322">
        <v>825.49</v>
      </c>
      <c r="AO205" s="322">
        <v>840.50300000000004</v>
      </c>
      <c r="AP205" s="320">
        <v>841.39099999999996</v>
      </c>
      <c r="AQ205" s="322">
        <v>844.19899999999996</v>
      </c>
      <c r="AR205" s="322">
        <v>845.57500000000005</v>
      </c>
      <c r="AS205" s="322">
        <v>863.13599999999997</v>
      </c>
      <c r="AT205" s="101" t="s">
        <v>66</v>
      </c>
      <c r="AU205" s="101" t="s">
        <v>6522</v>
      </c>
      <c r="AV205" s="101">
        <v>43</v>
      </c>
      <c r="AW205" t="s">
        <v>154</v>
      </c>
      <c r="AX205" t="s">
        <v>45</v>
      </c>
      <c r="AY205" t="s">
        <v>603</v>
      </c>
      <c r="AZ205" t="s">
        <v>331</v>
      </c>
      <c r="BA205" t="s">
        <v>602</v>
      </c>
      <c r="BB205" t="s">
        <v>321</v>
      </c>
      <c r="BC205" s="345" t="s">
        <v>321</v>
      </c>
      <c r="BD205" s="345" t="s">
        <v>321</v>
      </c>
      <c r="BE205" s="322">
        <v>840.50300000000004</v>
      </c>
    </row>
    <row r="206" spans="1:57">
      <c r="A206" s="186" t="s">
        <v>50</v>
      </c>
      <c r="B206" s="186" t="s">
        <v>537</v>
      </c>
      <c r="C206" s="322">
        <v>0</v>
      </c>
      <c r="D206" s="322">
        <v>0</v>
      </c>
      <c r="E206" s="322">
        <v>0</v>
      </c>
      <c r="F206" s="322">
        <v>0</v>
      </c>
      <c r="G206" s="322">
        <v>0</v>
      </c>
      <c r="H206" s="322">
        <v>0</v>
      </c>
      <c r="I206" s="322">
        <v>0</v>
      </c>
      <c r="J206" s="322">
        <v>0</v>
      </c>
      <c r="K206" s="322">
        <v>0</v>
      </c>
      <c r="L206" s="322">
        <v>0</v>
      </c>
      <c r="M206" s="322">
        <v>0</v>
      </c>
      <c r="N206" s="322">
        <v>0</v>
      </c>
      <c r="O206" s="322">
        <v>0</v>
      </c>
      <c r="P206" s="322">
        <v>0</v>
      </c>
      <c r="Q206" s="322">
        <v>0</v>
      </c>
      <c r="R206" s="322">
        <v>0</v>
      </c>
      <c r="S206" s="322">
        <v>0</v>
      </c>
      <c r="T206" s="322">
        <v>0</v>
      </c>
      <c r="U206" s="322">
        <v>0</v>
      </c>
      <c r="V206" s="322">
        <v>0</v>
      </c>
      <c r="W206" s="322">
        <v>0</v>
      </c>
      <c r="X206" s="322">
        <v>0</v>
      </c>
      <c r="Y206" s="322">
        <v>0</v>
      </c>
      <c r="Z206" s="322">
        <v>0</v>
      </c>
      <c r="AA206" s="322">
        <v>0</v>
      </c>
      <c r="AB206" s="322">
        <v>0</v>
      </c>
      <c r="AC206" s="322">
        <v>0</v>
      </c>
      <c r="AD206" s="322">
        <v>3</v>
      </c>
      <c r="AE206" s="322">
        <v>5.0839999999999996</v>
      </c>
      <c r="AF206" s="322">
        <v>5.673</v>
      </c>
      <c r="AG206" s="322">
        <v>5.8789999999999996</v>
      </c>
      <c r="AH206" s="322">
        <v>4.43</v>
      </c>
      <c r="AI206" s="322">
        <v>4.4189999999999996</v>
      </c>
      <c r="AJ206" s="322">
        <v>4.4039999999999999</v>
      </c>
      <c r="AK206" s="322">
        <v>4.5</v>
      </c>
      <c r="AL206" s="322">
        <v>6.51</v>
      </c>
      <c r="AM206" s="322">
        <v>5.2</v>
      </c>
      <c r="AN206" s="322">
        <v>4.79</v>
      </c>
      <c r="AO206" s="322">
        <v>5.68</v>
      </c>
      <c r="AP206" s="320">
        <v>4.9130000000000003</v>
      </c>
      <c r="AQ206" s="322">
        <v>4.9818699999999998</v>
      </c>
      <c r="AR206" s="322">
        <v>5.0565300000000004</v>
      </c>
      <c r="AS206" s="322">
        <v>5.1275139999999997</v>
      </c>
      <c r="AT206" s="101" t="s">
        <v>18</v>
      </c>
      <c r="AU206" s="101" t="s">
        <v>6522</v>
      </c>
      <c r="AV206" s="101">
        <v>16</v>
      </c>
      <c r="AW206" t="s">
        <v>154</v>
      </c>
      <c r="AX206" t="s">
        <v>45</v>
      </c>
      <c r="AY206" t="s">
        <v>519</v>
      </c>
      <c r="AZ206" t="s">
        <v>331</v>
      </c>
      <c r="BA206" t="s">
        <v>536</v>
      </c>
      <c r="BB206" t="s">
        <v>535</v>
      </c>
      <c r="BC206" s="321" t="s">
        <v>529</v>
      </c>
      <c r="BD206" s="321" t="s">
        <v>321</v>
      </c>
      <c r="BE206" s="322">
        <v>4.9000000000000004</v>
      </c>
    </row>
    <row r="207" spans="1:57">
      <c r="A207" s="186" t="s">
        <v>50</v>
      </c>
      <c r="B207" s="186" t="s">
        <v>532</v>
      </c>
      <c r="C207" s="322">
        <v>0</v>
      </c>
      <c r="D207" s="322">
        <v>0</v>
      </c>
      <c r="E207" s="322">
        <v>0</v>
      </c>
      <c r="F207" s="322">
        <v>0</v>
      </c>
      <c r="G207" s="322">
        <v>0</v>
      </c>
      <c r="H207" s="322">
        <v>0</v>
      </c>
      <c r="I207" s="322">
        <v>0</v>
      </c>
      <c r="J207" s="322">
        <v>0</v>
      </c>
      <c r="K207" s="322">
        <v>0</v>
      </c>
      <c r="L207" s="322">
        <v>0</v>
      </c>
      <c r="M207" s="322">
        <v>0</v>
      </c>
      <c r="N207" s="322">
        <v>0</v>
      </c>
      <c r="O207" s="322">
        <v>0</v>
      </c>
      <c r="P207" s="322">
        <v>0</v>
      </c>
      <c r="Q207" s="322">
        <v>0</v>
      </c>
      <c r="R207" s="322">
        <v>0</v>
      </c>
      <c r="S207" s="322">
        <v>0</v>
      </c>
      <c r="T207" s="322">
        <v>0</v>
      </c>
      <c r="U207" s="322">
        <v>0</v>
      </c>
      <c r="V207" s="322">
        <v>0</v>
      </c>
      <c r="W207" s="322">
        <v>0</v>
      </c>
      <c r="X207" s="322">
        <v>0</v>
      </c>
      <c r="Y207" s="322">
        <v>0</v>
      </c>
      <c r="Z207" s="322">
        <v>0</v>
      </c>
      <c r="AA207" s="322">
        <v>0</v>
      </c>
      <c r="AB207" s="322">
        <v>0</v>
      </c>
      <c r="AC207" s="322">
        <v>0</v>
      </c>
      <c r="AD207" s="322">
        <v>0</v>
      </c>
      <c r="AE207" s="322">
        <v>5.1050000000000004</v>
      </c>
      <c r="AF207" s="322">
        <v>5.2119999999999997</v>
      </c>
      <c r="AG207" s="322">
        <v>5.4290000000000003</v>
      </c>
      <c r="AH207" s="322">
        <v>5.5380000000000003</v>
      </c>
      <c r="AI207" s="322">
        <v>5.5259999999999998</v>
      </c>
      <c r="AJ207" s="322">
        <v>5.4050000000000002</v>
      </c>
      <c r="AK207" s="322">
        <v>5.56</v>
      </c>
      <c r="AL207" s="322">
        <v>5.9109999999999996</v>
      </c>
      <c r="AM207" s="322">
        <v>6.97</v>
      </c>
      <c r="AN207" s="322">
        <v>6.97</v>
      </c>
      <c r="AO207" s="322">
        <v>7.0449999999999999</v>
      </c>
      <c r="AP207" s="320">
        <v>7.1228340000000001</v>
      </c>
      <c r="AQ207" s="322">
        <v>6.2088340000000004</v>
      </c>
      <c r="AR207" s="322">
        <v>6.301882</v>
      </c>
      <c r="AS207" s="322">
        <v>6.3903480000000004</v>
      </c>
      <c r="AT207" s="101" t="s">
        <v>19</v>
      </c>
      <c r="AU207" s="101" t="s">
        <v>6522</v>
      </c>
      <c r="AV207" s="101">
        <v>15</v>
      </c>
      <c r="AW207" t="s">
        <v>154</v>
      </c>
      <c r="AX207" t="s">
        <v>45</v>
      </c>
      <c r="AY207" t="s">
        <v>519</v>
      </c>
      <c r="AZ207" t="s">
        <v>331</v>
      </c>
      <c r="BA207" t="s">
        <v>531</v>
      </c>
      <c r="BB207" t="s">
        <v>530</v>
      </c>
      <c r="BC207" s="321" t="s">
        <v>529</v>
      </c>
      <c r="BD207" s="321" t="s">
        <v>321</v>
      </c>
      <c r="BE207" s="322">
        <v>7</v>
      </c>
    </row>
    <row r="208" spans="1:57">
      <c r="A208" s="186" t="s">
        <v>50</v>
      </c>
      <c r="B208" s="186" t="s">
        <v>611</v>
      </c>
      <c r="C208" s="322">
        <v>0</v>
      </c>
      <c r="D208" s="322">
        <v>0</v>
      </c>
      <c r="E208" s="322">
        <v>0</v>
      </c>
      <c r="F208" s="322">
        <v>0</v>
      </c>
      <c r="G208" s="322">
        <v>0</v>
      </c>
      <c r="H208" s="322">
        <v>0</v>
      </c>
      <c r="I208" s="322">
        <v>0</v>
      </c>
      <c r="J208" s="322">
        <v>0</v>
      </c>
      <c r="K208" s="322">
        <v>0</v>
      </c>
      <c r="L208" s="322">
        <v>0</v>
      </c>
      <c r="M208" s="322">
        <v>0</v>
      </c>
      <c r="N208" s="322">
        <v>0</v>
      </c>
      <c r="O208" s="322">
        <v>0</v>
      </c>
      <c r="P208" s="322">
        <v>0</v>
      </c>
      <c r="Q208" s="322">
        <v>0</v>
      </c>
      <c r="R208" s="322">
        <v>0</v>
      </c>
      <c r="S208" s="322">
        <v>0</v>
      </c>
      <c r="T208" s="322">
        <v>0</v>
      </c>
      <c r="U208" s="322">
        <v>0</v>
      </c>
      <c r="V208" s="322">
        <v>0</v>
      </c>
      <c r="W208" s="322">
        <v>0</v>
      </c>
      <c r="X208" s="322">
        <v>0</v>
      </c>
      <c r="Y208" s="322">
        <v>0</v>
      </c>
      <c r="Z208" s="322">
        <v>0</v>
      </c>
      <c r="AA208" s="322">
        <v>0</v>
      </c>
      <c r="AB208" s="322">
        <v>0</v>
      </c>
      <c r="AC208" s="322">
        <v>0</v>
      </c>
      <c r="AD208" s="322">
        <v>0</v>
      </c>
      <c r="AE208" s="322">
        <v>0</v>
      </c>
      <c r="AF208" s="322">
        <v>0</v>
      </c>
      <c r="AG208" s="322">
        <v>0</v>
      </c>
      <c r="AH208" s="322">
        <v>1.7889999999999999</v>
      </c>
      <c r="AI208" s="322">
        <v>2.2170000000000001</v>
      </c>
      <c r="AJ208" s="322">
        <v>2.0979999999999999</v>
      </c>
      <c r="AK208" s="322">
        <v>2.9980000000000002</v>
      </c>
      <c r="AL208" s="322">
        <v>0.249</v>
      </c>
      <c r="AM208" s="322">
        <v>0.35199999999999998</v>
      </c>
      <c r="AN208" s="322">
        <v>0.39100000000000001</v>
      </c>
      <c r="AO208" s="322">
        <v>0.47899999999999998</v>
      </c>
      <c r="AP208" s="320">
        <v>0.49199999999999999</v>
      </c>
      <c r="AQ208" s="322">
        <v>0.49199999999999999</v>
      </c>
      <c r="AR208" s="322">
        <v>0.49199999999999999</v>
      </c>
      <c r="AS208" s="322">
        <v>0.49199999999999999</v>
      </c>
      <c r="AT208" s="101" t="s">
        <v>22</v>
      </c>
      <c r="AU208" s="101" t="s">
        <v>6522</v>
      </c>
      <c r="AV208" s="101">
        <v>12</v>
      </c>
      <c r="AW208" t="s">
        <v>158</v>
      </c>
      <c r="AX208" t="s">
        <v>45</v>
      </c>
      <c r="AY208" t="s">
        <v>336</v>
      </c>
      <c r="AZ208" t="s">
        <v>331</v>
      </c>
      <c r="BA208" t="s">
        <v>610</v>
      </c>
      <c r="BB208" t="s">
        <v>589</v>
      </c>
      <c r="BC208" t="s">
        <v>3971</v>
      </c>
      <c r="BD208" t="s">
        <v>321</v>
      </c>
      <c r="BE208" s="322">
        <v>3.13</v>
      </c>
    </row>
    <row r="209" spans="1:57">
      <c r="A209" s="186" t="s">
        <v>50</v>
      </c>
      <c r="B209" s="186" t="s">
        <v>583</v>
      </c>
      <c r="C209" s="322">
        <v>0</v>
      </c>
      <c r="D209" s="322">
        <v>0</v>
      </c>
      <c r="E209" s="322">
        <v>0</v>
      </c>
      <c r="F209" s="322">
        <v>0</v>
      </c>
      <c r="G209" s="322">
        <v>0</v>
      </c>
      <c r="H209" s="322">
        <v>0</v>
      </c>
      <c r="I209" s="322">
        <v>0</v>
      </c>
      <c r="J209" s="322">
        <v>0</v>
      </c>
      <c r="K209" s="322">
        <v>0</v>
      </c>
      <c r="L209" s="322">
        <v>0</v>
      </c>
      <c r="M209" s="322">
        <v>0</v>
      </c>
      <c r="N209" s="322">
        <v>0</v>
      </c>
      <c r="O209" s="322">
        <v>0</v>
      </c>
      <c r="P209" s="322">
        <v>0</v>
      </c>
      <c r="Q209" s="322">
        <v>0</v>
      </c>
      <c r="R209" s="322">
        <v>0</v>
      </c>
      <c r="S209" s="322">
        <v>0</v>
      </c>
      <c r="T209" s="322">
        <v>0</v>
      </c>
      <c r="U209" s="322">
        <v>0</v>
      </c>
      <c r="V209" s="322">
        <v>0</v>
      </c>
      <c r="W209" s="322">
        <v>0</v>
      </c>
      <c r="X209" s="322">
        <v>0</v>
      </c>
      <c r="Y209" s="322">
        <v>0</v>
      </c>
      <c r="Z209" s="322">
        <v>0</v>
      </c>
      <c r="AA209" s="322">
        <v>0</v>
      </c>
      <c r="AB209" s="322">
        <v>0</v>
      </c>
      <c r="AC209" s="322">
        <v>0</v>
      </c>
      <c r="AD209" s="322">
        <v>0</v>
      </c>
      <c r="AE209" s="322">
        <v>0</v>
      </c>
      <c r="AF209" s="322">
        <v>0</v>
      </c>
      <c r="AG209" s="322">
        <v>0</v>
      </c>
      <c r="AH209" s="322">
        <v>0.39300000000000002</v>
      </c>
      <c r="AI209" s="322">
        <v>0.33500000000000002</v>
      </c>
      <c r="AJ209" s="322">
        <v>0.39900000000000002</v>
      </c>
      <c r="AK209" s="322">
        <v>0.40699999999999997</v>
      </c>
      <c r="AL209" s="322">
        <v>0.61199999999999999</v>
      </c>
      <c r="AM209" s="322">
        <v>0.60799999999999998</v>
      </c>
      <c r="AN209" s="322">
        <v>0.60299999999999998</v>
      </c>
      <c r="AO209" s="322">
        <v>0.59399999999999997</v>
      </c>
      <c r="AP209" s="320">
        <v>0.59631100000000004</v>
      </c>
      <c r="AQ209" s="322">
        <v>0.60021100000000005</v>
      </c>
      <c r="AR209" s="322">
        <v>0.60607500000000003</v>
      </c>
      <c r="AS209" s="322">
        <v>0.61254900000000001</v>
      </c>
      <c r="AT209" s="101" t="s">
        <v>22</v>
      </c>
      <c r="AU209" s="101" t="s">
        <v>6522</v>
      </c>
      <c r="AV209" s="101">
        <v>12</v>
      </c>
      <c r="AW209" t="s">
        <v>158</v>
      </c>
      <c r="AX209" t="s">
        <v>45</v>
      </c>
      <c r="AY209" t="s">
        <v>519</v>
      </c>
      <c r="AZ209" t="s">
        <v>331</v>
      </c>
      <c r="BA209" t="s">
        <v>582</v>
      </c>
      <c r="BB209" t="s">
        <v>321</v>
      </c>
      <c r="BC209" s="345" t="s">
        <v>529</v>
      </c>
      <c r="BD209" s="345" t="s">
        <v>321</v>
      </c>
      <c r="BE209" s="322">
        <v>0.6</v>
      </c>
    </row>
    <row r="210" spans="1:57">
      <c r="A210" s="186" t="s">
        <v>50</v>
      </c>
      <c r="B210" s="186" t="s">
        <v>594</v>
      </c>
      <c r="C210" s="322">
        <v>0</v>
      </c>
      <c r="D210" s="322">
        <v>0</v>
      </c>
      <c r="E210" s="322">
        <v>0</v>
      </c>
      <c r="F210" s="322">
        <v>0</v>
      </c>
      <c r="G210" s="322">
        <v>0</v>
      </c>
      <c r="H210" s="322">
        <v>0</v>
      </c>
      <c r="I210" s="322">
        <v>0</v>
      </c>
      <c r="J210" s="322">
        <v>0</v>
      </c>
      <c r="K210" s="322">
        <v>0</v>
      </c>
      <c r="L210" s="322">
        <v>0</v>
      </c>
      <c r="M210" s="322">
        <v>0</v>
      </c>
      <c r="N210" s="322">
        <v>0</v>
      </c>
      <c r="O210" s="322">
        <v>0</v>
      </c>
      <c r="P210" s="322">
        <v>0</v>
      </c>
      <c r="Q210" s="322">
        <v>0</v>
      </c>
      <c r="R210" s="322">
        <v>0</v>
      </c>
      <c r="S210" s="322">
        <v>0</v>
      </c>
      <c r="T210" s="322">
        <v>0</v>
      </c>
      <c r="U210" s="322">
        <v>0</v>
      </c>
      <c r="V210" s="322">
        <v>0</v>
      </c>
      <c r="W210" s="322">
        <v>0</v>
      </c>
      <c r="X210" s="322">
        <v>0</v>
      </c>
      <c r="Y210" s="322">
        <v>0</v>
      </c>
      <c r="Z210" s="322">
        <v>0</v>
      </c>
      <c r="AA210" s="322">
        <v>0</v>
      </c>
      <c r="AB210" s="322">
        <v>0</v>
      </c>
      <c r="AC210" s="322">
        <v>0</v>
      </c>
      <c r="AD210" s="322">
        <v>0</v>
      </c>
      <c r="AE210" s="322">
        <v>0</v>
      </c>
      <c r="AF210" s="322">
        <v>0</v>
      </c>
      <c r="AG210" s="322">
        <v>0</v>
      </c>
      <c r="AH210" s="322">
        <v>0</v>
      </c>
      <c r="AI210" s="322">
        <v>1.7</v>
      </c>
      <c r="AJ210" s="322">
        <v>2.1</v>
      </c>
      <c r="AK210" s="322">
        <v>3.0880000000000001</v>
      </c>
      <c r="AL210" s="322">
        <v>1.3</v>
      </c>
      <c r="AM210" s="322">
        <v>1.4</v>
      </c>
      <c r="AN210" s="322">
        <v>2.2000000000000002</v>
      </c>
      <c r="AO210" s="322">
        <v>0</v>
      </c>
      <c r="AP210" s="320">
        <v>2</v>
      </c>
      <c r="AQ210" s="322">
        <v>1.8</v>
      </c>
      <c r="AR210" s="322">
        <v>1.8</v>
      </c>
      <c r="AS210" s="322">
        <v>1.8</v>
      </c>
      <c r="AT210" s="101" t="s">
        <v>23</v>
      </c>
      <c r="AU210" s="101" t="s">
        <v>6522</v>
      </c>
      <c r="AV210" s="101">
        <v>11</v>
      </c>
      <c r="AW210" t="s">
        <v>154</v>
      </c>
      <c r="AX210" t="s">
        <v>45</v>
      </c>
      <c r="AY210" t="s">
        <v>519</v>
      </c>
      <c r="AZ210" t="s">
        <v>331</v>
      </c>
      <c r="BA210" t="s">
        <v>6751</v>
      </c>
      <c r="BB210" t="s">
        <v>321</v>
      </c>
      <c r="BC210" t="s">
        <v>321</v>
      </c>
      <c r="BD210" t="s">
        <v>321</v>
      </c>
      <c r="BE210" s="322">
        <v>1</v>
      </c>
    </row>
    <row r="211" spans="1:57">
      <c r="A211" s="186" t="s">
        <v>50</v>
      </c>
      <c r="B211" s="186" t="s">
        <v>570</v>
      </c>
      <c r="C211" s="322">
        <v>0</v>
      </c>
      <c r="D211" s="322">
        <v>0</v>
      </c>
      <c r="E211" s="322">
        <v>0</v>
      </c>
      <c r="F211" s="322">
        <v>0</v>
      </c>
      <c r="G211" s="322">
        <v>0</v>
      </c>
      <c r="H211" s="322">
        <v>0</v>
      </c>
      <c r="I211" s="322">
        <v>0</v>
      </c>
      <c r="J211" s="322">
        <v>0</v>
      </c>
      <c r="K211" s="322">
        <v>0</v>
      </c>
      <c r="L211" s="322">
        <v>0</v>
      </c>
      <c r="M211" s="322">
        <v>0</v>
      </c>
      <c r="N211" s="322">
        <v>0</v>
      </c>
      <c r="O211" s="322">
        <v>0</v>
      </c>
      <c r="P211" s="322">
        <v>0</v>
      </c>
      <c r="Q211" s="322">
        <v>0</v>
      </c>
      <c r="R211" s="322">
        <v>0</v>
      </c>
      <c r="S211" s="322">
        <v>0</v>
      </c>
      <c r="T211" s="322">
        <v>0</v>
      </c>
      <c r="U211" s="322">
        <v>0</v>
      </c>
      <c r="V211" s="322">
        <v>0</v>
      </c>
      <c r="W211" s="322">
        <v>0</v>
      </c>
      <c r="X211" s="322">
        <v>0</v>
      </c>
      <c r="Y211" s="322">
        <v>0</v>
      </c>
      <c r="Z211" s="322">
        <v>0</v>
      </c>
      <c r="AA211" s="322">
        <v>0</v>
      </c>
      <c r="AB211" s="322">
        <v>0</v>
      </c>
      <c r="AC211" s="322">
        <v>0</v>
      </c>
      <c r="AD211" s="322">
        <v>0</v>
      </c>
      <c r="AE211" s="322">
        <v>0</v>
      </c>
      <c r="AF211" s="322">
        <v>0</v>
      </c>
      <c r="AG211" s="322">
        <v>0</v>
      </c>
      <c r="AH211" s="322">
        <v>0</v>
      </c>
      <c r="AI211" s="322">
        <v>0.54700000000000004</v>
      </c>
      <c r="AJ211" s="322">
        <v>0.29699999999999999</v>
      </c>
      <c r="AK211" s="322">
        <v>0</v>
      </c>
      <c r="AL211" s="322">
        <v>0.45200000000000001</v>
      </c>
      <c r="AM211" s="322">
        <v>0.22</v>
      </c>
      <c r="AN211" s="347">
        <v>0.53900000000000003</v>
      </c>
      <c r="AO211" s="347">
        <v>0.84</v>
      </c>
      <c r="AP211" s="320">
        <v>0.5</v>
      </c>
      <c r="AQ211" s="347">
        <v>0.5</v>
      </c>
      <c r="AR211" s="347">
        <v>0.5</v>
      </c>
      <c r="AS211" s="347">
        <v>0.5</v>
      </c>
      <c r="AT211" s="101" t="s">
        <v>23</v>
      </c>
      <c r="AU211" s="101" t="s">
        <v>6522</v>
      </c>
      <c r="AV211" s="101">
        <v>11</v>
      </c>
      <c r="AW211" t="s">
        <v>154</v>
      </c>
      <c r="AX211" t="s">
        <v>45</v>
      </c>
      <c r="AY211" t="s">
        <v>519</v>
      </c>
      <c r="AZ211" t="s">
        <v>331</v>
      </c>
      <c r="BA211" t="s">
        <v>569</v>
      </c>
      <c r="BB211" t="s">
        <v>568</v>
      </c>
      <c r="BC211" t="s">
        <v>529</v>
      </c>
      <c r="BD211" t="s">
        <v>321</v>
      </c>
      <c r="BE211" s="322">
        <v>0.5</v>
      </c>
    </row>
    <row r="212" spans="1:57">
      <c r="A212" s="186" t="s">
        <v>50</v>
      </c>
      <c r="B212" s="186" t="s">
        <v>591</v>
      </c>
      <c r="C212" s="322">
        <v>0</v>
      </c>
      <c r="D212" s="322">
        <v>0</v>
      </c>
      <c r="E212" s="322">
        <v>0</v>
      </c>
      <c r="F212" s="322">
        <v>0</v>
      </c>
      <c r="G212" s="322">
        <v>0</v>
      </c>
      <c r="H212" s="322">
        <v>0</v>
      </c>
      <c r="I212" s="322">
        <v>0</v>
      </c>
      <c r="J212" s="322">
        <v>0</v>
      </c>
      <c r="K212" s="322">
        <v>0</v>
      </c>
      <c r="L212" s="322">
        <v>0</v>
      </c>
      <c r="M212" s="322">
        <v>0</v>
      </c>
      <c r="N212" s="322">
        <v>0</v>
      </c>
      <c r="O212" s="322">
        <v>0</v>
      </c>
      <c r="P212" s="322">
        <v>0</v>
      </c>
      <c r="Q212" s="322">
        <v>0</v>
      </c>
      <c r="R212" s="322">
        <v>0</v>
      </c>
      <c r="S212" s="322">
        <v>0</v>
      </c>
      <c r="T212" s="322">
        <v>0</v>
      </c>
      <c r="U212" s="322">
        <v>0</v>
      </c>
      <c r="V212" s="322">
        <v>0</v>
      </c>
      <c r="W212" s="322">
        <v>0</v>
      </c>
      <c r="X212" s="322">
        <v>0</v>
      </c>
      <c r="Y212" s="322">
        <v>0</v>
      </c>
      <c r="Z212" s="322">
        <v>0</v>
      </c>
      <c r="AA212" s="322">
        <v>0</v>
      </c>
      <c r="AB212" s="322">
        <v>0</v>
      </c>
      <c r="AC212" s="322">
        <v>0</v>
      </c>
      <c r="AD212" s="322">
        <v>0</v>
      </c>
      <c r="AE212" s="322">
        <v>0</v>
      </c>
      <c r="AF212" s="322">
        <v>0</v>
      </c>
      <c r="AG212" s="322">
        <v>0</v>
      </c>
      <c r="AH212" s="322">
        <v>0</v>
      </c>
      <c r="AI212" s="322">
        <v>0</v>
      </c>
      <c r="AJ212" s="322">
        <v>0</v>
      </c>
      <c r="AK212" s="322">
        <v>0</v>
      </c>
      <c r="AL212" s="322">
        <v>8.5999999999999993E-2</v>
      </c>
      <c r="AM212" s="322">
        <v>0.33</v>
      </c>
      <c r="AN212" s="347">
        <v>0.32700000000000001</v>
      </c>
      <c r="AO212" s="347">
        <v>0.254</v>
      </c>
      <c r="AP212" s="320">
        <v>0.41199999999999998</v>
      </c>
      <c r="AQ212" s="347">
        <v>0.41199999999999998</v>
      </c>
      <c r="AR212" s="347">
        <v>0.41199999999999998</v>
      </c>
      <c r="AS212" s="347">
        <v>0.41199999999999998</v>
      </c>
      <c r="AT212" s="101" t="s">
        <v>26</v>
      </c>
      <c r="AU212" s="101" t="s">
        <v>6522</v>
      </c>
      <c r="AV212" s="101">
        <v>8</v>
      </c>
      <c r="AW212" t="s">
        <v>158</v>
      </c>
      <c r="AX212" t="s">
        <v>45</v>
      </c>
      <c r="AY212" t="s">
        <v>519</v>
      </c>
      <c r="AZ212" t="s">
        <v>331</v>
      </c>
      <c r="BA212" t="s">
        <v>590</v>
      </c>
      <c r="BB212" t="s">
        <v>589</v>
      </c>
      <c r="BC212" s="345" t="s">
        <v>3971</v>
      </c>
      <c r="BD212" s="345" t="s">
        <v>321</v>
      </c>
      <c r="BE212" s="322">
        <v>1.411</v>
      </c>
    </row>
    <row r="213" spans="1:57">
      <c r="A213" s="186" t="s">
        <v>50</v>
      </c>
      <c r="B213" s="186" t="s">
        <v>561</v>
      </c>
      <c r="C213" s="322">
        <v>0</v>
      </c>
      <c r="D213" s="322">
        <v>0</v>
      </c>
      <c r="E213" s="322">
        <v>0</v>
      </c>
      <c r="F213" s="322">
        <v>0</v>
      </c>
      <c r="G213" s="322">
        <v>0</v>
      </c>
      <c r="H213" s="322">
        <v>0</v>
      </c>
      <c r="I213" s="322">
        <v>0</v>
      </c>
      <c r="J213" s="322">
        <v>0</v>
      </c>
      <c r="K213" s="322">
        <v>0</v>
      </c>
      <c r="L213" s="322">
        <v>0</v>
      </c>
      <c r="M213" s="322">
        <v>0</v>
      </c>
      <c r="N213" s="322">
        <v>0</v>
      </c>
      <c r="O213" s="322">
        <v>0</v>
      </c>
      <c r="P213" s="322">
        <v>0</v>
      </c>
      <c r="Q213" s="322">
        <v>0</v>
      </c>
      <c r="R213" s="322">
        <v>0</v>
      </c>
      <c r="S213" s="322">
        <v>0</v>
      </c>
      <c r="T213" s="322">
        <v>0</v>
      </c>
      <c r="U213" s="322">
        <v>0</v>
      </c>
      <c r="V213" s="322">
        <v>0</v>
      </c>
      <c r="W213" s="322">
        <v>0</v>
      </c>
      <c r="X213" s="322">
        <v>0</v>
      </c>
      <c r="Y213" s="322">
        <v>0</v>
      </c>
      <c r="Z213" s="322">
        <v>0</v>
      </c>
      <c r="AA213" s="322">
        <v>0</v>
      </c>
      <c r="AB213" s="322">
        <v>0</v>
      </c>
      <c r="AC213" s="322">
        <v>0</v>
      </c>
      <c r="AD213" s="322">
        <v>0</v>
      </c>
      <c r="AE213" s="322">
        <v>0</v>
      </c>
      <c r="AF213" s="322">
        <v>0</v>
      </c>
      <c r="AG213" s="322">
        <v>0</v>
      </c>
      <c r="AH213" s="322">
        <v>0</v>
      </c>
      <c r="AI213" s="322">
        <v>0</v>
      </c>
      <c r="AJ213" s="322">
        <v>0</v>
      </c>
      <c r="AK213" s="322">
        <v>0</v>
      </c>
      <c r="AL213" s="322">
        <v>1.556</v>
      </c>
      <c r="AM213" s="322">
        <v>1.1399999999999999</v>
      </c>
      <c r="AN213" s="322">
        <v>1.153</v>
      </c>
      <c r="AO213" s="322">
        <v>1.042</v>
      </c>
      <c r="AP213" s="320">
        <v>0.6</v>
      </c>
      <c r="AQ213" s="322">
        <v>0.6</v>
      </c>
      <c r="AR213" s="322">
        <v>0.6</v>
      </c>
      <c r="AS213" s="322">
        <v>0.6</v>
      </c>
      <c r="AT213" s="101" t="s">
        <v>26</v>
      </c>
      <c r="AU213" s="101" t="s">
        <v>6522</v>
      </c>
      <c r="AV213" s="101">
        <v>8</v>
      </c>
      <c r="AW213" t="s">
        <v>154</v>
      </c>
      <c r="AX213" t="s">
        <v>45</v>
      </c>
      <c r="AY213" t="s">
        <v>519</v>
      </c>
      <c r="AZ213" t="s">
        <v>331</v>
      </c>
      <c r="BA213" t="s">
        <v>560</v>
      </c>
      <c r="BB213" t="s">
        <v>559</v>
      </c>
      <c r="BC213" s="345" t="s">
        <v>529</v>
      </c>
      <c r="BD213" s="345" t="s">
        <v>321</v>
      </c>
      <c r="BE213" s="322">
        <v>0.6</v>
      </c>
    </row>
    <row r="214" spans="1:57">
      <c r="A214" s="186" t="s">
        <v>50</v>
      </c>
      <c r="B214" s="186" t="s">
        <v>558</v>
      </c>
      <c r="C214" s="322">
        <v>0</v>
      </c>
      <c r="D214" s="322">
        <v>0</v>
      </c>
      <c r="E214" s="322">
        <v>0</v>
      </c>
      <c r="F214" s="322">
        <v>0</v>
      </c>
      <c r="G214" s="322">
        <v>0</v>
      </c>
      <c r="H214" s="322">
        <v>0</v>
      </c>
      <c r="I214" s="322">
        <v>0</v>
      </c>
      <c r="J214" s="322">
        <v>0</v>
      </c>
      <c r="K214" s="322">
        <v>0</v>
      </c>
      <c r="L214" s="322">
        <v>0</v>
      </c>
      <c r="M214" s="322">
        <v>0</v>
      </c>
      <c r="N214" s="322">
        <v>0</v>
      </c>
      <c r="O214" s="322">
        <v>0</v>
      </c>
      <c r="P214" s="322">
        <v>0</v>
      </c>
      <c r="Q214" s="322">
        <v>0</v>
      </c>
      <c r="R214" s="322">
        <v>0</v>
      </c>
      <c r="S214" s="322">
        <v>0</v>
      </c>
      <c r="T214" s="322">
        <v>0</v>
      </c>
      <c r="U214" s="322">
        <v>0</v>
      </c>
      <c r="V214" s="322">
        <v>0</v>
      </c>
      <c r="W214" s="322">
        <v>0</v>
      </c>
      <c r="X214" s="322">
        <v>0</v>
      </c>
      <c r="Y214" s="322">
        <v>0</v>
      </c>
      <c r="Z214" s="322">
        <v>0</v>
      </c>
      <c r="AA214" s="322">
        <v>0</v>
      </c>
      <c r="AB214" s="322">
        <v>0</v>
      </c>
      <c r="AC214" s="322">
        <v>0</v>
      </c>
      <c r="AD214" s="322">
        <v>0</v>
      </c>
      <c r="AE214" s="322">
        <v>0</v>
      </c>
      <c r="AF214" s="322">
        <v>0</v>
      </c>
      <c r="AG214" s="322">
        <v>0</v>
      </c>
      <c r="AH214" s="322">
        <v>0</v>
      </c>
      <c r="AI214" s="322">
        <v>0</v>
      </c>
      <c r="AJ214" s="322">
        <v>0</v>
      </c>
      <c r="AK214" s="322">
        <v>0</v>
      </c>
      <c r="AL214" s="322">
        <v>0</v>
      </c>
      <c r="AM214" s="322">
        <v>0</v>
      </c>
      <c r="AN214" s="322">
        <v>0</v>
      </c>
      <c r="AO214" s="322">
        <v>60.9</v>
      </c>
      <c r="AP214" s="320">
        <v>121.5</v>
      </c>
      <c r="AQ214" s="322">
        <v>214.9</v>
      </c>
      <c r="AR214" s="322">
        <v>386.4</v>
      </c>
      <c r="AS214" s="322">
        <v>642.9</v>
      </c>
      <c r="AT214" s="101" t="s">
        <v>63</v>
      </c>
      <c r="AU214" s="101" t="s">
        <v>6522</v>
      </c>
      <c r="AV214" s="101">
        <v>5</v>
      </c>
      <c r="AW214" t="s">
        <v>159</v>
      </c>
      <c r="AX214" t="s">
        <v>45</v>
      </c>
      <c r="AY214" s="321" t="s">
        <v>519</v>
      </c>
      <c r="AZ214" t="s">
        <v>331</v>
      </c>
      <c r="BA214" t="s">
        <v>557</v>
      </c>
      <c r="BB214" t="s">
        <v>556</v>
      </c>
      <c r="BC214" t="s">
        <v>321</v>
      </c>
      <c r="BD214" t="s">
        <v>321</v>
      </c>
      <c r="BE214" s="322">
        <v>60.9</v>
      </c>
    </row>
    <row r="215" spans="1:57">
      <c r="A215" s="186" t="s">
        <v>50</v>
      </c>
      <c r="B215" s="186" t="s">
        <v>6762</v>
      </c>
      <c r="C215" s="322">
        <v>0</v>
      </c>
      <c r="D215" s="322">
        <v>0</v>
      </c>
      <c r="E215" s="322">
        <v>0</v>
      </c>
      <c r="F215" s="322">
        <v>0</v>
      </c>
      <c r="G215" s="322">
        <v>0</v>
      </c>
      <c r="H215" s="322">
        <v>0</v>
      </c>
      <c r="I215" s="322">
        <v>0</v>
      </c>
      <c r="J215" s="322">
        <v>0</v>
      </c>
      <c r="K215" s="322">
        <v>0</v>
      </c>
      <c r="L215" s="322">
        <v>0</v>
      </c>
      <c r="M215" s="322">
        <v>0</v>
      </c>
      <c r="N215" s="322">
        <v>0</v>
      </c>
      <c r="O215" s="322">
        <v>0</v>
      </c>
      <c r="P215" s="322">
        <v>0</v>
      </c>
      <c r="Q215" s="322">
        <v>0</v>
      </c>
      <c r="R215" s="322">
        <v>0</v>
      </c>
      <c r="S215" s="322">
        <v>0</v>
      </c>
      <c r="T215" s="322">
        <v>0</v>
      </c>
      <c r="U215" s="322">
        <v>0</v>
      </c>
      <c r="V215" s="322">
        <v>0</v>
      </c>
      <c r="W215" s="322">
        <v>0</v>
      </c>
      <c r="X215" s="322">
        <v>0</v>
      </c>
      <c r="Y215" s="322">
        <v>0</v>
      </c>
      <c r="Z215" s="322">
        <v>0</v>
      </c>
      <c r="AA215" s="322">
        <v>0</v>
      </c>
      <c r="AB215" s="322">
        <v>0</v>
      </c>
      <c r="AC215" s="322">
        <v>0</v>
      </c>
      <c r="AD215" s="322">
        <v>0</v>
      </c>
      <c r="AE215" s="322">
        <v>0</v>
      </c>
      <c r="AF215" s="322">
        <v>0</v>
      </c>
      <c r="AG215" s="322">
        <v>0</v>
      </c>
      <c r="AH215" s="322">
        <v>0</v>
      </c>
      <c r="AI215" s="322">
        <v>0</v>
      </c>
      <c r="AJ215" s="322">
        <v>0</v>
      </c>
      <c r="AK215" s="322">
        <v>0</v>
      </c>
      <c r="AL215" s="322">
        <v>0</v>
      </c>
      <c r="AM215" s="322">
        <v>0</v>
      </c>
      <c r="AN215" s="322">
        <v>0</v>
      </c>
      <c r="AO215" s="322">
        <v>1.3</v>
      </c>
      <c r="AP215" s="320">
        <v>1.4</v>
      </c>
      <c r="AQ215" s="322">
        <v>2</v>
      </c>
      <c r="AR215" s="322">
        <v>1.3</v>
      </c>
      <c r="AS215" s="322">
        <v>0.449961</v>
      </c>
      <c r="AT215" s="101" t="s">
        <v>63</v>
      </c>
      <c r="AU215" s="101" t="s">
        <v>6522</v>
      </c>
      <c r="AV215" s="101">
        <v>5</v>
      </c>
      <c r="AW215" t="s">
        <v>158</v>
      </c>
      <c r="AX215" t="s">
        <v>45</v>
      </c>
      <c r="AY215" s="321" t="s">
        <v>336</v>
      </c>
      <c r="AZ215" t="s">
        <v>331</v>
      </c>
      <c r="BA215" t="s">
        <v>6780</v>
      </c>
      <c r="BB215" t="s">
        <v>321</v>
      </c>
      <c r="BC215" t="s">
        <v>321</v>
      </c>
      <c r="BD215" t="s">
        <v>321</v>
      </c>
      <c r="BE215" s="322" t="s">
        <v>6602</v>
      </c>
    </row>
    <row r="216" spans="1:57">
      <c r="A216" s="186" t="s">
        <v>50</v>
      </c>
      <c r="B216" s="186" t="s">
        <v>6759</v>
      </c>
      <c r="C216" s="322">
        <v>0</v>
      </c>
      <c r="D216" s="322">
        <v>0</v>
      </c>
      <c r="E216" s="322">
        <v>0</v>
      </c>
      <c r="F216" s="322">
        <v>0</v>
      </c>
      <c r="G216" s="322">
        <v>0</v>
      </c>
      <c r="H216" s="322">
        <v>0</v>
      </c>
      <c r="I216" s="322">
        <v>0</v>
      </c>
      <c r="J216" s="322">
        <v>0</v>
      </c>
      <c r="K216" s="322">
        <v>0</v>
      </c>
      <c r="L216" s="322">
        <v>0</v>
      </c>
      <c r="M216" s="322">
        <v>0</v>
      </c>
      <c r="N216" s="322">
        <v>0</v>
      </c>
      <c r="O216" s="322">
        <v>0</v>
      </c>
      <c r="P216" s="322">
        <v>0</v>
      </c>
      <c r="Q216" s="322">
        <v>0</v>
      </c>
      <c r="R216" s="322">
        <v>0</v>
      </c>
      <c r="S216" s="322">
        <v>0</v>
      </c>
      <c r="T216" s="322">
        <v>0</v>
      </c>
      <c r="U216" s="322">
        <v>0</v>
      </c>
      <c r="V216" s="322">
        <v>0</v>
      </c>
      <c r="W216" s="322">
        <v>0</v>
      </c>
      <c r="X216" s="322">
        <v>0</v>
      </c>
      <c r="Y216" s="322">
        <v>0</v>
      </c>
      <c r="Z216" s="322">
        <v>0</v>
      </c>
      <c r="AA216" s="322">
        <v>0</v>
      </c>
      <c r="AB216" s="322">
        <v>0</v>
      </c>
      <c r="AC216" s="322">
        <v>0</v>
      </c>
      <c r="AD216" s="322">
        <v>0</v>
      </c>
      <c r="AE216" s="322">
        <v>0</v>
      </c>
      <c r="AF216" s="322">
        <v>0</v>
      </c>
      <c r="AG216" s="322">
        <v>0</v>
      </c>
      <c r="AH216" s="322">
        <v>0</v>
      </c>
      <c r="AI216" s="322">
        <v>0</v>
      </c>
      <c r="AJ216" s="322">
        <v>0</v>
      </c>
      <c r="AK216" s="322">
        <v>0</v>
      </c>
      <c r="AL216" s="322">
        <v>0</v>
      </c>
      <c r="AM216" s="322">
        <v>0</v>
      </c>
      <c r="AN216" s="322">
        <v>0</v>
      </c>
      <c r="AO216" s="322">
        <v>1</v>
      </c>
      <c r="AP216" s="320">
        <v>3</v>
      </c>
      <c r="AQ216" s="322">
        <v>4</v>
      </c>
      <c r="AR216" s="322">
        <v>4</v>
      </c>
      <c r="AS216" s="322" t="s">
        <v>520</v>
      </c>
      <c r="AT216" s="101" t="s">
        <v>63</v>
      </c>
      <c r="AU216" s="101" t="s">
        <v>6522</v>
      </c>
      <c r="AV216" s="101">
        <v>5</v>
      </c>
      <c r="AW216" t="s">
        <v>154</v>
      </c>
      <c r="AX216" t="s">
        <v>45</v>
      </c>
      <c r="AY216" t="s">
        <v>519</v>
      </c>
      <c r="AZ216" t="s">
        <v>331</v>
      </c>
      <c r="BA216" t="s">
        <v>6777</v>
      </c>
      <c r="BB216" t="s">
        <v>321</v>
      </c>
      <c r="BC216" t="s">
        <v>321</v>
      </c>
      <c r="BD216" t="s">
        <v>321</v>
      </c>
      <c r="BE216" s="322" t="s">
        <v>6602</v>
      </c>
    </row>
    <row r="217" spans="1:57">
      <c r="A217" s="186" t="s">
        <v>50</v>
      </c>
      <c r="B217" s="186" t="s">
        <v>6758</v>
      </c>
      <c r="C217" s="322">
        <v>0</v>
      </c>
      <c r="D217" s="322">
        <v>0</v>
      </c>
      <c r="E217" s="322">
        <v>0</v>
      </c>
      <c r="F217" s="322">
        <v>0</v>
      </c>
      <c r="G217" s="322">
        <v>0</v>
      </c>
      <c r="H217" s="322">
        <v>0</v>
      </c>
      <c r="I217" s="322">
        <v>0</v>
      </c>
      <c r="J217" s="322">
        <v>0</v>
      </c>
      <c r="K217" s="322">
        <v>0</v>
      </c>
      <c r="L217" s="322">
        <v>0</v>
      </c>
      <c r="M217" s="322">
        <v>0</v>
      </c>
      <c r="N217" s="322">
        <v>0</v>
      </c>
      <c r="O217" s="322">
        <v>0</v>
      </c>
      <c r="P217" s="322">
        <v>0</v>
      </c>
      <c r="Q217" s="322">
        <v>0</v>
      </c>
      <c r="R217" s="322">
        <v>0</v>
      </c>
      <c r="S217" s="322">
        <v>0</v>
      </c>
      <c r="T217" s="322">
        <v>0</v>
      </c>
      <c r="U217" s="322">
        <v>0</v>
      </c>
      <c r="V217" s="322">
        <v>0</v>
      </c>
      <c r="W217" s="322">
        <v>0</v>
      </c>
      <c r="X217" s="322">
        <v>0</v>
      </c>
      <c r="Y217" s="322">
        <v>0</v>
      </c>
      <c r="Z217" s="322">
        <v>0</v>
      </c>
      <c r="AA217" s="322">
        <v>0</v>
      </c>
      <c r="AB217" s="322">
        <v>0</v>
      </c>
      <c r="AC217" s="322">
        <v>0</v>
      </c>
      <c r="AD217" s="322">
        <v>0</v>
      </c>
      <c r="AE217" s="322">
        <v>0</v>
      </c>
      <c r="AF217" s="322">
        <v>0</v>
      </c>
      <c r="AG217" s="322">
        <v>0</v>
      </c>
      <c r="AH217" s="322">
        <v>0</v>
      </c>
      <c r="AI217" s="322">
        <v>0</v>
      </c>
      <c r="AJ217" s="322">
        <v>0</v>
      </c>
      <c r="AK217" s="322">
        <v>0</v>
      </c>
      <c r="AL217" s="322">
        <v>0</v>
      </c>
      <c r="AM217" s="322">
        <v>0</v>
      </c>
      <c r="AN217" s="322">
        <v>0</v>
      </c>
      <c r="AO217" s="322">
        <v>0</v>
      </c>
      <c r="AP217" s="320">
        <v>1.3069999999999999</v>
      </c>
      <c r="AQ217" s="322">
        <v>2.1859999999999999</v>
      </c>
      <c r="AR217" s="322">
        <v>2.0859999999999999</v>
      </c>
      <c r="AS217" s="322">
        <v>0.25</v>
      </c>
      <c r="AT217" s="101" t="s">
        <v>1226</v>
      </c>
      <c r="AU217" s="101" t="s">
        <v>6522</v>
      </c>
      <c r="AV217" s="101">
        <v>4</v>
      </c>
      <c r="AW217" t="s">
        <v>158</v>
      </c>
      <c r="AX217" t="s">
        <v>45</v>
      </c>
      <c r="AY217" t="s">
        <v>519</v>
      </c>
      <c r="AZ217" t="s">
        <v>331</v>
      </c>
      <c r="BA217" t="s">
        <v>6776</v>
      </c>
      <c r="BB217" t="s">
        <v>321</v>
      </c>
      <c r="BC217" t="s">
        <v>529</v>
      </c>
      <c r="BD217" t="s">
        <v>321</v>
      </c>
      <c r="BE217" s="322" t="s">
        <v>6602</v>
      </c>
    </row>
    <row r="218" spans="1:57">
      <c r="A218" s="186" t="s">
        <v>50</v>
      </c>
      <c r="B218" s="186" t="s">
        <v>593</v>
      </c>
      <c r="C218" s="322">
        <v>0</v>
      </c>
      <c r="D218" s="322">
        <v>0</v>
      </c>
      <c r="E218" s="322">
        <v>0</v>
      </c>
      <c r="F218" s="322">
        <v>0</v>
      </c>
      <c r="G218" s="322">
        <v>0</v>
      </c>
      <c r="H218" s="322">
        <v>0</v>
      </c>
      <c r="I218" s="322">
        <v>0</v>
      </c>
      <c r="J218" s="322">
        <v>0</v>
      </c>
      <c r="K218" s="322">
        <v>0</v>
      </c>
      <c r="L218" s="322">
        <v>0</v>
      </c>
      <c r="M218" s="322">
        <v>0</v>
      </c>
      <c r="N218" s="322">
        <v>0</v>
      </c>
      <c r="O218" s="322">
        <v>0</v>
      </c>
      <c r="P218" s="322">
        <v>0</v>
      </c>
      <c r="Q218" s="322">
        <v>0</v>
      </c>
      <c r="R218" s="322">
        <v>0</v>
      </c>
      <c r="S218" s="322">
        <v>0</v>
      </c>
      <c r="T218" s="322">
        <v>0.91300000000000003</v>
      </c>
      <c r="U218" s="322">
        <v>0.9</v>
      </c>
      <c r="V218" s="322">
        <v>0.9</v>
      </c>
      <c r="W218" s="322">
        <v>0.92</v>
      </c>
      <c r="X218" s="322">
        <v>0.82799999999999996</v>
      </c>
      <c r="Y218" s="322">
        <v>0.82799999999999996</v>
      </c>
      <c r="Z218" s="322">
        <v>0.82799999999999996</v>
      </c>
      <c r="AA218" s="322">
        <v>0.93</v>
      </c>
      <c r="AB218" s="322">
        <v>1.7</v>
      </c>
      <c r="AC218" s="322">
        <v>1.1000000000000001</v>
      </c>
      <c r="AD218" s="322">
        <v>1.4</v>
      </c>
      <c r="AE218" s="322">
        <v>1.4</v>
      </c>
      <c r="AF218" s="322">
        <v>1.4</v>
      </c>
      <c r="AG218" s="322">
        <v>1.4</v>
      </c>
      <c r="AH218" s="322">
        <v>1.339</v>
      </c>
      <c r="AI218" s="322">
        <v>2.359</v>
      </c>
      <c r="AJ218" s="322">
        <v>3.129</v>
      </c>
      <c r="AK218" s="322">
        <v>3.605</v>
      </c>
      <c r="AL218" s="322">
        <v>2.677</v>
      </c>
      <c r="AM218" s="322">
        <v>2.9210799999999999</v>
      </c>
      <c r="AN218" s="322">
        <v>1.22</v>
      </c>
      <c r="AO218" s="322">
        <v>2.2999999999999998</v>
      </c>
      <c r="AP218" s="320">
        <v>2.2999999999999998</v>
      </c>
      <c r="AQ218" s="322">
        <v>2.2999999999999998</v>
      </c>
      <c r="AR218" s="322">
        <v>2.2999999999999998</v>
      </c>
      <c r="AS218" s="322">
        <v>0</v>
      </c>
      <c r="AT218" s="101" t="s">
        <v>8</v>
      </c>
      <c r="AU218" s="101" t="s">
        <v>6521</v>
      </c>
      <c r="AV218" s="101">
        <v>25</v>
      </c>
      <c r="AW218" t="s">
        <v>158</v>
      </c>
      <c r="AX218" t="s">
        <v>45</v>
      </c>
      <c r="AY218" t="s">
        <v>519</v>
      </c>
      <c r="AZ218" t="s">
        <v>331</v>
      </c>
      <c r="BA218" t="s">
        <v>6752</v>
      </c>
      <c r="BB218" t="s">
        <v>526</v>
      </c>
      <c r="BC218" t="s">
        <v>321</v>
      </c>
      <c r="BD218" t="s">
        <v>321</v>
      </c>
      <c r="BE218" s="322">
        <v>2.2999999999999998</v>
      </c>
    </row>
    <row r="219" spans="1:57">
      <c r="A219" s="186" t="s">
        <v>50</v>
      </c>
      <c r="B219" s="186" t="s">
        <v>523</v>
      </c>
      <c r="C219" s="322">
        <v>0</v>
      </c>
      <c r="D219" s="322">
        <v>0</v>
      </c>
      <c r="E219" s="322">
        <v>0</v>
      </c>
      <c r="F219" s="322">
        <v>0</v>
      </c>
      <c r="G219" s="322">
        <v>0</v>
      </c>
      <c r="H219" s="322">
        <v>0</v>
      </c>
      <c r="I219" s="322">
        <v>0</v>
      </c>
      <c r="J219" s="322">
        <v>0</v>
      </c>
      <c r="K219" s="322">
        <v>0</v>
      </c>
      <c r="L219" s="322">
        <v>0</v>
      </c>
      <c r="M219" s="322">
        <v>0</v>
      </c>
      <c r="N219" s="322">
        <v>0</v>
      </c>
      <c r="O219" s="322">
        <v>0</v>
      </c>
      <c r="P219" s="322">
        <v>0</v>
      </c>
      <c r="Q219" s="322">
        <v>0</v>
      </c>
      <c r="R219" s="322">
        <v>0</v>
      </c>
      <c r="S219" s="322">
        <v>0</v>
      </c>
      <c r="T219" s="322">
        <v>0</v>
      </c>
      <c r="U219" s="322">
        <v>0</v>
      </c>
      <c r="V219" s="322">
        <v>0</v>
      </c>
      <c r="W219" s="322">
        <v>0</v>
      </c>
      <c r="X219" s="322">
        <v>0</v>
      </c>
      <c r="Y219" s="322">
        <v>0</v>
      </c>
      <c r="Z219" s="322">
        <v>0</v>
      </c>
      <c r="AA219" s="322">
        <v>0</v>
      </c>
      <c r="AB219" s="322">
        <v>0</v>
      </c>
      <c r="AC219" s="322">
        <v>0</v>
      </c>
      <c r="AD219" s="322">
        <v>0</v>
      </c>
      <c r="AE219" s="322">
        <v>0</v>
      </c>
      <c r="AF219" s="322">
        <v>0</v>
      </c>
      <c r="AG219" s="322">
        <v>0</v>
      </c>
      <c r="AH219" s="322">
        <v>0</v>
      </c>
      <c r="AI219" s="322">
        <v>0</v>
      </c>
      <c r="AJ219" s="322">
        <v>0</v>
      </c>
      <c r="AK219" s="322">
        <v>0.158</v>
      </c>
      <c r="AL219" s="322">
        <v>0.23200000000000001</v>
      </c>
      <c r="AM219" s="322">
        <v>0.17599999999999999</v>
      </c>
      <c r="AN219" s="322">
        <v>0</v>
      </c>
      <c r="AO219" s="322">
        <v>1.7999999999999999E-2</v>
      </c>
      <c r="AP219" s="320">
        <v>0.1</v>
      </c>
      <c r="AQ219" s="322">
        <v>0.2</v>
      </c>
      <c r="AR219" s="322">
        <v>0.1</v>
      </c>
      <c r="AS219" s="322">
        <v>0</v>
      </c>
      <c r="AT219" s="101" t="s">
        <v>25</v>
      </c>
      <c r="AU219" s="101" t="s">
        <v>6521</v>
      </c>
      <c r="AV219" s="101">
        <v>8</v>
      </c>
      <c r="AW219" t="s">
        <v>158</v>
      </c>
      <c r="AX219" t="s">
        <v>45</v>
      </c>
      <c r="AY219" t="s">
        <v>519</v>
      </c>
      <c r="AZ219" t="s">
        <v>324</v>
      </c>
      <c r="BA219" t="s">
        <v>6753</v>
      </c>
      <c r="BB219" t="s">
        <v>522</v>
      </c>
      <c r="BC219" s="345" t="s">
        <v>321</v>
      </c>
      <c r="BD219" s="345" t="s">
        <v>321</v>
      </c>
      <c r="BE219" s="322">
        <v>0.22</v>
      </c>
    </row>
    <row r="220" spans="1:57">
      <c r="A220" s="186" t="s">
        <v>50</v>
      </c>
      <c r="B220" s="186" t="s">
        <v>6757</v>
      </c>
      <c r="C220" s="322">
        <v>0</v>
      </c>
      <c r="D220" s="322">
        <v>0</v>
      </c>
      <c r="E220" s="322">
        <v>0</v>
      </c>
      <c r="F220" s="322">
        <v>0</v>
      </c>
      <c r="G220" s="322">
        <v>0</v>
      </c>
      <c r="H220" s="322">
        <v>0</v>
      </c>
      <c r="I220" s="322">
        <v>0</v>
      </c>
      <c r="J220" s="322">
        <v>0</v>
      </c>
      <c r="K220" s="322">
        <v>0</v>
      </c>
      <c r="L220" s="322">
        <v>0</v>
      </c>
      <c r="M220" s="322">
        <v>0</v>
      </c>
      <c r="N220" s="322">
        <v>0</v>
      </c>
      <c r="O220" s="322">
        <v>0</v>
      </c>
      <c r="P220" s="322">
        <v>0</v>
      </c>
      <c r="Q220" s="322">
        <v>0</v>
      </c>
      <c r="R220" s="322">
        <v>0</v>
      </c>
      <c r="S220" s="322">
        <v>0</v>
      </c>
      <c r="T220" s="322">
        <v>0</v>
      </c>
      <c r="U220" s="322">
        <v>0</v>
      </c>
      <c r="V220" s="322">
        <v>0</v>
      </c>
      <c r="W220" s="322">
        <v>0</v>
      </c>
      <c r="X220" s="322">
        <v>0</v>
      </c>
      <c r="Y220" s="322">
        <v>0</v>
      </c>
      <c r="Z220" s="322">
        <v>0</v>
      </c>
      <c r="AA220" s="322">
        <v>0</v>
      </c>
      <c r="AB220" s="322">
        <v>0</v>
      </c>
      <c r="AC220" s="322">
        <v>0</v>
      </c>
      <c r="AD220" s="322">
        <v>0</v>
      </c>
      <c r="AE220" s="322">
        <v>0</v>
      </c>
      <c r="AF220" s="322">
        <v>0</v>
      </c>
      <c r="AG220" s="322">
        <v>0</v>
      </c>
      <c r="AH220" s="322">
        <v>0</v>
      </c>
      <c r="AI220" s="322">
        <v>0</v>
      </c>
      <c r="AJ220" s="322">
        <v>0</v>
      </c>
      <c r="AK220" s="322">
        <v>0</v>
      </c>
      <c r="AL220" s="322">
        <v>0</v>
      </c>
      <c r="AM220" s="322">
        <v>0</v>
      </c>
      <c r="AN220" s="322">
        <v>0</v>
      </c>
      <c r="AO220" s="322">
        <v>4.82</v>
      </c>
      <c r="AP220" s="320">
        <v>4.82</v>
      </c>
      <c r="AQ220" s="322">
        <v>4.38</v>
      </c>
      <c r="AR220" s="322">
        <v>0</v>
      </c>
      <c r="AS220" s="322">
        <v>0</v>
      </c>
      <c r="AT220" s="101" t="s">
        <v>63</v>
      </c>
      <c r="AU220" s="101" t="s">
        <v>6520</v>
      </c>
      <c r="AV220" s="101">
        <v>3</v>
      </c>
      <c r="AW220" t="s">
        <v>158</v>
      </c>
      <c r="AX220" t="s">
        <v>45</v>
      </c>
      <c r="AY220" t="s">
        <v>519</v>
      </c>
      <c r="AZ220" t="s">
        <v>331</v>
      </c>
      <c r="BA220" t="s">
        <v>6774</v>
      </c>
      <c r="BB220" t="s">
        <v>6775</v>
      </c>
      <c r="BC220" t="s">
        <v>321</v>
      </c>
      <c r="BD220" t="s">
        <v>321</v>
      </c>
      <c r="BE220" s="322" t="s">
        <v>6602</v>
      </c>
    </row>
    <row r="221" spans="1:57">
      <c r="A221" s="186" t="s">
        <v>50</v>
      </c>
      <c r="B221" s="186" t="s">
        <v>6756</v>
      </c>
      <c r="C221" s="322">
        <v>0</v>
      </c>
      <c r="D221" s="322">
        <v>0</v>
      </c>
      <c r="E221" s="322">
        <v>0</v>
      </c>
      <c r="F221" s="322">
        <v>0</v>
      </c>
      <c r="G221" s="322">
        <v>0</v>
      </c>
      <c r="H221" s="322">
        <v>0</v>
      </c>
      <c r="I221" s="322">
        <v>0</v>
      </c>
      <c r="J221" s="322">
        <v>0</v>
      </c>
      <c r="K221" s="322">
        <v>0</v>
      </c>
      <c r="L221" s="322">
        <v>0</v>
      </c>
      <c r="M221" s="322">
        <v>0</v>
      </c>
      <c r="N221" s="322">
        <v>0</v>
      </c>
      <c r="O221" s="322">
        <v>0</v>
      </c>
      <c r="P221" s="322">
        <v>0</v>
      </c>
      <c r="Q221" s="322">
        <v>0</v>
      </c>
      <c r="R221" s="322">
        <v>0</v>
      </c>
      <c r="S221" s="322">
        <v>0</v>
      </c>
      <c r="T221" s="322">
        <v>0</v>
      </c>
      <c r="U221" s="322">
        <v>0</v>
      </c>
      <c r="V221" s="322">
        <v>0</v>
      </c>
      <c r="W221" s="322">
        <v>0</v>
      </c>
      <c r="X221" s="322">
        <v>0</v>
      </c>
      <c r="Y221" s="322">
        <v>0</v>
      </c>
      <c r="Z221" s="322">
        <v>0</v>
      </c>
      <c r="AA221" s="322">
        <v>0</v>
      </c>
      <c r="AB221" s="322">
        <v>0</v>
      </c>
      <c r="AC221" s="322">
        <v>0</v>
      </c>
      <c r="AD221" s="322">
        <v>0</v>
      </c>
      <c r="AE221" s="322">
        <v>0</v>
      </c>
      <c r="AF221" s="322">
        <v>0</v>
      </c>
      <c r="AG221" s="322">
        <v>0</v>
      </c>
      <c r="AH221" s="322">
        <v>0</v>
      </c>
      <c r="AI221" s="322">
        <v>0</v>
      </c>
      <c r="AJ221" s="322">
        <v>0</v>
      </c>
      <c r="AK221" s="322">
        <v>0</v>
      </c>
      <c r="AL221" s="322">
        <v>0</v>
      </c>
      <c r="AM221" s="322">
        <v>0</v>
      </c>
      <c r="AN221" s="322">
        <v>0</v>
      </c>
      <c r="AO221" s="322">
        <v>3.98</v>
      </c>
      <c r="AP221" s="320">
        <v>3.98</v>
      </c>
      <c r="AQ221" s="322">
        <v>3.98</v>
      </c>
      <c r="AR221" s="322">
        <v>0</v>
      </c>
      <c r="AS221" s="322">
        <v>0</v>
      </c>
      <c r="AT221" s="101" t="s">
        <v>63</v>
      </c>
      <c r="AU221" s="101" t="s">
        <v>6520</v>
      </c>
      <c r="AV221" s="101">
        <v>3</v>
      </c>
      <c r="AW221" t="s">
        <v>158</v>
      </c>
      <c r="AX221" t="s">
        <v>45</v>
      </c>
      <c r="AY221" t="s">
        <v>519</v>
      </c>
      <c r="AZ221" t="s">
        <v>331</v>
      </c>
      <c r="BA221" t="s">
        <v>6772</v>
      </c>
      <c r="BB221" t="s">
        <v>6773</v>
      </c>
      <c r="BC221" t="s">
        <v>321</v>
      </c>
      <c r="BD221" t="s">
        <v>321</v>
      </c>
      <c r="BE221" s="322" t="s">
        <v>6602</v>
      </c>
    </row>
    <row r="222" spans="1:57">
      <c r="A222" s="186" t="s">
        <v>50</v>
      </c>
      <c r="B222" s="186" t="s">
        <v>6761</v>
      </c>
      <c r="C222" s="322">
        <v>0</v>
      </c>
      <c r="D222" s="322">
        <v>0</v>
      </c>
      <c r="E222" s="322">
        <v>0</v>
      </c>
      <c r="F222" s="322">
        <v>0</v>
      </c>
      <c r="G222" s="322">
        <v>0</v>
      </c>
      <c r="H222" s="322">
        <v>0</v>
      </c>
      <c r="I222" s="322">
        <v>0</v>
      </c>
      <c r="J222" s="322">
        <v>0</v>
      </c>
      <c r="K222" s="322">
        <v>0</v>
      </c>
      <c r="L222" s="322">
        <v>0</v>
      </c>
      <c r="M222" s="322">
        <v>0</v>
      </c>
      <c r="N222" s="322">
        <v>0</v>
      </c>
      <c r="O222" s="322">
        <v>0</v>
      </c>
      <c r="P222" s="322">
        <v>0</v>
      </c>
      <c r="Q222" s="322">
        <v>0</v>
      </c>
      <c r="R222" s="322">
        <v>0</v>
      </c>
      <c r="S222" s="322">
        <v>0</v>
      </c>
      <c r="T222" s="322">
        <v>0</v>
      </c>
      <c r="U222" s="322">
        <v>0</v>
      </c>
      <c r="V222" s="322">
        <v>0</v>
      </c>
      <c r="W222" s="322">
        <v>0</v>
      </c>
      <c r="X222" s="322">
        <v>0</v>
      </c>
      <c r="Y222" s="322">
        <v>0</v>
      </c>
      <c r="Z222" s="322">
        <v>0</v>
      </c>
      <c r="AA222" s="322">
        <v>0</v>
      </c>
      <c r="AB222" s="322">
        <v>0</v>
      </c>
      <c r="AC222" s="322">
        <v>0</v>
      </c>
      <c r="AD222" s="322">
        <v>0</v>
      </c>
      <c r="AE222" s="322">
        <v>0</v>
      </c>
      <c r="AF222" s="322">
        <v>0</v>
      </c>
      <c r="AG222" s="322">
        <v>0</v>
      </c>
      <c r="AH222" s="322">
        <v>0</v>
      </c>
      <c r="AI222" s="322">
        <v>0</v>
      </c>
      <c r="AJ222" s="322">
        <v>0</v>
      </c>
      <c r="AK222" s="322">
        <v>0</v>
      </c>
      <c r="AL222" s="322">
        <v>0</v>
      </c>
      <c r="AM222" s="322">
        <v>0</v>
      </c>
      <c r="AN222" s="322">
        <v>0</v>
      </c>
      <c r="AO222" s="322">
        <v>0.3</v>
      </c>
      <c r="AP222" s="320">
        <v>0.6</v>
      </c>
      <c r="AQ222" s="322">
        <v>0.6</v>
      </c>
      <c r="AR222" s="322">
        <v>0</v>
      </c>
      <c r="AS222" s="322">
        <v>0</v>
      </c>
      <c r="AT222" s="101" t="s">
        <v>63</v>
      </c>
      <c r="AU222" s="101" t="s">
        <v>6520</v>
      </c>
      <c r="AV222" s="101">
        <v>3</v>
      </c>
      <c r="AW222" t="s">
        <v>154</v>
      </c>
      <c r="AX222" t="s">
        <v>45</v>
      </c>
      <c r="AY222" t="s">
        <v>519</v>
      </c>
      <c r="AZ222" t="s">
        <v>331</v>
      </c>
      <c r="BA222" t="s">
        <v>6779</v>
      </c>
      <c r="BB222" t="s">
        <v>321</v>
      </c>
      <c r="BC222" t="s">
        <v>321</v>
      </c>
      <c r="BD222" t="s">
        <v>321</v>
      </c>
      <c r="BE222" s="322" t="s">
        <v>6602</v>
      </c>
    </row>
    <row r="223" spans="1:57">
      <c r="A223" s="186" t="s">
        <v>50</v>
      </c>
      <c r="B223" s="186" t="s">
        <v>6760</v>
      </c>
      <c r="C223" s="322">
        <v>0</v>
      </c>
      <c r="D223" s="322">
        <v>0</v>
      </c>
      <c r="E223" s="322">
        <v>0</v>
      </c>
      <c r="F223" s="322">
        <v>0</v>
      </c>
      <c r="G223" s="322">
        <v>0</v>
      </c>
      <c r="H223" s="322">
        <v>0</v>
      </c>
      <c r="I223" s="322">
        <v>0</v>
      </c>
      <c r="J223" s="322">
        <v>0</v>
      </c>
      <c r="K223" s="322">
        <v>0</v>
      </c>
      <c r="L223" s="322">
        <v>0</v>
      </c>
      <c r="M223" s="322">
        <v>0</v>
      </c>
      <c r="N223" s="322">
        <v>0</v>
      </c>
      <c r="O223" s="322">
        <v>0</v>
      </c>
      <c r="P223" s="322">
        <v>0</v>
      </c>
      <c r="Q223" s="322">
        <v>0</v>
      </c>
      <c r="R223" s="322">
        <v>0</v>
      </c>
      <c r="S223" s="322">
        <v>0</v>
      </c>
      <c r="T223" s="322">
        <v>0</v>
      </c>
      <c r="U223" s="322">
        <v>0</v>
      </c>
      <c r="V223" s="322">
        <v>0</v>
      </c>
      <c r="W223" s="322">
        <v>0</v>
      </c>
      <c r="X223" s="322">
        <v>0</v>
      </c>
      <c r="Y223" s="322">
        <v>0</v>
      </c>
      <c r="Z223" s="322">
        <v>0</v>
      </c>
      <c r="AA223" s="322">
        <v>0</v>
      </c>
      <c r="AB223" s="322">
        <v>0</v>
      </c>
      <c r="AC223" s="322">
        <v>0</v>
      </c>
      <c r="AD223" s="322">
        <v>0</v>
      </c>
      <c r="AE223" s="322">
        <v>0</v>
      </c>
      <c r="AF223" s="322">
        <v>0</v>
      </c>
      <c r="AG223" s="322">
        <v>0</v>
      </c>
      <c r="AH223" s="322">
        <v>0</v>
      </c>
      <c r="AI223" s="322">
        <v>0</v>
      </c>
      <c r="AJ223" s="322">
        <v>0</v>
      </c>
      <c r="AK223" s="322">
        <v>0</v>
      </c>
      <c r="AL223" s="322">
        <v>0</v>
      </c>
      <c r="AM223" s="322">
        <v>0</v>
      </c>
      <c r="AN223" s="322">
        <v>0</v>
      </c>
      <c r="AO223" s="322">
        <v>12</v>
      </c>
      <c r="AP223" s="320">
        <v>12</v>
      </c>
      <c r="AQ223" s="322">
        <v>12</v>
      </c>
      <c r="AR223" s="322">
        <v>0</v>
      </c>
      <c r="AS223" s="322">
        <v>0</v>
      </c>
      <c r="AT223" s="101" t="s">
        <v>63</v>
      </c>
      <c r="AU223" s="101" t="s">
        <v>6520</v>
      </c>
      <c r="AV223" s="101">
        <v>3</v>
      </c>
      <c r="AW223" s="321" t="s">
        <v>158</v>
      </c>
      <c r="AX223" s="321" t="s">
        <v>45</v>
      </c>
      <c r="AY223" s="321" t="s">
        <v>519</v>
      </c>
      <c r="AZ223" s="321" t="s">
        <v>331</v>
      </c>
      <c r="BA223" s="321" t="s">
        <v>6778</v>
      </c>
      <c r="BB223" s="321" t="s">
        <v>321</v>
      </c>
      <c r="BC223" s="321" t="s">
        <v>321</v>
      </c>
      <c r="BD223" s="321" t="s">
        <v>321</v>
      </c>
      <c r="BE223" s="322" t="s">
        <v>6602</v>
      </c>
    </row>
    <row r="224" spans="1:57">
      <c r="A224" s="186" t="s">
        <v>50</v>
      </c>
      <c r="B224" s="186" t="s">
        <v>545</v>
      </c>
      <c r="C224" s="322">
        <v>0</v>
      </c>
      <c r="D224" s="322">
        <v>0</v>
      </c>
      <c r="E224" s="322">
        <v>0</v>
      </c>
      <c r="F224" s="322">
        <v>0</v>
      </c>
      <c r="G224" s="322">
        <v>0</v>
      </c>
      <c r="H224" s="322">
        <v>0</v>
      </c>
      <c r="I224" s="322">
        <v>0</v>
      </c>
      <c r="J224" s="322">
        <v>0</v>
      </c>
      <c r="K224" s="322">
        <v>0</v>
      </c>
      <c r="L224" s="322">
        <v>0</v>
      </c>
      <c r="M224" s="322">
        <v>0</v>
      </c>
      <c r="N224" s="322">
        <v>0</v>
      </c>
      <c r="O224" s="322">
        <v>0</v>
      </c>
      <c r="P224" s="322">
        <v>0</v>
      </c>
      <c r="Q224" s="322">
        <v>0</v>
      </c>
      <c r="R224" s="322">
        <v>0</v>
      </c>
      <c r="S224" s="322">
        <v>0</v>
      </c>
      <c r="T224" s="322">
        <v>0</v>
      </c>
      <c r="U224" s="322">
        <v>0</v>
      </c>
      <c r="V224" s="322">
        <v>0</v>
      </c>
      <c r="W224" s="322">
        <v>0</v>
      </c>
      <c r="X224" s="322">
        <v>0</v>
      </c>
      <c r="Y224" s="322">
        <v>0</v>
      </c>
      <c r="Z224" s="322">
        <v>0</v>
      </c>
      <c r="AA224" s="322">
        <v>0</v>
      </c>
      <c r="AB224" s="322">
        <v>0</v>
      </c>
      <c r="AC224" s="322">
        <v>0</v>
      </c>
      <c r="AD224" s="322">
        <v>0</v>
      </c>
      <c r="AE224" s="322">
        <v>0</v>
      </c>
      <c r="AF224" s="322">
        <v>0</v>
      </c>
      <c r="AG224" s="322">
        <v>0</v>
      </c>
      <c r="AH224" s="322">
        <v>0</v>
      </c>
      <c r="AI224" s="322">
        <v>0</v>
      </c>
      <c r="AJ224" s="322">
        <v>0</v>
      </c>
      <c r="AK224" s="322">
        <v>0</v>
      </c>
      <c r="AL224" s="322">
        <v>0</v>
      </c>
      <c r="AM224" s="322">
        <v>0</v>
      </c>
      <c r="AN224" s="322">
        <v>0</v>
      </c>
      <c r="AO224" s="322">
        <v>20</v>
      </c>
      <c r="AP224" s="320">
        <v>22.7</v>
      </c>
      <c r="AQ224" s="322">
        <v>4.9000000000000004</v>
      </c>
      <c r="AR224" s="322">
        <v>0</v>
      </c>
      <c r="AS224" s="322">
        <v>0</v>
      </c>
      <c r="AT224" s="101" t="s">
        <v>63</v>
      </c>
      <c r="AU224" s="101" t="s">
        <v>6520</v>
      </c>
      <c r="AV224" s="101">
        <v>3</v>
      </c>
      <c r="AW224" t="s">
        <v>155</v>
      </c>
      <c r="AX224" t="s">
        <v>45</v>
      </c>
      <c r="AY224" t="s">
        <v>519</v>
      </c>
      <c r="AZ224" t="s">
        <v>331</v>
      </c>
      <c r="BA224" t="s">
        <v>544</v>
      </c>
      <c r="BB224" t="s">
        <v>543</v>
      </c>
      <c r="BC224" t="s">
        <v>321</v>
      </c>
      <c r="BD224" t="s">
        <v>321</v>
      </c>
      <c r="BE224" s="322">
        <v>20</v>
      </c>
    </row>
    <row r="225" spans="1:57">
      <c r="A225" s="186" t="s">
        <v>50</v>
      </c>
      <c r="B225" s="186" t="s">
        <v>613</v>
      </c>
      <c r="C225" s="322">
        <v>0</v>
      </c>
      <c r="D225" s="322">
        <v>0</v>
      </c>
      <c r="E225" s="322">
        <v>0</v>
      </c>
      <c r="F225" s="322">
        <v>0</v>
      </c>
      <c r="G225" s="322">
        <v>0</v>
      </c>
      <c r="H225" s="322">
        <v>0</v>
      </c>
      <c r="I225" s="322">
        <v>0</v>
      </c>
      <c r="J225" s="322">
        <v>0</v>
      </c>
      <c r="K225" s="322">
        <v>0</v>
      </c>
      <c r="L225" s="322">
        <v>0</v>
      </c>
      <c r="M225" s="322">
        <v>0</v>
      </c>
      <c r="N225" s="322">
        <v>0</v>
      </c>
      <c r="O225" s="322">
        <v>0</v>
      </c>
      <c r="P225" s="322">
        <v>0</v>
      </c>
      <c r="Q225" s="322">
        <v>0.8</v>
      </c>
      <c r="R225" s="322">
        <v>0.8</v>
      </c>
      <c r="S225" s="322">
        <v>0.8</v>
      </c>
      <c r="T225" s="322">
        <v>0.9</v>
      </c>
      <c r="U225" s="322">
        <v>0.9</v>
      </c>
      <c r="V225" s="322">
        <v>0.9</v>
      </c>
      <c r="W225" s="322">
        <v>0</v>
      </c>
      <c r="X225" s="322">
        <v>0</v>
      </c>
      <c r="Y225" s="322">
        <v>0</v>
      </c>
      <c r="Z225" s="322">
        <v>0</v>
      </c>
      <c r="AA225" s="322">
        <v>0</v>
      </c>
      <c r="AB225" s="322">
        <v>0</v>
      </c>
      <c r="AC225" s="322">
        <v>0</v>
      </c>
      <c r="AD225" s="322">
        <v>0</v>
      </c>
      <c r="AE225" s="322">
        <v>0</v>
      </c>
      <c r="AF225" s="322">
        <v>2.1</v>
      </c>
      <c r="AG225" s="322">
        <v>4.3</v>
      </c>
      <c r="AH225" s="322">
        <v>2</v>
      </c>
      <c r="AI225" s="322">
        <v>2</v>
      </c>
      <c r="AJ225" s="322">
        <v>2</v>
      </c>
      <c r="AK225" s="322">
        <v>1.9419999999999999</v>
      </c>
      <c r="AL225" s="322">
        <v>1.93</v>
      </c>
      <c r="AM225" s="322">
        <v>1.899</v>
      </c>
      <c r="AN225" s="322">
        <v>1.8280000000000001</v>
      </c>
      <c r="AO225" s="322">
        <v>1.722</v>
      </c>
      <c r="AP225" s="320">
        <v>1.6890000000000001</v>
      </c>
      <c r="AQ225" s="322">
        <v>0</v>
      </c>
      <c r="AR225" s="322">
        <v>0</v>
      </c>
      <c r="AS225" s="322">
        <v>0</v>
      </c>
      <c r="AT225" s="101" t="s">
        <v>5</v>
      </c>
      <c r="AU225" s="101" t="s">
        <v>1226</v>
      </c>
      <c r="AV225" s="101">
        <v>26</v>
      </c>
      <c r="AW225" t="s">
        <v>158</v>
      </c>
      <c r="AX225" t="s">
        <v>45</v>
      </c>
      <c r="AY225" t="s">
        <v>336</v>
      </c>
      <c r="AZ225" t="s">
        <v>331</v>
      </c>
      <c r="BA225" t="s">
        <v>612</v>
      </c>
      <c r="BB225" t="s">
        <v>321</v>
      </c>
      <c r="BC225" t="s">
        <v>321</v>
      </c>
      <c r="BD225" t="s">
        <v>321</v>
      </c>
      <c r="BE225" s="322">
        <v>1.722</v>
      </c>
    </row>
    <row r="226" spans="1:57">
      <c r="A226" s="186" t="s">
        <v>50</v>
      </c>
      <c r="B226" s="186" t="s">
        <v>609</v>
      </c>
      <c r="C226" s="322">
        <v>0</v>
      </c>
      <c r="D226" s="322">
        <v>0</v>
      </c>
      <c r="E226" s="322">
        <v>0</v>
      </c>
      <c r="F226" s="322">
        <v>0</v>
      </c>
      <c r="G226" s="322">
        <v>0</v>
      </c>
      <c r="H226" s="322">
        <v>0</v>
      </c>
      <c r="I226" s="322">
        <v>0</v>
      </c>
      <c r="J226" s="322">
        <v>0</v>
      </c>
      <c r="K226" s="322">
        <v>0</v>
      </c>
      <c r="L226" s="322">
        <v>0</v>
      </c>
      <c r="M226" s="322">
        <v>0</v>
      </c>
      <c r="N226" s="322">
        <v>0</v>
      </c>
      <c r="O226" s="322">
        <v>0</v>
      </c>
      <c r="P226" s="322">
        <v>0</v>
      </c>
      <c r="Q226" s="322">
        <v>0</v>
      </c>
      <c r="R226" s="322">
        <v>0</v>
      </c>
      <c r="S226" s="322">
        <v>0</v>
      </c>
      <c r="T226" s="322">
        <v>0</v>
      </c>
      <c r="U226" s="322">
        <v>0</v>
      </c>
      <c r="V226" s="322">
        <v>0</v>
      </c>
      <c r="W226" s="322">
        <v>0</v>
      </c>
      <c r="X226" s="322">
        <v>0</v>
      </c>
      <c r="Y226" s="322">
        <v>0</v>
      </c>
      <c r="Z226" s="322">
        <v>0</v>
      </c>
      <c r="AA226" s="322">
        <v>0</v>
      </c>
      <c r="AB226" s="322">
        <v>0</v>
      </c>
      <c r="AC226" s="322">
        <v>0</v>
      </c>
      <c r="AD226" s="322">
        <v>0</v>
      </c>
      <c r="AE226" s="322">
        <v>0</v>
      </c>
      <c r="AF226" s="322">
        <v>0</v>
      </c>
      <c r="AG226" s="322">
        <v>0</v>
      </c>
      <c r="AH226" s="322">
        <v>0</v>
      </c>
      <c r="AI226" s="322">
        <v>0</v>
      </c>
      <c r="AJ226" s="322">
        <v>0</v>
      </c>
      <c r="AK226" s="322">
        <v>4.0990000000000002</v>
      </c>
      <c r="AL226" s="322">
        <v>4.18</v>
      </c>
      <c r="AM226" s="322">
        <v>4.2699999999999996</v>
      </c>
      <c r="AN226" s="322">
        <v>4.3339999999999996</v>
      </c>
      <c r="AO226" s="322">
        <v>4.4480000000000004</v>
      </c>
      <c r="AP226" s="320">
        <v>4.5190000000000001</v>
      </c>
      <c r="AQ226" s="322">
        <v>0</v>
      </c>
      <c r="AR226" s="322">
        <v>0</v>
      </c>
      <c r="AS226" s="322">
        <v>0</v>
      </c>
      <c r="AT226" s="101" t="s">
        <v>25</v>
      </c>
      <c r="AU226" s="101" t="s">
        <v>1226</v>
      </c>
      <c r="AV226" s="101">
        <v>6</v>
      </c>
      <c r="AW226" t="s">
        <v>158</v>
      </c>
      <c r="AX226" t="s">
        <v>45</v>
      </c>
      <c r="AY226" t="s">
        <v>336</v>
      </c>
      <c r="AZ226" t="s">
        <v>331</v>
      </c>
      <c r="BA226" t="s">
        <v>608</v>
      </c>
      <c r="BB226" t="s">
        <v>321</v>
      </c>
      <c r="BC226" t="s">
        <v>321</v>
      </c>
      <c r="BD226" t="s">
        <v>321</v>
      </c>
      <c r="BE226" s="322">
        <v>4.4480000000000004</v>
      </c>
    </row>
    <row r="227" spans="1:57">
      <c r="A227" s="186" t="s">
        <v>50</v>
      </c>
      <c r="B227" s="186" t="s">
        <v>6763</v>
      </c>
      <c r="C227" s="322">
        <v>0</v>
      </c>
      <c r="D227" s="322">
        <v>0</v>
      </c>
      <c r="E227" s="322">
        <v>0</v>
      </c>
      <c r="F227" s="322">
        <v>0</v>
      </c>
      <c r="G227" s="322">
        <v>0</v>
      </c>
      <c r="H227" s="322">
        <v>0</v>
      </c>
      <c r="I227" s="322">
        <v>0</v>
      </c>
      <c r="J227" s="322">
        <v>0</v>
      </c>
      <c r="K227" s="322">
        <v>0</v>
      </c>
      <c r="L227" s="322">
        <v>0</v>
      </c>
      <c r="M227" s="322">
        <v>0</v>
      </c>
      <c r="N227" s="322">
        <v>0</v>
      </c>
      <c r="O227" s="322">
        <v>0</v>
      </c>
      <c r="P227" s="322">
        <v>0</v>
      </c>
      <c r="Q227" s="322">
        <v>0</v>
      </c>
      <c r="R227" s="322">
        <v>0</v>
      </c>
      <c r="S227" s="322">
        <v>0</v>
      </c>
      <c r="T227" s="322">
        <v>0</v>
      </c>
      <c r="U227" s="322">
        <v>0</v>
      </c>
      <c r="V227" s="322">
        <v>0</v>
      </c>
      <c r="W227" s="322">
        <v>0</v>
      </c>
      <c r="X227" s="322">
        <v>0</v>
      </c>
      <c r="Y227" s="322">
        <v>0</v>
      </c>
      <c r="Z227" s="322">
        <v>0</v>
      </c>
      <c r="AA227" s="322">
        <v>0</v>
      </c>
      <c r="AB227" s="322">
        <v>0</v>
      </c>
      <c r="AC227" s="322">
        <v>0</v>
      </c>
      <c r="AD227" s="322">
        <v>0</v>
      </c>
      <c r="AE227" s="322">
        <v>0</v>
      </c>
      <c r="AF227" s="322">
        <v>0</v>
      </c>
      <c r="AG227" s="322">
        <v>0</v>
      </c>
      <c r="AH227" s="322">
        <v>0</v>
      </c>
      <c r="AI227" s="322">
        <v>0</v>
      </c>
      <c r="AJ227" s="322">
        <v>0</v>
      </c>
      <c r="AK227" s="322">
        <v>0</v>
      </c>
      <c r="AL227" s="322">
        <v>0</v>
      </c>
      <c r="AM227" s="322">
        <v>0</v>
      </c>
      <c r="AN227" s="322">
        <v>2.7959999999999998</v>
      </c>
      <c r="AO227" s="322">
        <v>13.186999999999999</v>
      </c>
      <c r="AP227" s="320">
        <v>4.28</v>
      </c>
      <c r="AQ227" s="322">
        <v>0</v>
      </c>
      <c r="AR227" s="322">
        <v>0</v>
      </c>
      <c r="AS227" s="322">
        <v>0</v>
      </c>
      <c r="AT227" s="101" t="s">
        <v>62</v>
      </c>
      <c r="AU227" s="101" t="s">
        <v>1226</v>
      </c>
      <c r="AV227" s="101">
        <v>3</v>
      </c>
      <c r="AW227" t="s">
        <v>158</v>
      </c>
      <c r="AX227" t="s">
        <v>45</v>
      </c>
      <c r="AY227" t="s">
        <v>519</v>
      </c>
      <c r="AZ227" t="s">
        <v>331</v>
      </c>
      <c r="BA227" t="s">
        <v>6781</v>
      </c>
      <c r="BB227" t="s">
        <v>321</v>
      </c>
      <c r="BC227" t="s">
        <v>321</v>
      </c>
      <c r="BD227" t="s">
        <v>321</v>
      </c>
      <c r="BE227" s="322" t="s">
        <v>6602</v>
      </c>
    </row>
    <row r="228" spans="1:57">
      <c r="A228" s="186" t="s">
        <v>50</v>
      </c>
      <c r="B228" s="186" t="s">
        <v>6769</v>
      </c>
      <c r="C228" s="322">
        <v>0</v>
      </c>
      <c r="D228" s="322">
        <v>0</v>
      </c>
      <c r="E228" s="322">
        <v>0</v>
      </c>
      <c r="F228" s="322">
        <v>0</v>
      </c>
      <c r="G228" s="322">
        <v>0</v>
      </c>
      <c r="H228" s="322">
        <v>0</v>
      </c>
      <c r="I228" s="322">
        <v>0</v>
      </c>
      <c r="J228" s="322">
        <v>0</v>
      </c>
      <c r="K228" s="322">
        <v>0</v>
      </c>
      <c r="L228" s="322">
        <v>0</v>
      </c>
      <c r="M228" s="322">
        <v>0</v>
      </c>
      <c r="N228" s="322">
        <v>0</v>
      </c>
      <c r="O228" s="322">
        <v>0</v>
      </c>
      <c r="P228" s="322">
        <v>0</v>
      </c>
      <c r="Q228" s="322">
        <v>0</v>
      </c>
      <c r="R228" s="322">
        <v>0</v>
      </c>
      <c r="S228" s="322">
        <v>0</v>
      </c>
      <c r="T228" s="322">
        <v>0</v>
      </c>
      <c r="U228" s="322">
        <v>0</v>
      </c>
      <c r="V228" s="322">
        <v>0</v>
      </c>
      <c r="W228" s="322">
        <v>0</v>
      </c>
      <c r="X228" s="322">
        <v>0</v>
      </c>
      <c r="Y228" s="322">
        <v>0</v>
      </c>
      <c r="Z228" s="322">
        <v>0</v>
      </c>
      <c r="AA228" s="322">
        <v>0</v>
      </c>
      <c r="AB228" s="322">
        <v>0</v>
      </c>
      <c r="AC228" s="322">
        <v>0</v>
      </c>
      <c r="AD228" s="322">
        <v>0</v>
      </c>
      <c r="AE228" s="322">
        <v>0</v>
      </c>
      <c r="AF228" s="322">
        <v>0</v>
      </c>
      <c r="AG228" s="322">
        <v>0</v>
      </c>
      <c r="AH228" s="322">
        <v>0</v>
      </c>
      <c r="AI228" s="322">
        <v>0</v>
      </c>
      <c r="AJ228" s="322">
        <v>0</v>
      </c>
      <c r="AK228" s="322">
        <v>0</v>
      </c>
      <c r="AL228" s="322">
        <v>0</v>
      </c>
      <c r="AM228" s="322">
        <v>0</v>
      </c>
      <c r="AN228" s="322">
        <v>0</v>
      </c>
      <c r="AO228" s="322">
        <v>7.0000000000000007E-2</v>
      </c>
      <c r="AP228" s="320">
        <v>7.0000000000000007E-2</v>
      </c>
      <c r="AQ228" s="322">
        <v>0</v>
      </c>
      <c r="AR228" s="322">
        <v>0</v>
      </c>
      <c r="AS228" s="322">
        <v>0</v>
      </c>
      <c r="AT228" s="101" t="s">
        <v>63</v>
      </c>
      <c r="AU228" s="101" t="s">
        <v>1226</v>
      </c>
      <c r="AV228" s="101">
        <v>2</v>
      </c>
      <c r="AW228" t="s">
        <v>158</v>
      </c>
      <c r="AX228" t="s">
        <v>45</v>
      </c>
      <c r="AY228" t="s">
        <v>336</v>
      </c>
      <c r="AZ228" t="s">
        <v>331</v>
      </c>
      <c r="BA228" t="s">
        <v>6792</v>
      </c>
      <c r="BB228" t="s">
        <v>321</v>
      </c>
      <c r="BC228" s="319" t="s">
        <v>321</v>
      </c>
      <c r="BD228" s="319" t="s">
        <v>321</v>
      </c>
      <c r="BE228" s="322" t="s">
        <v>6602</v>
      </c>
    </row>
    <row r="229" spans="1:57">
      <c r="A229" s="186" t="s">
        <v>50</v>
      </c>
      <c r="B229" s="186" t="s">
        <v>6764</v>
      </c>
      <c r="C229" s="322">
        <v>0</v>
      </c>
      <c r="D229" s="322">
        <v>0</v>
      </c>
      <c r="E229" s="322">
        <v>0</v>
      </c>
      <c r="F229" s="322">
        <v>0</v>
      </c>
      <c r="G229" s="322">
        <v>0</v>
      </c>
      <c r="H229" s="322">
        <v>0</v>
      </c>
      <c r="I229" s="322">
        <v>0</v>
      </c>
      <c r="J229" s="322">
        <v>0</v>
      </c>
      <c r="K229" s="322">
        <v>0</v>
      </c>
      <c r="L229" s="322">
        <v>0</v>
      </c>
      <c r="M229" s="322">
        <v>0</v>
      </c>
      <c r="N229" s="322">
        <v>0</v>
      </c>
      <c r="O229" s="322">
        <v>0</v>
      </c>
      <c r="P229" s="322">
        <v>0</v>
      </c>
      <c r="Q229" s="322">
        <v>0</v>
      </c>
      <c r="R229" s="322">
        <v>0</v>
      </c>
      <c r="S229" s="322">
        <v>0</v>
      </c>
      <c r="T229" s="322">
        <v>0</v>
      </c>
      <c r="U229" s="322">
        <v>0</v>
      </c>
      <c r="V229" s="322">
        <v>0</v>
      </c>
      <c r="W229" s="322">
        <v>0</v>
      </c>
      <c r="X229" s="322">
        <v>0</v>
      </c>
      <c r="Y229" s="322">
        <v>0</v>
      </c>
      <c r="Z229" s="322">
        <v>0</v>
      </c>
      <c r="AA229" s="322">
        <v>0</v>
      </c>
      <c r="AB229" s="322">
        <v>0</v>
      </c>
      <c r="AC229" s="322">
        <v>0</v>
      </c>
      <c r="AD229" s="322">
        <v>0</v>
      </c>
      <c r="AE229" s="322">
        <v>0</v>
      </c>
      <c r="AF229" s="322">
        <v>0</v>
      </c>
      <c r="AG229" s="322">
        <v>0</v>
      </c>
      <c r="AH229" s="322">
        <v>0</v>
      </c>
      <c r="AI229" s="322">
        <v>0</v>
      </c>
      <c r="AJ229" s="322">
        <v>0</v>
      </c>
      <c r="AK229" s="322">
        <v>0</v>
      </c>
      <c r="AL229" s="322">
        <v>0</v>
      </c>
      <c r="AM229" s="347">
        <v>0</v>
      </c>
      <c r="AN229" s="347">
        <v>0</v>
      </c>
      <c r="AO229" s="347">
        <v>0.25</v>
      </c>
      <c r="AP229" s="320">
        <v>0.25</v>
      </c>
      <c r="AQ229" s="322">
        <v>0</v>
      </c>
      <c r="AR229" s="322">
        <v>0</v>
      </c>
      <c r="AS229" s="322">
        <v>0</v>
      </c>
      <c r="AT229" s="101" t="s">
        <v>63</v>
      </c>
      <c r="AU229" s="101" t="s">
        <v>1226</v>
      </c>
      <c r="AV229" s="101">
        <v>2</v>
      </c>
      <c r="AW229" t="s">
        <v>158</v>
      </c>
      <c r="AX229" t="s">
        <v>45</v>
      </c>
      <c r="AY229" t="s">
        <v>519</v>
      </c>
      <c r="AZ229" t="s">
        <v>331</v>
      </c>
      <c r="BA229" t="s">
        <v>6782</v>
      </c>
      <c r="BB229" t="s">
        <v>6783</v>
      </c>
      <c r="BC229" t="s">
        <v>6784</v>
      </c>
      <c r="BD229" t="s">
        <v>321</v>
      </c>
      <c r="BE229" s="322" t="s">
        <v>6602</v>
      </c>
    </row>
    <row r="230" spans="1:57">
      <c r="A230" s="186" t="s">
        <v>50</v>
      </c>
      <c r="B230" s="186" t="s">
        <v>6765</v>
      </c>
      <c r="C230" s="322">
        <v>0</v>
      </c>
      <c r="D230" s="322">
        <v>0</v>
      </c>
      <c r="E230" s="322">
        <v>0</v>
      </c>
      <c r="F230" s="322">
        <v>0</v>
      </c>
      <c r="G230" s="322">
        <v>0</v>
      </c>
      <c r="H230" s="322">
        <v>0</v>
      </c>
      <c r="I230" s="322">
        <v>0</v>
      </c>
      <c r="J230" s="322">
        <v>0</v>
      </c>
      <c r="K230" s="322">
        <v>0</v>
      </c>
      <c r="L230" s="322">
        <v>0</v>
      </c>
      <c r="M230" s="322">
        <v>0</v>
      </c>
      <c r="N230" s="322">
        <v>0</v>
      </c>
      <c r="O230" s="322">
        <v>0</v>
      </c>
      <c r="P230" s="322">
        <v>0</v>
      </c>
      <c r="Q230" s="322">
        <v>0</v>
      </c>
      <c r="R230" s="322">
        <v>0</v>
      </c>
      <c r="S230" s="322">
        <v>0</v>
      </c>
      <c r="T230" s="322">
        <v>0</v>
      </c>
      <c r="U230" s="322">
        <v>0</v>
      </c>
      <c r="V230" s="322">
        <v>0</v>
      </c>
      <c r="W230" s="322">
        <v>0</v>
      </c>
      <c r="X230" s="322">
        <v>0</v>
      </c>
      <c r="Y230" s="322">
        <v>0</v>
      </c>
      <c r="Z230" s="322">
        <v>0</v>
      </c>
      <c r="AA230" s="322">
        <v>0</v>
      </c>
      <c r="AB230" s="322">
        <v>0</v>
      </c>
      <c r="AC230" s="322">
        <v>0</v>
      </c>
      <c r="AD230" s="322">
        <v>0</v>
      </c>
      <c r="AE230" s="322">
        <v>0</v>
      </c>
      <c r="AF230" s="322">
        <v>0</v>
      </c>
      <c r="AG230" s="322">
        <v>0</v>
      </c>
      <c r="AH230" s="322">
        <v>0</v>
      </c>
      <c r="AI230" s="322">
        <v>0</v>
      </c>
      <c r="AJ230" s="322">
        <v>0</v>
      </c>
      <c r="AK230" s="322">
        <v>0</v>
      </c>
      <c r="AL230" s="322">
        <v>0</v>
      </c>
      <c r="AM230" s="322">
        <v>0</v>
      </c>
      <c r="AN230" s="322">
        <v>0</v>
      </c>
      <c r="AO230" s="322">
        <v>1.17</v>
      </c>
      <c r="AP230" s="320">
        <v>1.1060000000000001</v>
      </c>
      <c r="AQ230" s="322">
        <v>0</v>
      </c>
      <c r="AR230" s="322">
        <v>0</v>
      </c>
      <c r="AS230" s="322">
        <v>0</v>
      </c>
      <c r="AT230" s="101" t="s">
        <v>63</v>
      </c>
      <c r="AU230" s="101" t="s">
        <v>1226</v>
      </c>
      <c r="AV230" s="101">
        <v>2</v>
      </c>
      <c r="AW230" t="s">
        <v>158</v>
      </c>
      <c r="AX230" t="s">
        <v>45</v>
      </c>
      <c r="AY230" t="s">
        <v>519</v>
      </c>
      <c r="AZ230" t="s">
        <v>331</v>
      </c>
      <c r="BA230" t="s">
        <v>6785</v>
      </c>
      <c r="BB230" t="s">
        <v>6786</v>
      </c>
      <c r="BC230" t="s">
        <v>321</v>
      </c>
      <c r="BD230" t="s">
        <v>321</v>
      </c>
      <c r="BE230" s="322" t="s">
        <v>6602</v>
      </c>
    </row>
    <row r="231" spans="1:57">
      <c r="A231" s="186" t="s">
        <v>50</v>
      </c>
      <c r="B231" s="186" t="s">
        <v>6766</v>
      </c>
      <c r="C231" s="322">
        <v>0</v>
      </c>
      <c r="D231" s="322">
        <v>0</v>
      </c>
      <c r="E231" s="322">
        <v>0</v>
      </c>
      <c r="F231" s="322">
        <v>0</v>
      </c>
      <c r="G231" s="322">
        <v>0</v>
      </c>
      <c r="H231" s="322">
        <v>0</v>
      </c>
      <c r="I231" s="322">
        <v>0</v>
      </c>
      <c r="J231" s="322">
        <v>0</v>
      </c>
      <c r="K231" s="322">
        <v>0</v>
      </c>
      <c r="L231" s="322">
        <v>0</v>
      </c>
      <c r="M231" s="322">
        <v>0</v>
      </c>
      <c r="N231" s="322">
        <v>0</v>
      </c>
      <c r="O231" s="322">
        <v>0</v>
      </c>
      <c r="P231" s="322">
        <v>0</v>
      </c>
      <c r="Q231" s="322">
        <v>0</v>
      </c>
      <c r="R231" s="322">
        <v>0</v>
      </c>
      <c r="S231" s="322">
        <v>0</v>
      </c>
      <c r="T231" s="322">
        <v>0</v>
      </c>
      <c r="U231" s="322">
        <v>0</v>
      </c>
      <c r="V231" s="322">
        <v>0</v>
      </c>
      <c r="W231" s="322">
        <v>0</v>
      </c>
      <c r="X231" s="322">
        <v>0</v>
      </c>
      <c r="Y231" s="322">
        <v>0</v>
      </c>
      <c r="Z231" s="322">
        <v>0</v>
      </c>
      <c r="AA231" s="322">
        <v>0</v>
      </c>
      <c r="AB231" s="322">
        <v>0</v>
      </c>
      <c r="AC231" s="322">
        <v>0</v>
      </c>
      <c r="AD231" s="322">
        <v>0</v>
      </c>
      <c r="AE231" s="322">
        <v>0</v>
      </c>
      <c r="AF231" s="322">
        <v>0</v>
      </c>
      <c r="AG231" s="322">
        <v>0</v>
      </c>
      <c r="AH231" s="322">
        <v>0</v>
      </c>
      <c r="AI231" s="322">
        <v>0</v>
      </c>
      <c r="AJ231" s="322">
        <v>0</v>
      </c>
      <c r="AK231" s="322">
        <v>0</v>
      </c>
      <c r="AL231" s="322">
        <v>0</v>
      </c>
      <c r="AM231" s="322">
        <v>0</v>
      </c>
      <c r="AN231" s="347">
        <v>0</v>
      </c>
      <c r="AO231" s="347">
        <v>1.5</v>
      </c>
      <c r="AP231" s="320">
        <v>1.5</v>
      </c>
      <c r="AQ231" s="347">
        <v>0</v>
      </c>
      <c r="AR231" s="347">
        <v>0</v>
      </c>
      <c r="AS231" s="347">
        <v>0</v>
      </c>
      <c r="AT231" s="101" t="s">
        <v>63</v>
      </c>
      <c r="AU231" s="101" t="s">
        <v>1226</v>
      </c>
      <c r="AV231" s="101">
        <v>2</v>
      </c>
      <c r="AW231" t="s">
        <v>158</v>
      </c>
      <c r="AX231" t="s">
        <v>45</v>
      </c>
      <c r="AY231" t="s">
        <v>519</v>
      </c>
      <c r="AZ231" t="s">
        <v>331</v>
      </c>
      <c r="BA231" t="s">
        <v>6787</v>
      </c>
      <c r="BB231" t="s">
        <v>6784</v>
      </c>
      <c r="BC231" t="s">
        <v>321</v>
      </c>
      <c r="BD231" t="s">
        <v>321</v>
      </c>
      <c r="BE231" s="322" t="s">
        <v>6602</v>
      </c>
    </row>
    <row r="232" spans="1:57">
      <c r="A232" s="186" t="s">
        <v>50</v>
      </c>
      <c r="B232" s="186" t="s">
        <v>552</v>
      </c>
      <c r="C232" s="322">
        <v>0</v>
      </c>
      <c r="D232" s="322">
        <v>0</v>
      </c>
      <c r="E232" s="322">
        <v>0</v>
      </c>
      <c r="F232" s="322">
        <v>0</v>
      </c>
      <c r="G232" s="322">
        <v>0</v>
      </c>
      <c r="H232" s="322">
        <v>0</v>
      </c>
      <c r="I232" s="322">
        <v>0</v>
      </c>
      <c r="J232" s="322">
        <v>0</v>
      </c>
      <c r="K232" s="322">
        <v>0</v>
      </c>
      <c r="L232" s="322">
        <v>0</v>
      </c>
      <c r="M232" s="322">
        <v>0</v>
      </c>
      <c r="N232" s="322">
        <v>0</v>
      </c>
      <c r="O232" s="322">
        <v>0</v>
      </c>
      <c r="P232" s="322">
        <v>0</v>
      </c>
      <c r="Q232" s="322">
        <v>0</v>
      </c>
      <c r="R232" s="322">
        <v>0</v>
      </c>
      <c r="S232" s="322">
        <v>0</v>
      </c>
      <c r="T232" s="322">
        <v>0</v>
      </c>
      <c r="U232" s="322">
        <v>0</v>
      </c>
      <c r="V232" s="322">
        <v>0</v>
      </c>
      <c r="W232" s="322">
        <v>0</v>
      </c>
      <c r="X232" s="322">
        <v>0</v>
      </c>
      <c r="Y232" s="322">
        <v>0</v>
      </c>
      <c r="Z232" s="322">
        <v>0</v>
      </c>
      <c r="AA232" s="322">
        <v>0.17499999999999999</v>
      </c>
      <c r="AB232" s="322">
        <v>0.17499999999999999</v>
      </c>
      <c r="AC232" s="322">
        <v>0.17499999999999999</v>
      </c>
      <c r="AD232" s="322">
        <v>0.33</v>
      </c>
      <c r="AE232" s="322">
        <v>0.33</v>
      </c>
      <c r="AF232" s="322">
        <v>0.33</v>
      </c>
      <c r="AG232" s="322">
        <v>0.72499999999999998</v>
      </c>
      <c r="AH232" s="322">
        <v>0.72499999999999998</v>
      </c>
      <c r="AI232" s="322">
        <v>0.752</v>
      </c>
      <c r="AJ232" s="322">
        <v>0.77</v>
      </c>
      <c r="AK232" s="322">
        <v>0.79</v>
      </c>
      <c r="AL232" s="322">
        <v>0.81</v>
      </c>
      <c r="AM232" s="322">
        <v>0.84199999999999997</v>
      </c>
      <c r="AN232" s="322">
        <v>0.90200000000000002</v>
      </c>
      <c r="AO232" s="322">
        <v>0.96499999999999997</v>
      </c>
      <c r="AP232" s="320">
        <v>0</v>
      </c>
      <c r="AQ232" s="322">
        <v>0</v>
      </c>
      <c r="AR232" s="322">
        <v>0</v>
      </c>
      <c r="AS232" s="322">
        <v>0</v>
      </c>
      <c r="AT232" s="101" t="s">
        <v>15</v>
      </c>
      <c r="AU232" s="101" t="s">
        <v>63</v>
      </c>
      <c r="AV232" s="101">
        <v>15</v>
      </c>
      <c r="AW232" t="s">
        <v>158</v>
      </c>
      <c r="AX232" t="s">
        <v>45</v>
      </c>
      <c r="AY232" t="s">
        <v>519</v>
      </c>
      <c r="AZ232" t="s">
        <v>331</v>
      </c>
      <c r="BA232" t="s">
        <v>551</v>
      </c>
      <c r="BB232" t="s">
        <v>550</v>
      </c>
      <c r="BC232" t="s">
        <v>321</v>
      </c>
      <c r="BD232" t="s">
        <v>321</v>
      </c>
      <c r="BE232" s="322">
        <v>0.96499999999999997</v>
      </c>
    </row>
    <row r="233" spans="1:57">
      <c r="A233" s="186" t="s">
        <v>50</v>
      </c>
      <c r="B233" s="186" t="s">
        <v>576</v>
      </c>
      <c r="C233" s="322">
        <v>0</v>
      </c>
      <c r="D233" s="322">
        <v>0</v>
      </c>
      <c r="E233" s="322">
        <v>0</v>
      </c>
      <c r="F233" s="322">
        <v>0</v>
      </c>
      <c r="G233" s="322">
        <v>0</v>
      </c>
      <c r="H233" s="322">
        <v>0</v>
      </c>
      <c r="I233" s="322">
        <v>0</v>
      </c>
      <c r="J233" s="322">
        <v>0</v>
      </c>
      <c r="K233" s="322">
        <v>0</v>
      </c>
      <c r="L233" s="322">
        <v>0</v>
      </c>
      <c r="M233" s="322">
        <v>0</v>
      </c>
      <c r="N233" s="322">
        <v>0</v>
      </c>
      <c r="O233" s="322">
        <v>0</v>
      </c>
      <c r="P233" s="322">
        <v>0</v>
      </c>
      <c r="Q233" s="322">
        <v>0</v>
      </c>
      <c r="R233" s="322">
        <v>0</v>
      </c>
      <c r="S233" s="322">
        <v>0</v>
      </c>
      <c r="T233" s="322">
        <v>0</v>
      </c>
      <c r="U233" s="322">
        <v>0</v>
      </c>
      <c r="V233" s="322">
        <v>0</v>
      </c>
      <c r="W233" s="322">
        <v>0</v>
      </c>
      <c r="X233" s="322">
        <v>0</v>
      </c>
      <c r="Y233" s="322">
        <v>0</v>
      </c>
      <c r="Z233" s="322">
        <v>0</v>
      </c>
      <c r="AA233" s="322">
        <v>0</v>
      </c>
      <c r="AB233" s="322">
        <v>0</v>
      </c>
      <c r="AC233" s="322">
        <v>0.246</v>
      </c>
      <c r="AD233" s="322">
        <v>0</v>
      </c>
      <c r="AE233" s="322">
        <v>0</v>
      </c>
      <c r="AF233" s="322">
        <v>0</v>
      </c>
      <c r="AG233" s="322">
        <v>0</v>
      </c>
      <c r="AH233" s="322">
        <v>0</v>
      </c>
      <c r="AI233" s="322">
        <v>0</v>
      </c>
      <c r="AJ233" s="322">
        <v>5.8940000000000001</v>
      </c>
      <c r="AK233" s="322">
        <v>4.4649999999999999</v>
      </c>
      <c r="AL233" s="322">
        <v>9.5850000000000009</v>
      </c>
      <c r="AM233" s="322">
        <v>9.4949999999999992</v>
      </c>
      <c r="AN233" s="347">
        <v>7.8079999999999998</v>
      </c>
      <c r="AO233" s="347">
        <v>12.718</v>
      </c>
      <c r="AP233" s="320">
        <v>0</v>
      </c>
      <c r="AQ233" s="347">
        <v>0</v>
      </c>
      <c r="AR233" s="347">
        <v>0</v>
      </c>
      <c r="AS233" s="347">
        <v>0</v>
      </c>
      <c r="AT233" s="101" t="s">
        <v>17</v>
      </c>
      <c r="AU233" s="101" t="s">
        <v>63</v>
      </c>
      <c r="AV233" s="101">
        <v>13</v>
      </c>
      <c r="AW233" t="s">
        <v>158</v>
      </c>
      <c r="AX233" t="s">
        <v>45</v>
      </c>
      <c r="AY233" t="s">
        <v>519</v>
      </c>
      <c r="AZ233" t="s">
        <v>331</v>
      </c>
      <c r="BA233" t="s">
        <v>575</v>
      </c>
      <c r="BB233" t="s">
        <v>574</v>
      </c>
      <c r="BC233" t="s">
        <v>321</v>
      </c>
      <c r="BD233" t="s">
        <v>321</v>
      </c>
      <c r="BE233" s="322">
        <v>12.718</v>
      </c>
    </row>
    <row r="234" spans="1:57">
      <c r="A234" s="186" t="s">
        <v>50</v>
      </c>
      <c r="B234" s="186" t="s">
        <v>6807</v>
      </c>
      <c r="C234" s="322">
        <v>0</v>
      </c>
      <c r="D234" s="322">
        <v>0</v>
      </c>
      <c r="E234" s="322">
        <v>0</v>
      </c>
      <c r="F234" s="322">
        <v>0</v>
      </c>
      <c r="G234" s="322">
        <v>0</v>
      </c>
      <c r="H234" s="322">
        <v>0</v>
      </c>
      <c r="I234" s="322">
        <v>0</v>
      </c>
      <c r="J234" s="322">
        <v>0</v>
      </c>
      <c r="K234" s="322">
        <v>0</v>
      </c>
      <c r="L234" s="322">
        <v>0</v>
      </c>
      <c r="M234" s="322">
        <v>0</v>
      </c>
      <c r="N234" s="322">
        <v>0</v>
      </c>
      <c r="O234" s="322">
        <v>0</v>
      </c>
      <c r="P234" s="322">
        <v>0</v>
      </c>
      <c r="Q234" s="322">
        <v>0</v>
      </c>
      <c r="R234" s="322">
        <v>0</v>
      </c>
      <c r="S234" s="322">
        <v>0</v>
      </c>
      <c r="T234" s="322">
        <v>0</v>
      </c>
      <c r="U234" s="322">
        <v>0</v>
      </c>
      <c r="V234" s="322">
        <v>0</v>
      </c>
      <c r="W234" s="322">
        <v>0</v>
      </c>
      <c r="X234" s="322">
        <v>0</v>
      </c>
      <c r="Y234" s="322">
        <v>0</v>
      </c>
      <c r="Z234" s="322">
        <v>0</v>
      </c>
      <c r="AA234" s="322">
        <v>0</v>
      </c>
      <c r="AB234" s="322">
        <v>0</v>
      </c>
      <c r="AC234" s="322">
        <v>0</v>
      </c>
      <c r="AD234" s="322">
        <v>0</v>
      </c>
      <c r="AE234" s="322">
        <v>2.609</v>
      </c>
      <c r="AF234" s="322">
        <v>2.75</v>
      </c>
      <c r="AG234" s="322">
        <v>2.3199999999999998</v>
      </c>
      <c r="AH234" s="322">
        <v>2.2050000000000001</v>
      </c>
      <c r="AI234" s="322">
        <v>2.4249999999999998</v>
      </c>
      <c r="AJ234" s="322">
        <v>2.222</v>
      </c>
      <c r="AK234" s="322">
        <v>2.4750000000000001</v>
      </c>
      <c r="AL234" s="322">
        <v>2.34</v>
      </c>
      <c r="AM234" s="322">
        <v>0</v>
      </c>
      <c r="AN234" s="322">
        <v>0.85699999999999998</v>
      </c>
      <c r="AO234" s="322">
        <v>0.84099999999999997</v>
      </c>
      <c r="AP234" s="320">
        <v>0</v>
      </c>
      <c r="AQ234" s="322">
        <v>0</v>
      </c>
      <c r="AR234" s="322">
        <v>0</v>
      </c>
      <c r="AS234" s="322">
        <v>0</v>
      </c>
      <c r="AT234" s="101" t="s">
        <v>19</v>
      </c>
      <c r="AU234" s="101" t="s">
        <v>63</v>
      </c>
      <c r="AV234" s="101">
        <v>11</v>
      </c>
      <c r="AW234" t="s">
        <v>154</v>
      </c>
      <c r="AX234" t="s">
        <v>45</v>
      </c>
      <c r="AY234" t="s">
        <v>519</v>
      </c>
      <c r="AZ234" t="s">
        <v>331</v>
      </c>
      <c r="BA234" t="s">
        <v>321</v>
      </c>
      <c r="BB234" t="s">
        <v>547</v>
      </c>
      <c r="BC234" t="s">
        <v>321</v>
      </c>
      <c r="BD234" t="s">
        <v>321</v>
      </c>
      <c r="BE234" s="322">
        <v>0</v>
      </c>
    </row>
    <row r="235" spans="1:57">
      <c r="A235" s="346" t="s">
        <v>50</v>
      </c>
      <c r="B235" s="186" t="s">
        <v>6809</v>
      </c>
      <c r="C235" s="322">
        <v>0</v>
      </c>
      <c r="D235" s="322">
        <v>0</v>
      </c>
      <c r="E235" s="322">
        <v>0</v>
      </c>
      <c r="F235" s="322">
        <v>0</v>
      </c>
      <c r="G235" s="322">
        <v>0</v>
      </c>
      <c r="H235" s="322">
        <v>0</v>
      </c>
      <c r="I235" s="322">
        <v>0</v>
      </c>
      <c r="J235" s="322">
        <v>0</v>
      </c>
      <c r="K235" s="322">
        <v>0</v>
      </c>
      <c r="L235" s="322">
        <v>0</v>
      </c>
      <c r="M235" s="322">
        <v>0</v>
      </c>
      <c r="N235" s="322">
        <v>0</v>
      </c>
      <c r="O235" s="322">
        <v>0</v>
      </c>
      <c r="P235" s="322">
        <v>0</v>
      </c>
      <c r="Q235" s="322">
        <v>0</v>
      </c>
      <c r="R235" s="322">
        <v>0</v>
      </c>
      <c r="S235" s="322">
        <v>0</v>
      </c>
      <c r="T235" s="322">
        <v>0</v>
      </c>
      <c r="U235" s="322">
        <v>0</v>
      </c>
      <c r="V235" s="322">
        <v>0</v>
      </c>
      <c r="W235" s="322">
        <v>0</v>
      </c>
      <c r="X235" s="322">
        <v>0</v>
      </c>
      <c r="Y235" s="322">
        <v>0</v>
      </c>
      <c r="Z235" s="322">
        <v>0</v>
      </c>
      <c r="AA235" s="322">
        <v>0</v>
      </c>
      <c r="AB235" s="322">
        <v>0</v>
      </c>
      <c r="AC235" s="322">
        <v>0</v>
      </c>
      <c r="AD235" s="322">
        <v>0</v>
      </c>
      <c r="AE235" s="322">
        <v>0</v>
      </c>
      <c r="AF235" s="322">
        <v>0</v>
      </c>
      <c r="AG235" s="322">
        <v>3</v>
      </c>
      <c r="AH235" s="322">
        <v>2</v>
      </c>
      <c r="AI235" s="322">
        <v>1</v>
      </c>
      <c r="AJ235" s="322">
        <v>5</v>
      </c>
      <c r="AK235" s="322">
        <v>4</v>
      </c>
      <c r="AL235" s="322">
        <v>3.8</v>
      </c>
      <c r="AM235" s="322">
        <v>4.5999999999999996</v>
      </c>
      <c r="AN235" s="322">
        <v>4.7</v>
      </c>
      <c r="AO235" s="322">
        <v>4.7</v>
      </c>
      <c r="AP235" s="320">
        <v>0</v>
      </c>
      <c r="AQ235" s="322">
        <v>0</v>
      </c>
      <c r="AR235" s="322">
        <v>0</v>
      </c>
      <c r="AS235" s="322">
        <v>0</v>
      </c>
      <c r="AT235" s="101" t="s">
        <v>21</v>
      </c>
      <c r="AU235" s="101" t="s">
        <v>63</v>
      </c>
      <c r="AV235" s="101">
        <v>9</v>
      </c>
      <c r="AW235" s="345" t="s">
        <v>158</v>
      </c>
      <c r="AX235" s="345" t="s">
        <v>45</v>
      </c>
      <c r="AY235" t="s">
        <v>519</v>
      </c>
      <c r="AZ235" s="345" t="s">
        <v>331</v>
      </c>
      <c r="BA235" s="345" t="s">
        <v>527</v>
      </c>
      <c r="BB235" s="345" t="s">
        <v>526</v>
      </c>
      <c r="BC235" s="345" t="s">
        <v>321</v>
      </c>
      <c r="BD235" s="345" t="s">
        <v>321</v>
      </c>
      <c r="BE235" s="322">
        <v>4.7</v>
      </c>
    </row>
    <row r="236" spans="1:57">
      <c r="A236" s="346" t="s">
        <v>50</v>
      </c>
      <c r="B236" s="186" t="s">
        <v>540</v>
      </c>
      <c r="C236" s="322">
        <v>0</v>
      </c>
      <c r="D236" s="322">
        <v>0</v>
      </c>
      <c r="E236" s="322">
        <v>0</v>
      </c>
      <c r="F236" s="322">
        <v>0</v>
      </c>
      <c r="G236" s="322">
        <v>0</v>
      </c>
      <c r="H236" s="322">
        <v>0</v>
      </c>
      <c r="I236" s="322">
        <v>0</v>
      </c>
      <c r="J236" s="322">
        <v>0</v>
      </c>
      <c r="K236" s="322">
        <v>0</v>
      </c>
      <c r="L236" s="322">
        <v>0</v>
      </c>
      <c r="M236" s="322">
        <v>0</v>
      </c>
      <c r="N236" s="322">
        <v>0</v>
      </c>
      <c r="O236" s="322">
        <v>0</v>
      </c>
      <c r="P236" s="322">
        <v>0</v>
      </c>
      <c r="Q236" s="322">
        <v>0</v>
      </c>
      <c r="R236" s="322">
        <v>0</v>
      </c>
      <c r="S236" s="322">
        <v>0</v>
      </c>
      <c r="T236" s="322">
        <v>0</v>
      </c>
      <c r="U236" s="322">
        <v>0</v>
      </c>
      <c r="V236" s="322">
        <v>0</v>
      </c>
      <c r="W236" s="322">
        <v>0</v>
      </c>
      <c r="X236" s="322">
        <v>0</v>
      </c>
      <c r="Y236" s="322">
        <v>0</v>
      </c>
      <c r="Z236" s="322">
        <v>0</v>
      </c>
      <c r="AA236" s="322">
        <v>0</v>
      </c>
      <c r="AB236" s="322">
        <v>0</v>
      </c>
      <c r="AC236" s="322">
        <v>0</v>
      </c>
      <c r="AD236" s="322">
        <v>0</v>
      </c>
      <c r="AE236" s="322">
        <v>0</v>
      </c>
      <c r="AF236" s="322">
        <v>0</v>
      </c>
      <c r="AG236" s="322">
        <v>0</v>
      </c>
      <c r="AH236" s="322">
        <v>0</v>
      </c>
      <c r="AI236" s="322">
        <v>0</v>
      </c>
      <c r="AJ236" s="322">
        <v>1.8640000000000001</v>
      </c>
      <c r="AK236" s="322">
        <v>1.7729999999999999</v>
      </c>
      <c r="AL236" s="322">
        <v>1.3640000000000001</v>
      </c>
      <c r="AM236" s="322">
        <v>1.3640000000000001</v>
      </c>
      <c r="AN236" s="322">
        <v>0.6</v>
      </c>
      <c r="AO236" s="322">
        <v>0.5</v>
      </c>
      <c r="AP236" s="320">
        <v>0</v>
      </c>
      <c r="AQ236" s="322">
        <v>0</v>
      </c>
      <c r="AR236" s="322">
        <v>0</v>
      </c>
      <c r="AS236" s="322">
        <v>0</v>
      </c>
      <c r="AT236" s="101" t="s">
        <v>24</v>
      </c>
      <c r="AU236" s="101" t="s">
        <v>63</v>
      </c>
      <c r="AV236" s="101">
        <v>6</v>
      </c>
      <c r="AW236" s="345" t="s">
        <v>158</v>
      </c>
      <c r="AX236" s="345" t="s">
        <v>45</v>
      </c>
      <c r="AY236" t="s">
        <v>519</v>
      </c>
      <c r="AZ236" s="345" t="s">
        <v>331</v>
      </c>
      <c r="BA236" s="345" t="s">
        <v>539</v>
      </c>
      <c r="BB236" s="345" t="s">
        <v>538</v>
      </c>
      <c r="BC236" s="345" t="s">
        <v>321</v>
      </c>
      <c r="BD236" s="345" t="s">
        <v>321</v>
      </c>
      <c r="BE236" s="322">
        <v>0.5</v>
      </c>
    </row>
    <row r="237" spans="1:57">
      <c r="A237" s="186" t="s">
        <v>50</v>
      </c>
      <c r="B237" s="186" t="s">
        <v>595</v>
      </c>
      <c r="C237" s="322">
        <v>0</v>
      </c>
      <c r="D237" s="322">
        <v>0</v>
      </c>
      <c r="E237" s="322">
        <v>0</v>
      </c>
      <c r="F237" s="322">
        <v>0</v>
      </c>
      <c r="G237" s="322">
        <v>0</v>
      </c>
      <c r="H237" s="322">
        <v>0</v>
      </c>
      <c r="I237" s="322">
        <v>0</v>
      </c>
      <c r="J237" s="322">
        <v>0</v>
      </c>
      <c r="K237" s="322">
        <v>0</v>
      </c>
      <c r="L237" s="322">
        <v>0</v>
      </c>
      <c r="M237" s="322">
        <v>0</v>
      </c>
      <c r="N237" s="322">
        <v>0</v>
      </c>
      <c r="O237" s="322">
        <v>0</v>
      </c>
      <c r="P237" s="322">
        <v>0</v>
      </c>
      <c r="Q237" s="322">
        <v>0</v>
      </c>
      <c r="R237" s="322">
        <v>0</v>
      </c>
      <c r="S237" s="322">
        <v>0</v>
      </c>
      <c r="T237" s="322">
        <v>0</v>
      </c>
      <c r="U237" s="322">
        <v>0</v>
      </c>
      <c r="V237" s="322">
        <v>0</v>
      </c>
      <c r="W237" s="322">
        <v>0</v>
      </c>
      <c r="X237" s="322">
        <v>0</v>
      </c>
      <c r="Y237" s="322">
        <v>0</v>
      </c>
      <c r="Z237" s="322">
        <v>0</v>
      </c>
      <c r="AA237" s="322">
        <v>0</v>
      </c>
      <c r="AB237" s="322">
        <v>0</v>
      </c>
      <c r="AC237" s="322">
        <v>0</v>
      </c>
      <c r="AD237" s="322">
        <v>0</v>
      </c>
      <c r="AE237" s="322">
        <v>0</v>
      </c>
      <c r="AF237" s="322">
        <v>0</v>
      </c>
      <c r="AG237" s="322">
        <v>0</v>
      </c>
      <c r="AH237" s="322">
        <v>0</v>
      </c>
      <c r="AI237" s="322">
        <v>0</v>
      </c>
      <c r="AJ237" s="322">
        <v>0</v>
      </c>
      <c r="AK237" s="322">
        <v>0.25</v>
      </c>
      <c r="AL237" s="322">
        <v>2.2999999999999998</v>
      </c>
      <c r="AM237" s="322">
        <v>2.6</v>
      </c>
      <c r="AN237" s="322">
        <v>0</v>
      </c>
      <c r="AO237" s="322">
        <v>2</v>
      </c>
      <c r="AP237" s="320">
        <v>0</v>
      </c>
      <c r="AQ237" s="322">
        <v>0</v>
      </c>
      <c r="AR237" s="322">
        <v>0</v>
      </c>
      <c r="AS237" s="322">
        <v>0</v>
      </c>
      <c r="AT237" s="101" t="s">
        <v>25</v>
      </c>
      <c r="AU237" s="101" t="s">
        <v>63</v>
      </c>
      <c r="AV237" s="101">
        <v>5</v>
      </c>
      <c r="AW237" t="s">
        <v>158</v>
      </c>
      <c r="AX237" t="s">
        <v>45</v>
      </c>
      <c r="AY237" t="s">
        <v>519</v>
      </c>
      <c r="AZ237" t="s">
        <v>331</v>
      </c>
      <c r="BA237" t="s">
        <v>6750</v>
      </c>
      <c r="BB237" t="s">
        <v>526</v>
      </c>
      <c r="BC237" t="s">
        <v>321</v>
      </c>
      <c r="BD237" t="s">
        <v>321</v>
      </c>
      <c r="BE237" s="322">
        <v>0</v>
      </c>
    </row>
    <row r="238" spans="1:57">
      <c r="A238" s="186" t="s">
        <v>50</v>
      </c>
      <c r="B238" s="186" t="s">
        <v>549</v>
      </c>
      <c r="C238" s="322">
        <v>0</v>
      </c>
      <c r="D238" s="322">
        <v>0</v>
      </c>
      <c r="E238" s="322">
        <v>0</v>
      </c>
      <c r="F238" s="322">
        <v>0</v>
      </c>
      <c r="G238" s="322">
        <v>0</v>
      </c>
      <c r="H238" s="322">
        <v>0</v>
      </c>
      <c r="I238" s="322">
        <v>0</v>
      </c>
      <c r="J238" s="322">
        <v>0</v>
      </c>
      <c r="K238" s="322">
        <v>0</v>
      </c>
      <c r="L238" s="322">
        <v>0</v>
      </c>
      <c r="M238" s="322">
        <v>0</v>
      </c>
      <c r="N238" s="322">
        <v>0</v>
      </c>
      <c r="O238" s="322">
        <v>0</v>
      </c>
      <c r="P238" s="322">
        <v>0</v>
      </c>
      <c r="Q238" s="322">
        <v>0</v>
      </c>
      <c r="R238" s="322">
        <v>0</v>
      </c>
      <c r="S238" s="322">
        <v>0</v>
      </c>
      <c r="T238" s="322">
        <v>0</v>
      </c>
      <c r="U238" s="322">
        <v>0</v>
      </c>
      <c r="V238" s="322">
        <v>0</v>
      </c>
      <c r="W238" s="322">
        <v>0</v>
      </c>
      <c r="X238" s="322">
        <v>0</v>
      </c>
      <c r="Y238" s="322">
        <v>0</v>
      </c>
      <c r="Z238" s="322">
        <v>0</v>
      </c>
      <c r="AA238" s="322">
        <v>0</v>
      </c>
      <c r="AB238" s="322">
        <v>0</v>
      </c>
      <c r="AC238" s="322">
        <v>0</v>
      </c>
      <c r="AD238" s="322">
        <v>0</v>
      </c>
      <c r="AE238" s="322">
        <v>0</v>
      </c>
      <c r="AF238" s="322">
        <v>0</v>
      </c>
      <c r="AG238" s="322">
        <v>0</v>
      </c>
      <c r="AH238" s="322">
        <v>0</v>
      </c>
      <c r="AI238" s="322">
        <v>0</v>
      </c>
      <c r="AJ238" s="322">
        <v>0</v>
      </c>
      <c r="AK238" s="322">
        <v>1.496</v>
      </c>
      <c r="AL238" s="322">
        <v>1.534</v>
      </c>
      <c r="AM238" s="322">
        <v>1.56</v>
      </c>
      <c r="AN238" s="322">
        <v>1.605</v>
      </c>
      <c r="AO238" s="322">
        <v>1.6</v>
      </c>
      <c r="AP238" s="320">
        <v>0</v>
      </c>
      <c r="AQ238" s="322">
        <v>0</v>
      </c>
      <c r="AR238" s="322">
        <v>0</v>
      </c>
      <c r="AS238" s="322">
        <v>0</v>
      </c>
      <c r="AT238" s="101" t="s">
        <v>25</v>
      </c>
      <c r="AU238" s="101" t="s">
        <v>63</v>
      </c>
      <c r="AV238" s="101">
        <v>5</v>
      </c>
      <c r="AW238" t="s">
        <v>158</v>
      </c>
      <c r="AX238" t="s">
        <v>45</v>
      </c>
      <c r="AY238" t="s">
        <v>519</v>
      </c>
      <c r="AZ238" t="s">
        <v>331</v>
      </c>
      <c r="BA238" t="s">
        <v>548</v>
      </c>
      <c r="BB238" t="s">
        <v>526</v>
      </c>
      <c r="BC238" t="s">
        <v>321</v>
      </c>
      <c r="BD238" t="s">
        <v>321</v>
      </c>
      <c r="BE238" s="322">
        <v>1.6</v>
      </c>
    </row>
    <row r="239" spans="1:57">
      <c r="A239" s="186" t="s">
        <v>50</v>
      </c>
      <c r="B239" s="186" t="s">
        <v>521</v>
      </c>
      <c r="C239" s="322">
        <v>0</v>
      </c>
      <c r="D239" s="322">
        <v>0</v>
      </c>
      <c r="E239" s="322">
        <v>0</v>
      </c>
      <c r="F239" s="322">
        <v>0</v>
      </c>
      <c r="G239" s="322">
        <v>0</v>
      </c>
      <c r="H239" s="322">
        <v>0</v>
      </c>
      <c r="I239" s="322">
        <v>0</v>
      </c>
      <c r="J239" s="322">
        <v>0</v>
      </c>
      <c r="K239" s="322">
        <v>0</v>
      </c>
      <c r="L239" s="322">
        <v>0</v>
      </c>
      <c r="M239" s="322">
        <v>0</v>
      </c>
      <c r="N239" s="322">
        <v>0</v>
      </c>
      <c r="O239" s="322">
        <v>0</v>
      </c>
      <c r="P239" s="322">
        <v>0</v>
      </c>
      <c r="Q239" s="322">
        <v>0</v>
      </c>
      <c r="R239" s="322">
        <v>0</v>
      </c>
      <c r="S239" s="322">
        <v>0</v>
      </c>
      <c r="T239" s="322">
        <v>0</v>
      </c>
      <c r="U239" s="322">
        <v>0</v>
      </c>
      <c r="V239" s="322">
        <v>0</v>
      </c>
      <c r="W239" s="322">
        <v>0</v>
      </c>
      <c r="X239" s="322">
        <v>0</v>
      </c>
      <c r="Y239" s="322">
        <v>0</v>
      </c>
      <c r="Z239" s="322">
        <v>0</v>
      </c>
      <c r="AA239" s="322">
        <v>0</v>
      </c>
      <c r="AB239" s="322">
        <v>0</v>
      </c>
      <c r="AC239" s="322">
        <v>0</v>
      </c>
      <c r="AD239" s="322">
        <v>0</v>
      </c>
      <c r="AE239" s="322">
        <v>0</v>
      </c>
      <c r="AF239" s="322">
        <v>0</v>
      </c>
      <c r="AG239" s="322">
        <v>0</v>
      </c>
      <c r="AH239" s="322">
        <v>0</v>
      </c>
      <c r="AI239" s="322">
        <v>0</v>
      </c>
      <c r="AJ239" s="322">
        <v>0</v>
      </c>
      <c r="AK239" s="322">
        <v>0</v>
      </c>
      <c r="AL239" s="322">
        <v>0.11600000000000001</v>
      </c>
      <c r="AM239" s="322">
        <v>0.11232399999999999</v>
      </c>
      <c r="AN239" s="322">
        <v>6.9599999999999995E-2</v>
      </c>
      <c r="AO239" s="322">
        <v>7.3349999999999999E-2</v>
      </c>
      <c r="AP239" s="320">
        <v>0</v>
      </c>
      <c r="AQ239" s="322">
        <v>0</v>
      </c>
      <c r="AR239" s="322">
        <v>0</v>
      </c>
      <c r="AS239" s="322">
        <v>0</v>
      </c>
      <c r="AT239" s="101" t="s">
        <v>26</v>
      </c>
      <c r="AU239" s="101" t="s">
        <v>63</v>
      </c>
      <c r="AV239" s="101">
        <v>4</v>
      </c>
      <c r="AW239" t="s">
        <v>158</v>
      </c>
      <c r="AX239" t="s">
        <v>45</v>
      </c>
      <c r="AY239" t="s">
        <v>519</v>
      </c>
      <c r="AZ239" t="s">
        <v>324</v>
      </c>
      <c r="BA239" t="s">
        <v>6754</v>
      </c>
      <c r="BB239" t="s">
        <v>6755</v>
      </c>
      <c r="BC239" t="s">
        <v>321</v>
      </c>
      <c r="BD239" t="s">
        <v>321</v>
      </c>
      <c r="BE239" s="322">
        <v>0.106146</v>
      </c>
    </row>
    <row r="240" spans="1:57">
      <c r="A240" s="346" t="s">
        <v>50</v>
      </c>
      <c r="B240" s="186" t="s">
        <v>586</v>
      </c>
      <c r="C240" s="322">
        <v>0</v>
      </c>
      <c r="D240" s="322">
        <v>0</v>
      </c>
      <c r="E240" s="322">
        <v>0</v>
      </c>
      <c r="F240" s="322">
        <v>0</v>
      </c>
      <c r="G240" s="322">
        <v>0</v>
      </c>
      <c r="H240" s="322">
        <v>0</v>
      </c>
      <c r="I240" s="322">
        <v>0</v>
      </c>
      <c r="J240" s="322">
        <v>0</v>
      </c>
      <c r="K240" s="322">
        <v>0</v>
      </c>
      <c r="L240" s="322">
        <v>0</v>
      </c>
      <c r="M240" s="322">
        <v>0</v>
      </c>
      <c r="N240" s="322">
        <v>0</v>
      </c>
      <c r="O240" s="322">
        <v>0</v>
      </c>
      <c r="P240" s="322">
        <v>0</v>
      </c>
      <c r="Q240" s="322">
        <v>0</v>
      </c>
      <c r="R240" s="322">
        <v>0</v>
      </c>
      <c r="S240" s="322">
        <v>0</v>
      </c>
      <c r="T240" s="322">
        <v>0</v>
      </c>
      <c r="U240" s="322">
        <v>0</v>
      </c>
      <c r="V240" s="322">
        <v>0</v>
      </c>
      <c r="W240" s="322">
        <v>0</v>
      </c>
      <c r="X240" s="322">
        <v>0</v>
      </c>
      <c r="Y240" s="322">
        <v>0</v>
      </c>
      <c r="Z240" s="322">
        <v>0</v>
      </c>
      <c r="AA240" s="322">
        <v>0</v>
      </c>
      <c r="AB240" s="322">
        <v>0</v>
      </c>
      <c r="AC240" s="322">
        <v>0</v>
      </c>
      <c r="AD240" s="322">
        <v>0</v>
      </c>
      <c r="AE240" s="322">
        <v>0</v>
      </c>
      <c r="AF240" s="322">
        <v>0</v>
      </c>
      <c r="AG240" s="322">
        <v>0</v>
      </c>
      <c r="AH240" s="322">
        <v>0</v>
      </c>
      <c r="AI240" s="322">
        <v>0</v>
      </c>
      <c r="AJ240" s="322">
        <v>0</v>
      </c>
      <c r="AK240" s="322">
        <v>0</v>
      </c>
      <c r="AL240" s="322">
        <v>0</v>
      </c>
      <c r="AM240" s="322">
        <v>0</v>
      </c>
      <c r="AN240" s="322">
        <v>125</v>
      </c>
      <c r="AO240" s="322">
        <v>125</v>
      </c>
      <c r="AP240" s="320">
        <v>0</v>
      </c>
      <c r="AQ240" s="322">
        <v>0</v>
      </c>
      <c r="AR240" s="322">
        <v>0</v>
      </c>
      <c r="AS240" s="322">
        <v>0</v>
      </c>
      <c r="AT240" s="101" t="s">
        <v>62</v>
      </c>
      <c r="AU240" s="101" t="s">
        <v>63</v>
      </c>
      <c r="AV240" s="101">
        <v>2</v>
      </c>
      <c r="AW240" s="345" t="s">
        <v>158</v>
      </c>
      <c r="AX240" s="345" t="s">
        <v>45</v>
      </c>
      <c r="AY240" t="s">
        <v>519</v>
      </c>
      <c r="AZ240" s="345" t="s">
        <v>331</v>
      </c>
      <c r="BA240" s="345" t="s">
        <v>585</v>
      </c>
      <c r="BB240" s="345" t="s">
        <v>584</v>
      </c>
      <c r="BC240" s="345" t="s">
        <v>6822</v>
      </c>
      <c r="BD240" s="345" t="s">
        <v>423</v>
      </c>
      <c r="BE240" s="322">
        <v>125</v>
      </c>
    </row>
    <row r="241" spans="1:57">
      <c r="A241" s="186" t="s">
        <v>50</v>
      </c>
      <c r="B241" s="186" t="s">
        <v>607</v>
      </c>
      <c r="C241" s="322">
        <v>0</v>
      </c>
      <c r="D241" s="322">
        <v>0</v>
      </c>
      <c r="E241" s="322">
        <v>0</v>
      </c>
      <c r="F241" s="322">
        <v>0</v>
      </c>
      <c r="G241" s="322">
        <v>0</v>
      </c>
      <c r="H241" s="322">
        <v>0</v>
      </c>
      <c r="I241" s="322">
        <v>0</v>
      </c>
      <c r="J241" s="322">
        <v>0</v>
      </c>
      <c r="K241" s="322">
        <v>0</v>
      </c>
      <c r="L241" s="322">
        <v>0</v>
      </c>
      <c r="M241" s="322">
        <v>0</v>
      </c>
      <c r="N241" s="322">
        <v>0</v>
      </c>
      <c r="O241" s="322">
        <v>0</v>
      </c>
      <c r="P241" s="322">
        <v>0</v>
      </c>
      <c r="Q241" s="322">
        <v>0</v>
      </c>
      <c r="R241" s="322">
        <v>0</v>
      </c>
      <c r="S241" s="322">
        <v>0</v>
      </c>
      <c r="T241" s="322">
        <v>0</v>
      </c>
      <c r="U241" s="322">
        <v>0</v>
      </c>
      <c r="V241" s="322">
        <v>0</v>
      </c>
      <c r="W241" s="322">
        <v>0</v>
      </c>
      <c r="X241" s="322">
        <v>0</v>
      </c>
      <c r="Y241" s="322">
        <v>0</v>
      </c>
      <c r="Z241" s="322">
        <v>0</v>
      </c>
      <c r="AA241" s="322">
        <v>0</v>
      </c>
      <c r="AB241" s="322">
        <v>0</v>
      </c>
      <c r="AC241" s="322">
        <v>0</v>
      </c>
      <c r="AD241" s="322">
        <v>0</v>
      </c>
      <c r="AE241" s="322">
        <v>0</v>
      </c>
      <c r="AF241" s="322">
        <v>0</v>
      </c>
      <c r="AG241" s="322">
        <v>0</v>
      </c>
      <c r="AH241" s="322">
        <v>0</v>
      </c>
      <c r="AI241" s="322">
        <v>0</v>
      </c>
      <c r="AJ241" s="322">
        <v>0</v>
      </c>
      <c r="AK241" s="322">
        <v>0</v>
      </c>
      <c r="AL241" s="322">
        <v>0</v>
      </c>
      <c r="AM241" s="322">
        <v>0</v>
      </c>
      <c r="AN241" s="322">
        <v>7.0000000000000007E-2</v>
      </c>
      <c r="AO241" s="322">
        <v>0.04</v>
      </c>
      <c r="AP241" s="320">
        <v>0</v>
      </c>
      <c r="AQ241" s="322">
        <v>0</v>
      </c>
      <c r="AR241" s="322">
        <v>0</v>
      </c>
      <c r="AS241" s="322">
        <v>0</v>
      </c>
      <c r="AT241" s="101" t="s">
        <v>62</v>
      </c>
      <c r="AU241" s="101" t="s">
        <v>63</v>
      </c>
      <c r="AV241" s="101">
        <v>2</v>
      </c>
      <c r="AW241" t="s">
        <v>158</v>
      </c>
      <c r="AX241" t="s">
        <v>45</v>
      </c>
      <c r="AY241" t="s">
        <v>336</v>
      </c>
      <c r="AZ241" t="s">
        <v>324</v>
      </c>
      <c r="BA241" t="s">
        <v>606</v>
      </c>
      <c r="BB241" t="s">
        <v>605</v>
      </c>
      <c r="BC241" t="s">
        <v>321</v>
      </c>
      <c r="BD241" t="s">
        <v>321</v>
      </c>
      <c r="BE241" s="322">
        <v>0.04</v>
      </c>
    </row>
    <row r="242" spans="1:57">
      <c r="A242" s="186" t="s">
        <v>50</v>
      </c>
      <c r="B242" s="186" t="s">
        <v>6710</v>
      </c>
      <c r="C242" s="322">
        <v>0</v>
      </c>
      <c r="D242" s="322">
        <v>0</v>
      </c>
      <c r="E242" s="322">
        <v>0</v>
      </c>
      <c r="F242" s="322">
        <v>0</v>
      </c>
      <c r="G242" s="322">
        <v>0</v>
      </c>
      <c r="H242" s="322">
        <v>0</v>
      </c>
      <c r="I242" s="322">
        <v>0</v>
      </c>
      <c r="J242" s="322">
        <v>0</v>
      </c>
      <c r="K242" s="322">
        <v>0</v>
      </c>
      <c r="L242" s="322">
        <v>0</v>
      </c>
      <c r="M242" s="322">
        <v>0</v>
      </c>
      <c r="N242" s="322">
        <v>0</v>
      </c>
      <c r="O242" s="322">
        <v>0</v>
      </c>
      <c r="P242" s="322">
        <v>0</v>
      </c>
      <c r="Q242" s="322">
        <v>0</v>
      </c>
      <c r="R242" s="322">
        <v>0</v>
      </c>
      <c r="S242" s="322">
        <v>0</v>
      </c>
      <c r="T242" s="322">
        <v>0</v>
      </c>
      <c r="U242" s="322">
        <v>0</v>
      </c>
      <c r="V242" s="322">
        <v>0</v>
      </c>
      <c r="W242" s="322">
        <v>0</v>
      </c>
      <c r="X242" s="322">
        <v>0</v>
      </c>
      <c r="Y242" s="322">
        <v>0</v>
      </c>
      <c r="Z242" s="322">
        <v>0</v>
      </c>
      <c r="AA242" s="322">
        <v>0</v>
      </c>
      <c r="AB242" s="322">
        <v>0</v>
      </c>
      <c r="AC242" s="322">
        <v>0</v>
      </c>
      <c r="AD242" s="322">
        <v>0</v>
      </c>
      <c r="AE242" s="322">
        <v>0</v>
      </c>
      <c r="AF242" s="322">
        <v>0</v>
      </c>
      <c r="AG242" s="322">
        <v>0</v>
      </c>
      <c r="AH242" s="322">
        <v>0</v>
      </c>
      <c r="AI242" s="322">
        <v>0</v>
      </c>
      <c r="AJ242" s="322">
        <v>0</v>
      </c>
      <c r="AK242" s="322">
        <v>0</v>
      </c>
      <c r="AL242" s="322">
        <v>0</v>
      </c>
      <c r="AM242" s="322">
        <v>0</v>
      </c>
      <c r="AN242" s="322">
        <v>0</v>
      </c>
      <c r="AO242" s="322">
        <v>0.19400000000000001</v>
      </c>
      <c r="AP242" s="320">
        <v>0</v>
      </c>
      <c r="AQ242" s="322">
        <v>0</v>
      </c>
      <c r="AR242" s="322">
        <v>0</v>
      </c>
      <c r="AS242" s="322">
        <v>0</v>
      </c>
      <c r="AT242" s="101" t="s">
        <v>63</v>
      </c>
      <c r="AU242" s="101" t="s">
        <v>63</v>
      </c>
      <c r="AV242" s="101">
        <v>1</v>
      </c>
      <c r="AW242" t="s">
        <v>158</v>
      </c>
      <c r="AX242" t="s">
        <v>45</v>
      </c>
      <c r="AY242" t="s">
        <v>336</v>
      </c>
      <c r="AZ242" t="s">
        <v>331</v>
      </c>
      <c r="BA242" t="s">
        <v>6711</v>
      </c>
      <c r="BB242" t="s">
        <v>321</v>
      </c>
      <c r="BC242" t="s">
        <v>321</v>
      </c>
      <c r="BD242" t="s">
        <v>321</v>
      </c>
      <c r="BE242" s="322" t="s">
        <v>6602</v>
      </c>
    </row>
    <row r="243" spans="1:57">
      <c r="A243" s="186" t="s">
        <v>50</v>
      </c>
      <c r="B243" s="186" t="s">
        <v>6768</v>
      </c>
      <c r="C243" s="322">
        <v>0</v>
      </c>
      <c r="D243" s="322">
        <v>0</v>
      </c>
      <c r="E243" s="322">
        <v>0</v>
      </c>
      <c r="F243" s="322">
        <v>0</v>
      </c>
      <c r="G243" s="322">
        <v>0</v>
      </c>
      <c r="H243" s="322">
        <v>0</v>
      </c>
      <c r="I243" s="322">
        <v>0</v>
      </c>
      <c r="J243" s="322">
        <v>0</v>
      </c>
      <c r="K243" s="322">
        <v>0</v>
      </c>
      <c r="L243" s="322">
        <v>0</v>
      </c>
      <c r="M243" s="322">
        <v>0</v>
      </c>
      <c r="N243" s="322">
        <v>0</v>
      </c>
      <c r="O243" s="322">
        <v>0</v>
      </c>
      <c r="P243" s="322">
        <v>0</v>
      </c>
      <c r="Q243" s="322">
        <v>0</v>
      </c>
      <c r="R243" s="322">
        <v>0</v>
      </c>
      <c r="S243" s="322">
        <v>0</v>
      </c>
      <c r="T243" s="322">
        <v>0</v>
      </c>
      <c r="U243" s="322">
        <v>0</v>
      </c>
      <c r="V243" s="322">
        <v>0</v>
      </c>
      <c r="W243" s="322">
        <v>0</v>
      </c>
      <c r="X243" s="322">
        <v>0</v>
      </c>
      <c r="Y243" s="322">
        <v>0</v>
      </c>
      <c r="Z243" s="322">
        <v>0</v>
      </c>
      <c r="AA243" s="322">
        <v>0</v>
      </c>
      <c r="AB243" s="322">
        <v>0</v>
      </c>
      <c r="AC243" s="322">
        <v>0</v>
      </c>
      <c r="AD243" s="322">
        <v>0</v>
      </c>
      <c r="AE243" s="322">
        <v>0</v>
      </c>
      <c r="AF243" s="322">
        <v>0</v>
      </c>
      <c r="AG243" s="322">
        <v>0</v>
      </c>
      <c r="AH243" s="322">
        <v>0</v>
      </c>
      <c r="AI243" s="322">
        <v>0</v>
      </c>
      <c r="AJ243" s="322">
        <v>0</v>
      </c>
      <c r="AK243" s="322">
        <v>0</v>
      </c>
      <c r="AL243" s="322">
        <v>0</v>
      </c>
      <c r="AM243" s="322">
        <v>0</v>
      </c>
      <c r="AN243" s="322">
        <v>0</v>
      </c>
      <c r="AO243" s="322">
        <v>2.8</v>
      </c>
      <c r="AP243" s="320">
        <v>0</v>
      </c>
      <c r="AQ243" s="322">
        <v>0</v>
      </c>
      <c r="AR243" s="322">
        <v>0</v>
      </c>
      <c r="AS243" s="322">
        <v>0</v>
      </c>
      <c r="AT243" s="101" t="s">
        <v>63</v>
      </c>
      <c r="AU243" s="101" t="s">
        <v>63</v>
      </c>
      <c r="AV243" s="101">
        <v>1</v>
      </c>
      <c r="AW243" t="s">
        <v>158</v>
      </c>
      <c r="AX243" t="s">
        <v>45</v>
      </c>
      <c r="AY243" t="s">
        <v>519</v>
      </c>
      <c r="AZ243" t="s">
        <v>331</v>
      </c>
      <c r="BA243" t="s">
        <v>6790</v>
      </c>
      <c r="BB243" t="s">
        <v>6791</v>
      </c>
      <c r="BC243" t="s">
        <v>321</v>
      </c>
      <c r="BD243" t="s">
        <v>321</v>
      </c>
      <c r="BE243" s="322" t="s">
        <v>6602</v>
      </c>
    </row>
    <row r="244" spans="1:57">
      <c r="A244" s="186" t="s">
        <v>50</v>
      </c>
      <c r="B244" s="186" t="s">
        <v>6771</v>
      </c>
      <c r="C244" s="322">
        <v>0</v>
      </c>
      <c r="D244" s="322">
        <v>0</v>
      </c>
      <c r="E244" s="322">
        <v>0</v>
      </c>
      <c r="F244" s="322">
        <v>0</v>
      </c>
      <c r="G244" s="322">
        <v>0</v>
      </c>
      <c r="H244" s="322">
        <v>0</v>
      </c>
      <c r="I244" s="322">
        <v>0</v>
      </c>
      <c r="J244" s="322">
        <v>0</v>
      </c>
      <c r="K244" s="322">
        <v>0</v>
      </c>
      <c r="L244" s="322">
        <v>0</v>
      </c>
      <c r="M244" s="322">
        <v>0</v>
      </c>
      <c r="N244" s="322">
        <v>0</v>
      </c>
      <c r="O244" s="322">
        <v>0</v>
      </c>
      <c r="P244" s="322">
        <v>0</v>
      </c>
      <c r="Q244" s="322">
        <v>0</v>
      </c>
      <c r="R244" s="322">
        <v>0</v>
      </c>
      <c r="S244" s="322">
        <v>0</v>
      </c>
      <c r="T244" s="322">
        <v>0</v>
      </c>
      <c r="U244" s="322">
        <v>0</v>
      </c>
      <c r="V244" s="322">
        <v>0</v>
      </c>
      <c r="W244" s="322">
        <v>0</v>
      </c>
      <c r="X244" s="322">
        <v>0</v>
      </c>
      <c r="Y244" s="322">
        <v>0</v>
      </c>
      <c r="Z244" s="322">
        <v>0</v>
      </c>
      <c r="AA244" s="322">
        <v>0</v>
      </c>
      <c r="AB244" s="322">
        <v>0</v>
      </c>
      <c r="AC244" s="322">
        <v>0</v>
      </c>
      <c r="AD244" s="322">
        <v>0</v>
      </c>
      <c r="AE244" s="322">
        <v>0</v>
      </c>
      <c r="AF244" s="322">
        <v>0</v>
      </c>
      <c r="AG244" s="322">
        <v>0</v>
      </c>
      <c r="AH244" s="322">
        <v>0</v>
      </c>
      <c r="AI244" s="322">
        <v>0</v>
      </c>
      <c r="AJ244" s="322">
        <v>0</v>
      </c>
      <c r="AK244" s="322">
        <v>0</v>
      </c>
      <c r="AL244" s="322">
        <v>0</v>
      </c>
      <c r="AM244" s="322">
        <v>0</v>
      </c>
      <c r="AN244" s="322">
        <v>0</v>
      </c>
      <c r="AO244" s="322">
        <v>1.4</v>
      </c>
      <c r="AP244" s="320">
        <v>0</v>
      </c>
      <c r="AQ244" s="322">
        <v>0</v>
      </c>
      <c r="AR244" s="322">
        <v>0</v>
      </c>
      <c r="AS244" s="322">
        <v>0</v>
      </c>
      <c r="AT244" s="101" t="s">
        <v>63</v>
      </c>
      <c r="AU244" s="101" t="s">
        <v>63</v>
      </c>
      <c r="AV244" s="101">
        <v>1</v>
      </c>
      <c r="AW244" t="s">
        <v>158</v>
      </c>
      <c r="AX244" t="s">
        <v>45</v>
      </c>
      <c r="AY244" t="s">
        <v>519</v>
      </c>
      <c r="AZ244" t="s">
        <v>6795</v>
      </c>
      <c r="BA244" t="s">
        <v>6796</v>
      </c>
      <c r="BB244" t="s">
        <v>321</v>
      </c>
      <c r="BC244" t="s">
        <v>321</v>
      </c>
      <c r="BD244" t="s">
        <v>321</v>
      </c>
      <c r="BE244" s="322" t="s">
        <v>6602</v>
      </c>
    </row>
    <row r="245" spans="1:57">
      <c r="A245" s="186" t="s">
        <v>50</v>
      </c>
      <c r="B245" s="186" t="s">
        <v>6770</v>
      </c>
      <c r="C245" s="322">
        <v>0</v>
      </c>
      <c r="D245" s="322">
        <v>0</v>
      </c>
      <c r="E245" s="322">
        <v>0</v>
      </c>
      <c r="F245" s="322">
        <v>0</v>
      </c>
      <c r="G245" s="322">
        <v>0</v>
      </c>
      <c r="H245" s="322">
        <v>0</v>
      </c>
      <c r="I245" s="322">
        <v>0</v>
      </c>
      <c r="J245" s="322">
        <v>0</v>
      </c>
      <c r="K245" s="322">
        <v>0</v>
      </c>
      <c r="L245" s="322">
        <v>0</v>
      </c>
      <c r="M245" s="322">
        <v>0</v>
      </c>
      <c r="N245" s="322">
        <v>0</v>
      </c>
      <c r="O245" s="322">
        <v>0</v>
      </c>
      <c r="P245" s="322">
        <v>0</v>
      </c>
      <c r="Q245" s="322">
        <v>0</v>
      </c>
      <c r="R245" s="322">
        <v>0</v>
      </c>
      <c r="S245" s="322">
        <v>0</v>
      </c>
      <c r="T245" s="322">
        <v>0</v>
      </c>
      <c r="U245" s="322">
        <v>0</v>
      </c>
      <c r="V245" s="322">
        <v>0</v>
      </c>
      <c r="W245" s="322">
        <v>0</v>
      </c>
      <c r="X245" s="322">
        <v>0</v>
      </c>
      <c r="Y245" s="322">
        <v>0</v>
      </c>
      <c r="Z245" s="322">
        <v>0</v>
      </c>
      <c r="AA245" s="322">
        <v>0</v>
      </c>
      <c r="AB245" s="322">
        <v>0</v>
      </c>
      <c r="AC245" s="322">
        <v>0</v>
      </c>
      <c r="AD245" s="322">
        <v>0</v>
      </c>
      <c r="AE245" s="322">
        <v>0</v>
      </c>
      <c r="AF245" s="322">
        <v>0</v>
      </c>
      <c r="AG245" s="322">
        <v>0</v>
      </c>
      <c r="AH245" s="322">
        <v>0</v>
      </c>
      <c r="AI245" s="322">
        <v>0</v>
      </c>
      <c r="AJ245" s="322">
        <v>0</v>
      </c>
      <c r="AK245" s="322">
        <v>0</v>
      </c>
      <c r="AL245" s="322">
        <v>0</v>
      </c>
      <c r="AM245" s="322">
        <v>0</v>
      </c>
      <c r="AN245" s="322">
        <v>0</v>
      </c>
      <c r="AO245" s="322">
        <v>1.379</v>
      </c>
      <c r="AP245" s="320">
        <v>0</v>
      </c>
      <c r="AQ245" s="322">
        <v>0</v>
      </c>
      <c r="AR245" s="322">
        <v>0</v>
      </c>
      <c r="AS245" s="322">
        <v>0</v>
      </c>
      <c r="AT245" s="101" t="s">
        <v>63</v>
      </c>
      <c r="AU245" s="101" t="s">
        <v>63</v>
      </c>
      <c r="AV245" s="101">
        <v>1</v>
      </c>
      <c r="AW245" t="s">
        <v>158</v>
      </c>
      <c r="AX245" t="s">
        <v>45</v>
      </c>
      <c r="AY245" t="s">
        <v>519</v>
      </c>
      <c r="AZ245" t="s">
        <v>324</v>
      </c>
      <c r="BA245" t="s">
        <v>6793</v>
      </c>
      <c r="BB245" t="s">
        <v>6794</v>
      </c>
      <c r="BC245" t="s">
        <v>321</v>
      </c>
      <c r="BD245" t="s">
        <v>321</v>
      </c>
      <c r="BE245" s="322" t="s">
        <v>6602</v>
      </c>
    </row>
    <row r="246" spans="1:57">
      <c r="A246" s="186" t="s">
        <v>50</v>
      </c>
      <c r="B246" s="186" t="s">
        <v>6767</v>
      </c>
      <c r="C246" s="322">
        <v>0</v>
      </c>
      <c r="D246" s="322">
        <v>0</v>
      </c>
      <c r="E246" s="322">
        <v>0</v>
      </c>
      <c r="F246" s="322">
        <v>0</v>
      </c>
      <c r="G246" s="322">
        <v>0</v>
      </c>
      <c r="H246" s="322">
        <v>0</v>
      </c>
      <c r="I246" s="322">
        <v>0</v>
      </c>
      <c r="J246" s="322">
        <v>0</v>
      </c>
      <c r="K246" s="322">
        <v>0</v>
      </c>
      <c r="L246" s="322">
        <v>0</v>
      </c>
      <c r="M246" s="322">
        <v>0</v>
      </c>
      <c r="N246" s="322">
        <v>0</v>
      </c>
      <c r="O246" s="322">
        <v>0</v>
      </c>
      <c r="P246" s="322">
        <v>0</v>
      </c>
      <c r="Q246" s="322">
        <v>0</v>
      </c>
      <c r="R246" s="322">
        <v>0</v>
      </c>
      <c r="S246" s="322">
        <v>0</v>
      </c>
      <c r="T246" s="322">
        <v>0</v>
      </c>
      <c r="U246" s="322">
        <v>0</v>
      </c>
      <c r="V246" s="322">
        <v>0</v>
      </c>
      <c r="W246" s="322">
        <v>0</v>
      </c>
      <c r="X246" s="322">
        <v>0</v>
      </c>
      <c r="Y246" s="322">
        <v>0</v>
      </c>
      <c r="Z246" s="322">
        <v>0</v>
      </c>
      <c r="AA246" s="322">
        <v>0</v>
      </c>
      <c r="AB246" s="322">
        <v>0</v>
      </c>
      <c r="AC246" s="322">
        <v>0</v>
      </c>
      <c r="AD246" s="322">
        <v>0</v>
      </c>
      <c r="AE246" s="322">
        <v>0</v>
      </c>
      <c r="AF246" s="322">
        <v>0</v>
      </c>
      <c r="AG246" s="322">
        <v>0</v>
      </c>
      <c r="AH246" s="322">
        <v>0</v>
      </c>
      <c r="AI246" s="322">
        <v>0</v>
      </c>
      <c r="AJ246" s="322">
        <v>0</v>
      </c>
      <c r="AK246" s="322">
        <v>0</v>
      </c>
      <c r="AL246" s="322">
        <v>0</v>
      </c>
      <c r="AM246" s="322">
        <v>0</v>
      </c>
      <c r="AN246" s="322">
        <v>0</v>
      </c>
      <c r="AO246" s="322">
        <v>4</v>
      </c>
      <c r="AP246" s="320">
        <v>0</v>
      </c>
      <c r="AQ246" s="322">
        <v>0</v>
      </c>
      <c r="AR246" s="322">
        <v>0</v>
      </c>
      <c r="AS246" s="322">
        <v>0</v>
      </c>
      <c r="AT246" s="101" t="s">
        <v>63</v>
      </c>
      <c r="AU246" s="101" t="s">
        <v>63</v>
      </c>
      <c r="AV246" s="101">
        <v>1</v>
      </c>
      <c r="AW246" t="s">
        <v>158</v>
      </c>
      <c r="AX246" t="s">
        <v>45</v>
      </c>
      <c r="AY246" t="s">
        <v>519</v>
      </c>
      <c r="AZ246" t="s">
        <v>331</v>
      </c>
      <c r="BA246" t="s">
        <v>6788</v>
      </c>
      <c r="BB246" t="s">
        <v>6789</v>
      </c>
      <c r="BC246" t="s">
        <v>321</v>
      </c>
      <c r="BD246" t="s">
        <v>321</v>
      </c>
      <c r="BE246" s="322" t="s">
        <v>6602</v>
      </c>
    </row>
    <row r="247" spans="1:57">
      <c r="A247" s="186" t="s">
        <v>50</v>
      </c>
      <c r="B247" s="186" t="s">
        <v>6808</v>
      </c>
      <c r="C247" s="322">
        <v>0</v>
      </c>
      <c r="D247" s="322">
        <v>0</v>
      </c>
      <c r="E247" s="322">
        <v>0</v>
      </c>
      <c r="F247" s="322">
        <v>0</v>
      </c>
      <c r="G247" s="322">
        <v>0</v>
      </c>
      <c r="H247" s="322">
        <v>0</v>
      </c>
      <c r="I247" s="322">
        <v>0</v>
      </c>
      <c r="J247" s="322">
        <v>0</v>
      </c>
      <c r="K247" s="322">
        <v>0</v>
      </c>
      <c r="L247" s="322">
        <v>0</v>
      </c>
      <c r="M247" s="322">
        <v>0</v>
      </c>
      <c r="N247" s="322">
        <v>0</v>
      </c>
      <c r="O247" s="322">
        <v>0</v>
      </c>
      <c r="P247" s="322">
        <v>0</v>
      </c>
      <c r="Q247" s="322">
        <v>0</v>
      </c>
      <c r="R247" s="322">
        <v>0</v>
      </c>
      <c r="S247" s="322">
        <v>0</v>
      </c>
      <c r="T247" s="322">
        <v>0</v>
      </c>
      <c r="U247" s="322">
        <v>0</v>
      </c>
      <c r="V247" s="322">
        <v>0</v>
      </c>
      <c r="W247" s="322">
        <v>0</v>
      </c>
      <c r="X247" s="322">
        <v>0</v>
      </c>
      <c r="Y247" s="322">
        <v>0</v>
      </c>
      <c r="Z247" s="322">
        <v>0</v>
      </c>
      <c r="AA247" s="322">
        <v>0</v>
      </c>
      <c r="AB247" s="322">
        <v>0</v>
      </c>
      <c r="AC247" s="322">
        <v>0</v>
      </c>
      <c r="AD247" s="322">
        <v>0</v>
      </c>
      <c r="AE247" s="322">
        <v>0</v>
      </c>
      <c r="AF247" s="322">
        <v>0</v>
      </c>
      <c r="AG247" s="322">
        <v>0</v>
      </c>
      <c r="AH247" s="322">
        <v>0</v>
      </c>
      <c r="AI247" s="322">
        <v>0</v>
      </c>
      <c r="AJ247" s="322">
        <v>0</v>
      </c>
      <c r="AK247" s="322">
        <v>0</v>
      </c>
      <c r="AL247" s="322">
        <v>0</v>
      </c>
      <c r="AM247" s="322">
        <v>0</v>
      </c>
      <c r="AN247" s="322">
        <v>0</v>
      </c>
      <c r="AO247" s="322">
        <v>0.17499999999999999</v>
      </c>
      <c r="AP247" s="320">
        <v>0</v>
      </c>
      <c r="AQ247" s="322">
        <v>0</v>
      </c>
      <c r="AR247" s="322">
        <v>0</v>
      </c>
      <c r="AS247" s="322">
        <v>0</v>
      </c>
      <c r="AT247" s="101" t="s">
        <v>63</v>
      </c>
      <c r="AU247" s="101" t="s">
        <v>63</v>
      </c>
      <c r="AV247" s="101">
        <v>1</v>
      </c>
      <c r="AW247" t="s">
        <v>158</v>
      </c>
      <c r="AX247" t="s">
        <v>45</v>
      </c>
      <c r="AY247" t="s">
        <v>519</v>
      </c>
      <c r="AZ247" t="s">
        <v>331</v>
      </c>
      <c r="BA247" t="s">
        <v>6814</v>
      </c>
      <c r="BB247" t="s">
        <v>321</v>
      </c>
      <c r="BC247" s="345" t="s">
        <v>529</v>
      </c>
      <c r="BD247" s="345" t="s">
        <v>321</v>
      </c>
      <c r="BE247" s="322" t="s">
        <v>6602</v>
      </c>
    </row>
    <row r="248" spans="1:57">
      <c r="A248" s="186" t="s">
        <v>50</v>
      </c>
      <c r="B248" s="186" t="s">
        <v>573</v>
      </c>
      <c r="C248" s="322">
        <v>0</v>
      </c>
      <c r="D248" s="322">
        <v>0</v>
      </c>
      <c r="E248" s="322">
        <v>0</v>
      </c>
      <c r="F248" s="322">
        <v>0</v>
      </c>
      <c r="G248" s="322">
        <v>0</v>
      </c>
      <c r="H248" s="322">
        <v>0</v>
      </c>
      <c r="I248" s="322">
        <v>0</v>
      </c>
      <c r="J248" s="322">
        <v>0</v>
      </c>
      <c r="K248" s="322">
        <v>0</v>
      </c>
      <c r="L248" s="322">
        <v>0</v>
      </c>
      <c r="M248" s="322">
        <v>0</v>
      </c>
      <c r="N248" s="322">
        <v>0</v>
      </c>
      <c r="O248" s="322">
        <v>0</v>
      </c>
      <c r="P248" s="322">
        <v>0</v>
      </c>
      <c r="Q248" s="322">
        <v>0</v>
      </c>
      <c r="R248" s="322">
        <v>0</v>
      </c>
      <c r="S248" s="322">
        <v>0</v>
      </c>
      <c r="T248" s="322">
        <v>0</v>
      </c>
      <c r="U248" s="322">
        <v>0</v>
      </c>
      <c r="V248" s="322">
        <v>0</v>
      </c>
      <c r="W248" s="322">
        <v>0</v>
      </c>
      <c r="X248" s="322">
        <v>0</v>
      </c>
      <c r="Y248" s="322">
        <v>0</v>
      </c>
      <c r="Z248" s="322">
        <v>0</v>
      </c>
      <c r="AA248" s="322">
        <v>0</v>
      </c>
      <c r="AB248" s="322">
        <v>0</v>
      </c>
      <c r="AC248" s="322">
        <v>0</v>
      </c>
      <c r="AD248" s="322">
        <v>8.2010000000000005</v>
      </c>
      <c r="AE248" s="322">
        <v>8.2289999999999992</v>
      </c>
      <c r="AF248" s="322">
        <v>8.5250000000000004</v>
      </c>
      <c r="AG248" s="322">
        <v>8.8279999999999994</v>
      </c>
      <c r="AH248" s="322">
        <v>9.0220000000000002</v>
      </c>
      <c r="AI248" s="322">
        <v>9.1750000000000007</v>
      </c>
      <c r="AJ248" s="322">
        <v>9.3309999999999995</v>
      </c>
      <c r="AK248" s="322">
        <v>9.5</v>
      </c>
      <c r="AL248" s="322">
        <v>9.4700000000000006</v>
      </c>
      <c r="AM248" s="322">
        <v>9.7249999999999996</v>
      </c>
      <c r="AN248" s="322">
        <v>9.5050000000000008</v>
      </c>
      <c r="AO248" s="322">
        <v>0</v>
      </c>
      <c r="AP248" s="320">
        <v>0</v>
      </c>
      <c r="AQ248" s="322">
        <v>0</v>
      </c>
      <c r="AR248" s="322">
        <v>0</v>
      </c>
      <c r="AS248" s="322">
        <v>0</v>
      </c>
      <c r="AT248" s="101" t="s">
        <v>18</v>
      </c>
      <c r="AU248" s="101" t="s">
        <v>62</v>
      </c>
      <c r="AV248" s="101">
        <v>11</v>
      </c>
      <c r="AW248" t="s">
        <v>158</v>
      </c>
      <c r="AX248" t="s">
        <v>45</v>
      </c>
      <c r="AY248" t="s">
        <v>519</v>
      </c>
      <c r="AZ248" t="s">
        <v>331</v>
      </c>
      <c r="BA248" t="s">
        <v>572</v>
      </c>
      <c r="BB248" t="s">
        <v>571</v>
      </c>
      <c r="BC248" t="s">
        <v>321</v>
      </c>
      <c r="BD248" t="s">
        <v>321</v>
      </c>
      <c r="BE248" s="322">
        <v>8.7379999999999995</v>
      </c>
    </row>
    <row r="249" spans="1:57">
      <c r="A249" s="186" t="s">
        <v>50</v>
      </c>
      <c r="B249" s="186" t="s">
        <v>581</v>
      </c>
      <c r="C249" s="322">
        <v>0</v>
      </c>
      <c r="D249" s="322">
        <v>0</v>
      </c>
      <c r="E249" s="322">
        <v>0</v>
      </c>
      <c r="F249" s="322">
        <v>0</v>
      </c>
      <c r="G249" s="322">
        <v>0</v>
      </c>
      <c r="H249" s="322">
        <v>0</v>
      </c>
      <c r="I249" s="322">
        <v>0</v>
      </c>
      <c r="J249" s="322">
        <v>0</v>
      </c>
      <c r="K249" s="322">
        <v>0</v>
      </c>
      <c r="L249" s="322">
        <v>0</v>
      </c>
      <c r="M249" s="322">
        <v>0</v>
      </c>
      <c r="N249" s="322">
        <v>0</v>
      </c>
      <c r="O249" s="322">
        <v>0</v>
      </c>
      <c r="P249" s="322">
        <v>0</v>
      </c>
      <c r="Q249" s="322">
        <v>0</v>
      </c>
      <c r="R249" s="322">
        <v>0</v>
      </c>
      <c r="S249" s="322">
        <v>0</v>
      </c>
      <c r="T249" s="322">
        <v>0</v>
      </c>
      <c r="U249" s="322">
        <v>0</v>
      </c>
      <c r="V249" s="322">
        <v>0</v>
      </c>
      <c r="W249" s="322">
        <v>0</v>
      </c>
      <c r="X249" s="322">
        <v>0</v>
      </c>
      <c r="Y249" s="322">
        <v>0</v>
      </c>
      <c r="Z249" s="322">
        <v>0</v>
      </c>
      <c r="AA249" s="322">
        <v>0</v>
      </c>
      <c r="AB249" s="322">
        <v>0</v>
      </c>
      <c r="AC249" s="322">
        <v>0</v>
      </c>
      <c r="AD249" s="322">
        <v>0</v>
      </c>
      <c r="AE249" s="322">
        <v>5</v>
      </c>
      <c r="AF249" s="322">
        <v>5</v>
      </c>
      <c r="AG249" s="322">
        <v>5</v>
      </c>
      <c r="AH249" s="322">
        <v>5.9</v>
      </c>
      <c r="AI249" s="322">
        <v>0.85799999999999998</v>
      </c>
      <c r="AJ249" s="322">
        <v>0.77</v>
      </c>
      <c r="AK249" s="322">
        <v>0.25</v>
      </c>
      <c r="AL249" s="322">
        <v>0.25</v>
      </c>
      <c r="AM249" s="322">
        <v>0.25</v>
      </c>
      <c r="AN249" s="322">
        <v>0.25</v>
      </c>
      <c r="AO249" s="322">
        <v>0</v>
      </c>
      <c r="AP249" s="320">
        <v>0</v>
      </c>
      <c r="AQ249" s="322">
        <v>0</v>
      </c>
      <c r="AR249" s="322">
        <v>0</v>
      </c>
      <c r="AS249" s="322">
        <v>0</v>
      </c>
      <c r="AT249" s="101" t="s">
        <v>19</v>
      </c>
      <c r="AU249" s="101" t="s">
        <v>62</v>
      </c>
      <c r="AV249" s="101">
        <v>10</v>
      </c>
      <c r="AW249" t="s">
        <v>158</v>
      </c>
      <c r="AX249" t="s">
        <v>45</v>
      </c>
      <c r="AY249" t="s">
        <v>519</v>
      </c>
      <c r="AZ249" t="s">
        <v>331</v>
      </c>
      <c r="BA249" t="s">
        <v>321</v>
      </c>
      <c r="BB249" t="s">
        <v>580</v>
      </c>
      <c r="BC249" t="s">
        <v>321</v>
      </c>
      <c r="BD249" t="s">
        <v>321</v>
      </c>
      <c r="BE249" s="322">
        <v>0</v>
      </c>
    </row>
    <row r="250" spans="1:57">
      <c r="A250" s="346" t="s">
        <v>50</v>
      </c>
      <c r="B250" s="186" t="s">
        <v>592</v>
      </c>
      <c r="C250" s="322">
        <v>0</v>
      </c>
      <c r="D250" s="322">
        <v>0</v>
      </c>
      <c r="E250" s="322">
        <v>0</v>
      </c>
      <c r="F250" s="322">
        <v>0</v>
      </c>
      <c r="G250" s="322">
        <v>0</v>
      </c>
      <c r="H250" s="322">
        <v>0</v>
      </c>
      <c r="I250" s="322">
        <v>0</v>
      </c>
      <c r="J250" s="322">
        <v>0</v>
      </c>
      <c r="K250" s="322">
        <v>0</v>
      </c>
      <c r="L250" s="322">
        <v>0</v>
      </c>
      <c r="M250" s="322">
        <v>0</v>
      </c>
      <c r="N250" s="322">
        <v>0</v>
      </c>
      <c r="O250" s="322">
        <v>0</v>
      </c>
      <c r="P250" s="322">
        <v>0</v>
      </c>
      <c r="Q250" s="322">
        <v>0</v>
      </c>
      <c r="R250" s="322">
        <v>0</v>
      </c>
      <c r="S250" s="322">
        <v>0</v>
      </c>
      <c r="T250" s="322">
        <v>0</v>
      </c>
      <c r="U250" s="322">
        <v>0</v>
      </c>
      <c r="V250" s="322">
        <v>0</v>
      </c>
      <c r="W250" s="322">
        <v>0</v>
      </c>
      <c r="X250" s="322">
        <v>0</v>
      </c>
      <c r="Y250" s="322">
        <v>0</v>
      </c>
      <c r="Z250" s="322">
        <v>0</v>
      </c>
      <c r="AA250" s="322">
        <v>0</v>
      </c>
      <c r="AB250" s="322">
        <v>0</v>
      </c>
      <c r="AC250" s="322">
        <v>0</v>
      </c>
      <c r="AD250" s="322">
        <v>0</v>
      </c>
      <c r="AE250" s="322">
        <v>0</v>
      </c>
      <c r="AF250" s="322">
        <v>0</v>
      </c>
      <c r="AG250" s="322">
        <v>0</v>
      </c>
      <c r="AH250" s="322">
        <v>0</v>
      </c>
      <c r="AI250" s="322">
        <v>0</v>
      </c>
      <c r="AJ250" s="322">
        <v>4.6749999999999998</v>
      </c>
      <c r="AK250" s="322">
        <v>7.0970000000000004</v>
      </c>
      <c r="AL250" s="322">
        <v>4.8940000000000001</v>
      </c>
      <c r="AM250" s="322">
        <v>1.33147112</v>
      </c>
      <c r="AN250" s="322">
        <v>0.93899999999999995</v>
      </c>
      <c r="AO250" s="322">
        <v>0</v>
      </c>
      <c r="AP250" s="320">
        <v>0</v>
      </c>
      <c r="AQ250" s="322">
        <v>0</v>
      </c>
      <c r="AR250" s="322">
        <v>0</v>
      </c>
      <c r="AS250" s="322">
        <v>0</v>
      </c>
      <c r="AT250" s="101" t="s">
        <v>24</v>
      </c>
      <c r="AU250" s="101" t="s">
        <v>62</v>
      </c>
      <c r="AV250" s="101">
        <v>5</v>
      </c>
      <c r="AW250" s="345" t="s">
        <v>158</v>
      </c>
      <c r="AX250" s="345" t="s">
        <v>45</v>
      </c>
      <c r="AY250" t="s">
        <v>519</v>
      </c>
      <c r="AZ250" s="345" t="s">
        <v>331</v>
      </c>
      <c r="BA250" s="345" t="s">
        <v>321</v>
      </c>
      <c r="BB250" s="345" t="s">
        <v>526</v>
      </c>
      <c r="BC250" s="345" t="s">
        <v>321</v>
      </c>
      <c r="BD250" s="345" t="s">
        <v>321</v>
      </c>
      <c r="BE250" s="322">
        <v>0</v>
      </c>
    </row>
    <row r="251" spans="1:57">
      <c r="A251" s="186" t="s">
        <v>50</v>
      </c>
      <c r="B251" s="186" t="s">
        <v>588</v>
      </c>
      <c r="C251" s="322">
        <v>0</v>
      </c>
      <c r="D251" s="322">
        <v>0</v>
      </c>
      <c r="E251" s="322">
        <v>0</v>
      </c>
      <c r="F251" s="322">
        <v>0</v>
      </c>
      <c r="G251" s="322">
        <v>0</v>
      </c>
      <c r="H251" s="322">
        <v>0</v>
      </c>
      <c r="I251" s="322">
        <v>0</v>
      </c>
      <c r="J251" s="322">
        <v>0</v>
      </c>
      <c r="K251" s="322">
        <v>0</v>
      </c>
      <c r="L251" s="322">
        <v>0</v>
      </c>
      <c r="M251" s="322">
        <v>0</v>
      </c>
      <c r="N251" s="322">
        <v>0</v>
      </c>
      <c r="O251" s="322">
        <v>0</v>
      </c>
      <c r="P251" s="322">
        <v>0</v>
      </c>
      <c r="Q251" s="322">
        <v>0</v>
      </c>
      <c r="R251" s="322">
        <v>0</v>
      </c>
      <c r="S251" s="322">
        <v>0</v>
      </c>
      <c r="T251" s="322">
        <v>0</v>
      </c>
      <c r="U251" s="322">
        <v>0</v>
      </c>
      <c r="V251" s="322">
        <v>0</v>
      </c>
      <c r="W251" s="322">
        <v>0</v>
      </c>
      <c r="X251" s="322">
        <v>0</v>
      </c>
      <c r="Y251" s="322">
        <v>0</v>
      </c>
      <c r="Z251" s="322">
        <v>0</v>
      </c>
      <c r="AA251" s="322">
        <v>0</v>
      </c>
      <c r="AB251" s="322">
        <v>0</v>
      </c>
      <c r="AC251" s="322">
        <v>0</v>
      </c>
      <c r="AD251" s="322">
        <v>0</v>
      </c>
      <c r="AE251" s="322">
        <v>0</v>
      </c>
      <c r="AF251" s="322">
        <v>0</v>
      </c>
      <c r="AG251" s="322">
        <v>0</v>
      </c>
      <c r="AH251" s="322">
        <v>0</v>
      </c>
      <c r="AI251" s="322">
        <v>0</v>
      </c>
      <c r="AJ251" s="322">
        <v>0.3</v>
      </c>
      <c r="AK251" s="322">
        <v>0.315</v>
      </c>
      <c r="AL251" s="322">
        <v>0.33</v>
      </c>
      <c r="AM251" s="322">
        <v>0.34499999999999997</v>
      </c>
      <c r="AN251" s="322">
        <v>0.34200000000000003</v>
      </c>
      <c r="AO251" s="322">
        <v>0</v>
      </c>
      <c r="AP251" s="320">
        <v>0</v>
      </c>
      <c r="AQ251" s="322">
        <v>0</v>
      </c>
      <c r="AR251" s="322">
        <v>0</v>
      </c>
      <c r="AS251" s="322">
        <v>0</v>
      </c>
      <c r="AT251" s="101" t="s">
        <v>24</v>
      </c>
      <c r="AU251" s="101" t="s">
        <v>62</v>
      </c>
      <c r="AV251" s="101">
        <v>5</v>
      </c>
      <c r="AW251" s="321" t="s">
        <v>158</v>
      </c>
      <c r="AX251" s="321" t="s">
        <v>45</v>
      </c>
      <c r="AY251" s="321" t="s">
        <v>519</v>
      </c>
      <c r="AZ251" s="321" t="s">
        <v>331</v>
      </c>
      <c r="BA251" s="321" t="s">
        <v>321</v>
      </c>
      <c r="BB251" s="321" t="s">
        <v>587</v>
      </c>
      <c r="BC251" s="321" t="s">
        <v>321</v>
      </c>
      <c r="BD251" s="321" t="s">
        <v>321</v>
      </c>
      <c r="BE251" s="322">
        <v>0</v>
      </c>
    </row>
    <row r="252" spans="1:57">
      <c r="A252" s="186" t="s">
        <v>50</v>
      </c>
      <c r="B252" s="186" t="s">
        <v>541</v>
      </c>
      <c r="C252" s="322">
        <v>0</v>
      </c>
      <c r="D252" s="322">
        <v>0</v>
      </c>
      <c r="E252" s="322">
        <v>0</v>
      </c>
      <c r="F252" s="322">
        <v>0</v>
      </c>
      <c r="G252" s="322">
        <v>0</v>
      </c>
      <c r="H252" s="322">
        <v>0</v>
      </c>
      <c r="I252" s="322">
        <v>0</v>
      </c>
      <c r="J252" s="322">
        <v>0</v>
      </c>
      <c r="K252" s="322">
        <v>0</v>
      </c>
      <c r="L252" s="322">
        <v>0</v>
      </c>
      <c r="M252" s="322">
        <v>0</v>
      </c>
      <c r="N252" s="322">
        <v>0</v>
      </c>
      <c r="O252" s="322">
        <v>0</v>
      </c>
      <c r="P252" s="322">
        <v>0</v>
      </c>
      <c r="Q252" s="322">
        <v>0</v>
      </c>
      <c r="R252" s="322">
        <v>0</v>
      </c>
      <c r="S252" s="322">
        <v>0</v>
      </c>
      <c r="T252" s="322">
        <v>0</v>
      </c>
      <c r="U252" s="322">
        <v>0</v>
      </c>
      <c r="V252" s="322">
        <v>0</v>
      </c>
      <c r="W252" s="322">
        <v>0</v>
      </c>
      <c r="X252" s="322">
        <v>0</v>
      </c>
      <c r="Y252" s="322">
        <v>0</v>
      </c>
      <c r="Z252" s="322">
        <v>0</v>
      </c>
      <c r="AA252" s="322">
        <v>0</v>
      </c>
      <c r="AB252" s="322">
        <v>0</v>
      </c>
      <c r="AC252" s="322">
        <v>0</v>
      </c>
      <c r="AD252" s="322">
        <v>0</v>
      </c>
      <c r="AE252" s="322">
        <v>0</v>
      </c>
      <c r="AF252" s="322">
        <v>0</v>
      </c>
      <c r="AG252" s="322">
        <v>0</v>
      </c>
      <c r="AH252" s="322">
        <v>0</v>
      </c>
      <c r="AI252" s="322">
        <v>0</v>
      </c>
      <c r="AJ252" s="322">
        <v>7.4180000000000001</v>
      </c>
      <c r="AK252" s="322">
        <v>11.1</v>
      </c>
      <c r="AL252" s="322">
        <v>10.282</v>
      </c>
      <c r="AM252" s="322">
        <v>6.7727272699999999</v>
      </c>
      <c r="AN252" s="322">
        <v>0</v>
      </c>
      <c r="AO252" s="322">
        <v>0</v>
      </c>
      <c r="AP252" s="320">
        <v>0</v>
      </c>
      <c r="AQ252" s="322">
        <v>0</v>
      </c>
      <c r="AR252" s="322">
        <v>0</v>
      </c>
      <c r="AS252" s="322">
        <v>0</v>
      </c>
      <c r="AT252" s="101" t="s">
        <v>24</v>
      </c>
      <c r="AU252" s="101" t="s">
        <v>27</v>
      </c>
      <c r="AV252" s="101">
        <v>4</v>
      </c>
      <c r="AW252" t="s">
        <v>158</v>
      </c>
      <c r="AX252" t="s">
        <v>45</v>
      </c>
      <c r="AY252" t="s">
        <v>519</v>
      </c>
      <c r="AZ252" t="s">
        <v>331</v>
      </c>
      <c r="BA252" t="s">
        <v>321</v>
      </c>
      <c r="BB252" t="s">
        <v>321</v>
      </c>
      <c r="BC252" s="345" t="s">
        <v>321</v>
      </c>
      <c r="BD252" s="345" t="s">
        <v>321</v>
      </c>
      <c r="BE252" s="322">
        <v>0</v>
      </c>
    </row>
    <row r="253" spans="1:57">
      <c r="A253" s="186" t="s">
        <v>50</v>
      </c>
      <c r="B253" s="186" t="s">
        <v>577</v>
      </c>
      <c r="C253" s="322">
        <v>0</v>
      </c>
      <c r="D253" s="322">
        <v>0</v>
      </c>
      <c r="E253" s="322">
        <v>0</v>
      </c>
      <c r="F253" s="322">
        <v>0</v>
      </c>
      <c r="G253" s="322">
        <v>0</v>
      </c>
      <c r="H253" s="322">
        <v>0</v>
      </c>
      <c r="I253" s="322">
        <v>0</v>
      </c>
      <c r="J253" s="322">
        <v>0</v>
      </c>
      <c r="K253" s="322">
        <v>0</v>
      </c>
      <c r="L253" s="322">
        <v>0</v>
      </c>
      <c r="M253" s="322">
        <v>0</v>
      </c>
      <c r="N253" s="322">
        <v>0</v>
      </c>
      <c r="O253" s="322">
        <v>0</v>
      </c>
      <c r="P253" s="322">
        <v>0</v>
      </c>
      <c r="Q253" s="322">
        <v>0</v>
      </c>
      <c r="R253" s="322">
        <v>0</v>
      </c>
      <c r="S253" s="322">
        <v>0</v>
      </c>
      <c r="T253" s="322">
        <v>0</v>
      </c>
      <c r="U253" s="322">
        <v>0</v>
      </c>
      <c r="V253" s="322">
        <v>0</v>
      </c>
      <c r="W253" s="322">
        <v>0</v>
      </c>
      <c r="X253" s="322">
        <v>0</v>
      </c>
      <c r="Y253" s="322">
        <v>0</v>
      </c>
      <c r="Z253" s="322">
        <v>0</v>
      </c>
      <c r="AA253" s="322">
        <v>0</v>
      </c>
      <c r="AB253" s="322">
        <v>0</v>
      </c>
      <c r="AC253" s="322">
        <v>0</v>
      </c>
      <c r="AD253" s="322">
        <v>0</v>
      </c>
      <c r="AE253" s="322">
        <v>0</v>
      </c>
      <c r="AF253" s="322">
        <v>0</v>
      </c>
      <c r="AG253" s="322">
        <v>0</v>
      </c>
      <c r="AH253" s="322">
        <v>0</v>
      </c>
      <c r="AI253" s="322">
        <v>0</v>
      </c>
      <c r="AJ253" s="322">
        <v>0</v>
      </c>
      <c r="AK253" s="322">
        <v>1.804</v>
      </c>
      <c r="AL253" s="322">
        <v>2.028</v>
      </c>
      <c r="AM253" s="322">
        <v>0.65400000000000003</v>
      </c>
      <c r="AN253" s="322">
        <v>0</v>
      </c>
      <c r="AO253" s="322">
        <v>0</v>
      </c>
      <c r="AP253" s="320">
        <v>0</v>
      </c>
      <c r="AQ253" s="322">
        <v>0</v>
      </c>
      <c r="AR253" s="322">
        <v>0</v>
      </c>
      <c r="AS253" s="322">
        <v>0</v>
      </c>
      <c r="AT253" s="101" t="s">
        <v>25</v>
      </c>
      <c r="AU253" s="101" t="s">
        <v>27</v>
      </c>
      <c r="AV253" s="101">
        <v>3</v>
      </c>
      <c r="AW253" t="s">
        <v>159</v>
      </c>
      <c r="AX253" t="s">
        <v>45</v>
      </c>
      <c r="AY253" t="s">
        <v>519</v>
      </c>
      <c r="AZ253" t="s">
        <v>331</v>
      </c>
      <c r="BA253" t="s">
        <v>321</v>
      </c>
      <c r="BB253" t="s">
        <v>526</v>
      </c>
      <c r="BC253" t="s">
        <v>321</v>
      </c>
      <c r="BD253" t="s">
        <v>321</v>
      </c>
      <c r="BE253" s="322">
        <v>0</v>
      </c>
    </row>
    <row r="254" spans="1:57">
      <c r="A254" s="186" t="s">
        <v>50</v>
      </c>
      <c r="B254" s="186" t="s">
        <v>601</v>
      </c>
      <c r="C254" s="322">
        <v>0</v>
      </c>
      <c r="D254" s="322">
        <v>0</v>
      </c>
      <c r="E254" s="322">
        <v>0</v>
      </c>
      <c r="F254" s="322">
        <v>0</v>
      </c>
      <c r="G254" s="322">
        <v>0</v>
      </c>
      <c r="H254" s="322">
        <v>0</v>
      </c>
      <c r="I254" s="322">
        <v>0</v>
      </c>
      <c r="J254" s="322">
        <v>0</v>
      </c>
      <c r="K254" s="322">
        <v>0</v>
      </c>
      <c r="L254" s="322">
        <v>0</v>
      </c>
      <c r="M254" s="322">
        <v>0</v>
      </c>
      <c r="N254" s="322">
        <v>0</v>
      </c>
      <c r="O254" s="322">
        <v>0</v>
      </c>
      <c r="P254" s="322">
        <v>0</v>
      </c>
      <c r="Q254" s="322">
        <v>0</v>
      </c>
      <c r="R254" s="322">
        <v>0</v>
      </c>
      <c r="S254" s="322">
        <v>0</v>
      </c>
      <c r="T254" s="322">
        <v>0</v>
      </c>
      <c r="U254" s="322">
        <v>0</v>
      </c>
      <c r="V254" s="322">
        <v>0</v>
      </c>
      <c r="W254" s="322">
        <v>0</v>
      </c>
      <c r="X254" s="322">
        <v>0</v>
      </c>
      <c r="Y254" s="322">
        <v>0</v>
      </c>
      <c r="Z254" s="322">
        <v>0</v>
      </c>
      <c r="AA254" s="322">
        <v>0</v>
      </c>
      <c r="AB254" s="322">
        <v>0</v>
      </c>
      <c r="AC254" s="322">
        <v>0</v>
      </c>
      <c r="AD254" s="322">
        <v>0</v>
      </c>
      <c r="AE254" s="322">
        <v>0</v>
      </c>
      <c r="AF254" s="322">
        <v>0</v>
      </c>
      <c r="AG254" s="322">
        <v>0</v>
      </c>
      <c r="AH254" s="322">
        <v>0</v>
      </c>
      <c r="AI254" s="322">
        <v>0</v>
      </c>
      <c r="AJ254" s="322">
        <v>0</v>
      </c>
      <c r="AK254" s="322">
        <v>0</v>
      </c>
      <c r="AL254" s="322">
        <v>0</v>
      </c>
      <c r="AM254" s="322">
        <v>5.5E-2</v>
      </c>
      <c r="AN254" s="322">
        <v>0</v>
      </c>
      <c r="AO254" s="322">
        <v>0</v>
      </c>
      <c r="AP254" s="320">
        <v>0</v>
      </c>
      <c r="AQ254" s="322">
        <v>0</v>
      </c>
      <c r="AR254" s="322">
        <v>0</v>
      </c>
      <c r="AS254" s="322">
        <v>0</v>
      </c>
      <c r="AT254" s="101" t="s">
        <v>27</v>
      </c>
      <c r="AU254" s="101" t="s">
        <v>27</v>
      </c>
      <c r="AV254" s="101">
        <v>1</v>
      </c>
      <c r="AW254" t="s">
        <v>158</v>
      </c>
      <c r="AX254" t="s">
        <v>45</v>
      </c>
      <c r="AY254" t="s">
        <v>519</v>
      </c>
      <c r="AZ254" t="s">
        <v>331</v>
      </c>
      <c r="BA254" t="s">
        <v>321</v>
      </c>
      <c r="BB254" t="s">
        <v>526</v>
      </c>
      <c r="BC254" t="s">
        <v>321</v>
      </c>
      <c r="BD254" t="s">
        <v>321</v>
      </c>
      <c r="BE254" s="322">
        <v>0</v>
      </c>
    </row>
    <row r="255" spans="1:57">
      <c r="A255" s="186" t="s">
        <v>50</v>
      </c>
      <c r="B255" s="186" t="s">
        <v>600</v>
      </c>
      <c r="C255" s="322">
        <v>0</v>
      </c>
      <c r="D255" s="322">
        <v>0</v>
      </c>
      <c r="E255" s="322">
        <v>0</v>
      </c>
      <c r="F255" s="322">
        <v>0</v>
      </c>
      <c r="G255" s="322">
        <v>0</v>
      </c>
      <c r="H255" s="322">
        <v>0</v>
      </c>
      <c r="I255" s="322">
        <v>0</v>
      </c>
      <c r="J255" s="322">
        <v>0</v>
      </c>
      <c r="K255" s="322">
        <v>0</v>
      </c>
      <c r="L255" s="322">
        <v>0</v>
      </c>
      <c r="M255" s="322">
        <v>0</v>
      </c>
      <c r="N255" s="322">
        <v>0</v>
      </c>
      <c r="O255" s="322">
        <v>0</v>
      </c>
      <c r="P255" s="322">
        <v>0</v>
      </c>
      <c r="Q255" s="322">
        <v>0</v>
      </c>
      <c r="R255" s="322">
        <v>0</v>
      </c>
      <c r="S255" s="322">
        <v>0</v>
      </c>
      <c r="T255" s="322">
        <v>0</v>
      </c>
      <c r="U255" s="322">
        <v>0</v>
      </c>
      <c r="V255" s="322">
        <v>0</v>
      </c>
      <c r="W255" s="322">
        <v>0</v>
      </c>
      <c r="X255" s="322">
        <v>0</v>
      </c>
      <c r="Y255" s="322">
        <v>0</v>
      </c>
      <c r="Z255" s="322">
        <v>0</v>
      </c>
      <c r="AA255" s="322">
        <v>0</v>
      </c>
      <c r="AB255" s="322">
        <v>0</v>
      </c>
      <c r="AC255" s="322">
        <v>0</v>
      </c>
      <c r="AD255" s="322">
        <v>0</v>
      </c>
      <c r="AE255" s="322">
        <v>0</v>
      </c>
      <c r="AF255" s="322">
        <v>0</v>
      </c>
      <c r="AG255" s="322">
        <v>0</v>
      </c>
      <c r="AH255" s="322">
        <v>0</v>
      </c>
      <c r="AI255" s="322">
        <v>0</v>
      </c>
      <c r="AJ255" s="322">
        <v>0</v>
      </c>
      <c r="AK255" s="322">
        <v>0</v>
      </c>
      <c r="AL255" s="322">
        <v>0</v>
      </c>
      <c r="AM255" s="322">
        <v>3.41</v>
      </c>
      <c r="AN255" s="322">
        <v>0</v>
      </c>
      <c r="AO255" s="322">
        <v>0</v>
      </c>
      <c r="AP255" s="320">
        <v>0</v>
      </c>
      <c r="AQ255" s="322">
        <v>0</v>
      </c>
      <c r="AR255" s="322">
        <v>0</v>
      </c>
      <c r="AS255" s="322">
        <v>0</v>
      </c>
      <c r="AT255" s="101" t="s">
        <v>27</v>
      </c>
      <c r="AU255" s="101" t="s">
        <v>27</v>
      </c>
      <c r="AV255" s="101">
        <v>1</v>
      </c>
      <c r="AW255" t="s">
        <v>159</v>
      </c>
      <c r="AX255" t="s">
        <v>45</v>
      </c>
      <c r="AY255" t="s">
        <v>519</v>
      </c>
      <c r="AZ255" t="s">
        <v>331</v>
      </c>
      <c r="BA255" t="s">
        <v>6749</v>
      </c>
      <c r="BB255" t="s">
        <v>599</v>
      </c>
      <c r="BC255" t="s">
        <v>321</v>
      </c>
      <c r="BD255" t="s">
        <v>321</v>
      </c>
      <c r="BE255" s="322">
        <v>0</v>
      </c>
    </row>
    <row r="256" spans="1:57">
      <c r="A256" s="346" t="s">
        <v>50</v>
      </c>
      <c r="B256" s="186" t="s">
        <v>597</v>
      </c>
      <c r="C256" s="322">
        <v>0</v>
      </c>
      <c r="D256" s="322">
        <v>0</v>
      </c>
      <c r="E256" s="322">
        <v>0</v>
      </c>
      <c r="F256" s="322">
        <v>0</v>
      </c>
      <c r="G256" s="322">
        <v>0</v>
      </c>
      <c r="H256" s="322">
        <v>0</v>
      </c>
      <c r="I256" s="322">
        <v>0</v>
      </c>
      <c r="J256" s="322">
        <v>0</v>
      </c>
      <c r="K256" s="322">
        <v>0</v>
      </c>
      <c r="L256" s="322">
        <v>0</v>
      </c>
      <c r="M256" s="322">
        <v>0</v>
      </c>
      <c r="N256" s="322">
        <v>0</v>
      </c>
      <c r="O256" s="322">
        <v>0</v>
      </c>
      <c r="P256" s="322">
        <v>0</v>
      </c>
      <c r="Q256" s="322">
        <v>0</v>
      </c>
      <c r="R256" s="322">
        <v>0</v>
      </c>
      <c r="S256" s="322">
        <v>0</v>
      </c>
      <c r="T256" s="322">
        <v>0</v>
      </c>
      <c r="U256" s="322">
        <v>0</v>
      </c>
      <c r="V256" s="322">
        <v>0</v>
      </c>
      <c r="W256" s="322">
        <v>0</v>
      </c>
      <c r="X256" s="322">
        <v>0</v>
      </c>
      <c r="Y256" s="322">
        <v>0</v>
      </c>
      <c r="Z256" s="322">
        <v>0.8</v>
      </c>
      <c r="AA256" s="322">
        <v>0.8</v>
      </c>
      <c r="AB256" s="322">
        <v>0.9</v>
      </c>
      <c r="AC256" s="322">
        <v>0.6</v>
      </c>
      <c r="AD256" s="322">
        <v>0.5</v>
      </c>
      <c r="AE256" s="322">
        <v>0.6</v>
      </c>
      <c r="AF256" s="322">
        <v>1.2</v>
      </c>
      <c r="AG256" s="322">
        <v>1.3</v>
      </c>
      <c r="AH256" s="322">
        <v>0.8</v>
      </c>
      <c r="AI256" s="322">
        <v>0.7</v>
      </c>
      <c r="AJ256" s="322">
        <v>0.73599999999999999</v>
      </c>
      <c r="AK256" s="322">
        <v>0.79400000000000004</v>
      </c>
      <c r="AL256" s="322">
        <v>1.002</v>
      </c>
      <c r="AM256" s="322">
        <v>0</v>
      </c>
      <c r="AN256" s="322">
        <v>0</v>
      </c>
      <c r="AO256" s="322">
        <v>0</v>
      </c>
      <c r="AP256" s="320">
        <v>0</v>
      </c>
      <c r="AQ256" s="322">
        <v>0</v>
      </c>
      <c r="AR256" s="322">
        <v>0</v>
      </c>
      <c r="AS256" s="322">
        <v>0</v>
      </c>
      <c r="AT256" s="101" t="s">
        <v>14</v>
      </c>
      <c r="AU256" s="101" t="s">
        <v>26</v>
      </c>
      <c r="AV256" s="101">
        <v>13</v>
      </c>
      <c r="AW256" s="345" t="s">
        <v>159</v>
      </c>
      <c r="AX256" s="345" t="s">
        <v>45</v>
      </c>
      <c r="AY256" t="s">
        <v>519</v>
      </c>
      <c r="AZ256" s="345" t="s">
        <v>331</v>
      </c>
      <c r="BA256" s="345" t="s">
        <v>321</v>
      </c>
      <c r="BB256" s="345" t="s">
        <v>596</v>
      </c>
      <c r="BC256" s="345" t="s">
        <v>321</v>
      </c>
      <c r="BD256" s="345" t="s">
        <v>321</v>
      </c>
      <c r="BE256" s="322">
        <v>0</v>
      </c>
    </row>
    <row r="257" spans="1:57">
      <c r="A257" s="186" t="s">
        <v>50</v>
      </c>
      <c r="B257" s="186" t="s">
        <v>579</v>
      </c>
      <c r="C257" s="322">
        <v>0</v>
      </c>
      <c r="D257" s="322">
        <v>0</v>
      </c>
      <c r="E257" s="322">
        <v>0</v>
      </c>
      <c r="F257" s="322">
        <v>0</v>
      </c>
      <c r="G257" s="322">
        <v>0</v>
      </c>
      <c r="H257" s="322">
        <v>0</v>
      </c>
      <c r="I257" s="322">
        <v>0</v>
      </c>
      <c r="J257" s="322">
        <v>0</v>
      </c>
      <c r="K257" s="322">
        <v>0</v>
      </c>
      <c r="L257" s="322">
        <v>0</v>
      </c>
      <c r="M257" s="322">
        <v>0</v>
      </c>
      <c r="N257" s="322">
        <v>0</v>
      </c>
      <c r="O257" s="322">
        <v>0</v>
      </c>
      <c r="P257" s="322">
        <v>0</v>
      </c>
      <c r="Q257" s="322">
        <v>0</v>
      </c>
      <c r="R257" s="322">
        <v>0</v>
      </c>
      <c r="S257" s="322">
        <v>0</v>
      </c>
      <c r="T257" s="322">
        <v>0</v>
      </c>
      <c r="U257" s="322">
        <v>0</v>
      </c>
      <c r="V257" s="322">
        <v>0</v>
      </c>
      <c r="W257" s="322">
        <v>0</v>
      </c>
      <c r="X257" s="322">
        <v>0</v>
      </c>
      <c r="Y257" s="322">
        <v>0</v>
      </c>
      <c r="Z257" s="322">
        <v>0</v>
      </c>
      <c r="AA257" s="322">
        <v>0</v>
      </c>
      <c r="AB257" s="322">
        <v>0.2</v>
      </c>
      <c r="AC257" s="322">
        <v>0.2</v>
      </c>
      <c r="AD257" s="322">
        <v>0.2</v>
      </c>
      <c r="AE257" s="322">
        <v>0.2</v>
      </c>
      <c r="AF257" s="322">
        <v>0.2</v>
      </c>
      <c r="AG257" s="322">
        <v>0.2</v>
      </c>
      <c r="AH257" s="322">
        <v>0.1</v>
      </c>
      <c r="AI257" s="322">
        <v>0.2</v>
      </c>
      <c r="AJ257" s="322">
        <v>0.2</v>
      </c>
      <c r="AK257" s="322">
        <v>0.2</v>
      </c>
      <c r="AL257" s="322">
        <v>0.2</v>
      </c>
      <c r="AM257" s="322">
        <v>0</v>
      </c>
      <c r="AN257" s="322">
        <v>0</v>
      </c>
      <c r="AO257" s="322">
        <v>0</v>
      </c>
      <c r="AP257" s="320">
        <v>0</v>
      </c>
      <c r="AQ257" s="322">
        <v>0</v>
      </c>
      <c r="AR257" s="322">
        <v>0</v>
      </c>
      <c r="AS257" s="322">
        <v>0</v>
      </c>
      <c r="AT257" s="101" t="s">
        <v>16</v>
      </c>
      <c r="AU257" s="101" t="s">
        <v>26</v>
      </c>
      <c r="AV257" s="101">
        <v>11</v>
      </c>
      <c r="AW257" t="s">
        <v>158</v>
      </c>
      <c r="AX257" t="s">
        <v>45</v>
      </c>
      <c r="AY257" t="s">
        <v>519</v>
      </c>
      <c r="AZ257" t="s">
        <v>331</v>
      </c>
      <c r="BA257" t="s">
        <v>321</v>
      </c>
      <c r="BB257" t="s">
        <v>578</v>
      </c>
      <c r="BC257" t="s">
        <v>321</v>
      </c>
      <c r="BD257" t="s">
        <v>321</v>
      </c>
      <c r="BE257" s="322">
        <v>0</v>
      </c>
    </row>
    <row r="258" spans="1:57">
      <c r="A258" s="186" t="s">
        <v>50</v>
      </c>
      <c r="B258" s="186" t="s">
        <v>542</v>
      </c>
      <c r="C258" s="322">
        <v>0</v>
      </c>
      <c r="D258" s="322">
        <v>0</v>
      </c>
      <c r="E258" s="322">
        <v>0</v>
      </c>
      <c r="F258" s="322">
        <v>0</v>
      </c>
      <c r="G258" s="322">
        <v>0</v>
      </c>
      <c r="H258" s="322">
        <v>0</v>
      </c>
      <c r="I258" s="322">
        <v>0</v>
      </c>
      <c r="J258" s="322">
        <v>0</v>
      </c>
      <c r="K258" s="322">
        <v>0</v>
      </c>
      <c r="L258" s="322">
        <v>0</v>
      </c>
      <c r="M258" s="322">
        <v>0</v>
      </c>
      <c r="N258" s="322">
        <v>0</v>
      </c>
      <c r="O258" s="322">
        <v>0</v>
      </c>
      <c r="P258" s="322">
        <v>0</v>
      </c>
      <c r="Q258" s="322">
        <v>0</v>
      </c>
      <c r="R258" s="322">
        <v>0</v>
      </c>
      <c r="S258" s="322">
        <v>0</v>
      </c>
      <c r="T258" s="322">
        <v>0</v>
      </c>
      <c r="U258" s="322">
        <v>0</v>
      </c>
      <c r="V258" s="322">
        <v>0</v>
      </c>
      <c r="W258" s="322">
        <v>0</v>
      </c>
      <c r="X258" s="322">
        <v>0</v>
      </c>
      <c r="Y258" s="322">
        <v>0</v>
      </c>
      <c r="Z258" s="322">
        <v>0</v>
      </c>
      <c r="AA258" s="322">
        <v>0</v>
      </c>
      <c r="AB258" s="322">
        <v>0</v>
      </c>
      <c r="AC258" s="322">
        <v>0</v>
      </c>
      <c r="AD258" s="322">
        <v>14.648</v>
      </c>
      <c r="AE258" s="322">
        <v>14.215</v>
      </c>
      <c r="AF258" s="322">
        <v>16.385000000000002</v>
      </c>
      <c r="AG258" s="322">
        <v>14.555999999999999</v>
      </c>
      <c r="AH258" s="322">
        <v>16.471</v>
      </c>
      <c r="AI258" s="322">
        <v>14.422000000000001</v>
      </c>
      <c r="AJ258" s="322">
        <v>14.74</v>
      </c>
      <c r="AK258" s="322">
        <v>0.12</v>
      </c>
      <c r="AL258" s="322">
        <v>0.09</v>
      </c>
      <c r="AM258" s="322">
        <v>0</v>
      </c>
      <c r="AN258" s="322">
        <v>0</v>
      </c>
      <c r="AO258" s="322">
        <v>0</v>
      </c>
      <c r="AP258" s="320">
        <v>0</v>
      </c>
      <c r="AQ258" s="322">
        <v>0</v>
      </c>
      <c r="AR258" s="322">
        <v>0</v>
      </c>
      <c r="AS258" s="322">
        <v>0</v>
      </c>
      <c r="AT258" s="101" t="s">
        <v>18</v>
      </c>
      <c r="AU258" s="101" t="s">
        <v>26</v>
      </c>
      <c r="AV258" s="101">
        <v>9</v>
      </c>
      <c r="AW258" t="s">
        <v>158</v>
      </c>
      <c r="AX258" t="s">
        <v>45</v>
      </c>
      <c r="AY258" t="s">
        <v>519</v>
      </c>
      <c r="AZ258" t="s">
        <v>331</v>
      </c>
      <c r="BA258" t="s">
        <v>321</v>
      </c>
      <c r="BB258" t="s">
        <v>321</v>
      </c>
      <c r="BC258" t="s">
        <v>321</v>
      </c>
      <c r="BD258" t="s">
        <v>321</v>
      </c>
      <c r="BE258" s="322">
        <v>0</v>
      </c>
    </row>
    <row r="259" spans="1:57">
      <c r="A259" s="186" t="s">
        <v>50</v>
      </c>
      <c r="B259" s="186" t="s">
        <v>525</v>
      </c>
      <c r="C259" s="322">
        <v>0</v>
      </c>
      <c r="D259" s="322">
        <v>0</v>
      </c>
      <c r="E259" s="322">
        <v>0</v>
      </c>
      <c r="F259" s="322">
        <v>0</v>
      </c>
      <c r="G259" s="322">
        <v>0</v>
      </c>
      <c r="H259" s="322">
        <v>0</v>
      </c>
      <c r="I259" s="322">
        <v>0</v>
      </c>
      <c r="J259" s="322">
        <v>0</v>
      </c>
      <c r="K259" s="322">
        <v>0</v>
      </c>
      <c r="L259" s="322">
        <v>0</v>
      </c>
      <c r="M259" s="322">
        <v>0</v>
      </c>
      <c r="N259" s="322">
        <v>0</v>
      </c>
      <c r="O259" s="322">
        <v>0</v>
      </c>
      <c r="P259" s="322">
        <v>0</v>
      </c>
      <c r="Q259" s="322">
        <v>0</v>
      </c>
      <c r="R259" s="322">
        <v>0</v>
      </c>
      <c r="S259" s="322">
        <v>0</v>
      </c>
      <c r="T259" s="322">
        <v>0</v>
      </c>
      <c r="U259" s="322">
        <v>0</v>
      </c>
      <c r="V259" s="322">
        <v>0</v>
      </c>
      <c r="W259" s="322">
        <v>0</v>
      </c>
      <c r="X259" s="322">
        <v>0</v>
      </c>
      <c r="Y259" s="322">
        <v>0</v>
      </c>
      <c r="Z259" s="322">
        <v>0</v>
      </c>
      <c r="AA259" s="322">
        <v>0</v>
      </c>
      <c r="AB259" s="322">
        <v>0</v>
      </c>
      <c r="AC259" s="322">
        <v>0</v>
      </c>
      <c r="AD259" s="322">
        <v>0</v>
      </c>
      <c r="AE259" s="322">
        <v>0</v>
      </c>
      <c r="AF259" s="322">
        <v>0</v>
      </c>
      <c r="AG259" s="322">
        <v>46</v>
      </c>
      <c r="AH259" s="322">
        <v>24.3</v>
      </c>
      <c r="AI259" s="322">
        <v>99.7</v>
      </c>
      <c r="AJ259" s="322">
        <v>194.001</v>
      </c>
      <c r="AK259" s="322">
        <v>37.604999999999997</v>
      </c>
      <c r="AL259" s="322">
        <v>28.695</v>
      </c>
      <c r="AM259" s="322">
        <v>0</v>
      </c>
      <c r="AN259" s="322">
        <v>0</v>
      </c>
      <c r="AO259" s="322">
        <v>0</v>
      </c>
      <c r="AP259" s="320">
        <v>0</v>
      </c>
      <c r="AQ259" s="322">
        <v>0</v>
      </c>
      <c r="AR259" s="322">
        <v>0</v>
      </c>
      <c r="AS259" s="322">
        <v>0</v>
      </c>
      <c r="AT259" s="101" t="s">
        <v>21</v>
      </c>
      <c r="AU259" s="101" t="s">
        <v>26</v>
      </c>
      <c r="AV259" s="101">
        <v>6</v>
      </c>
      <c r="AW259" t="s">
        <v>159</v>
      </c>
      <c r="AX259" t="s">
        <v>45</v>
      </c>
      <c r="AY259" t="s">
        <v>519</v>
      </c>
      <c r="AZ259" t="s">
        <v>324</v>
      </c>
      <c r="BA259" t="s">
        <v>321</v>
      </c>
      <c r="BB259" t="s">
        <v>524</v>
      </c>
      <c r="BC259" t="s">
        <v>321</v>
      </c>
      <c r="BD259" t="s">
        <v>321</v>
      </c>
      <c r="BE259" s="322">
        <v>0</v>
      </c>
    </row>
    <row r="260" spans="1:57">
      <c r="A260" s="186" t="s">
        <v>50</v>
      </c>
      <c r="B260" s="186" t="s">
        <v>564</v>
      </c>
      <c r="C260" s="322">
        <v>0</v>
      </c>
      <c r="D260" s="322">
        <v>0</v>
      </c>
      <c r="E260" s="322">
        <v>0</v>
      </c>
      <c r="F260" s="322">
        <v>0</v>
      </c>
      <c r="G260" s="322">
        <v>0</v>
      </c>
      <c r="H260" s="322">
        <v>0</v>
      </c>
      <c r="I260" s="322">
        <v>0</v>
      </c>
      <c r="J260" s="322">
        <v>0</v>
      </c>
      <c r="K260" s="322">
        <v>0</v>
      </c>
      <c r="L260" s="322">
        <v>0</v>
      </c>
      <c r="M260" s="322">
        <v>0</v>
      </c>
      <c r="N260" s="322">
        <v>0</v>
      </c>
      <c r="O260" s="322">
        <v>0</v>
      </c>
      <c r="P260" s="322">
        <v>0</v>
      </c>
      <c r="Q260" s="322">
        <v>0</v>
      </c>
      <c r="R260" s="322">
        <v>0</v>
      </c>
      <c r="S260" s="322">
        <v>0</v>
      </c>
      <c r="T260" s="322">
        <v>0</v>
      </c>
      <c r="U260" s="322">
        <v>0</v>
      </c>
      <c r="V260" s="322">
        <v>0</v>
      </c>
      <c r="W260" s="322">
        <v>0</v>
      </c>
      <c r="X260" s="322">
        <v>0</v>
      </c>
      <c r="Y260" s="322">
        <v>0</v>
      </c>
      <c r="Z260" s="322">
        <v>0</v>
      </c>
      <c r="AA260" s="322">
        <v>0</v>
      </c>
      <c r="AB260" s="322">
        <v>0</v>
      </c>
      <c r="AC260" s="322">
        <v>0</v>
      </c>
      <c r="AD260" s="322">
        <v>0</v>
      </c>
      <c r="AE260" s="322">
        <v>0</v>
      </c>
      <c r="AF260" s="322">
        <v>0</v>
      </c>
      <c r="AG260" s="322">
        <v>0</v>
      </c>
      <c r="AH260" s="322">
        <v>0</v>
      </c>
      <c r="AI260" s="322">
        <v>1.25</v>
      </c>
      <c r="AJ260" s="322">
        <v>1.25</v>
      </c>
      <c r="AK260" s="322">
        <v>1.25</v>
      </c>
      <c r="AL260" s="322">
        <v>1.25</v>
      </c>
      <c r="AM260" s="322">
        <v>0</v>
      </c>
      <c r="AN260" s="322">
        <v>0</v>
      </c>
      <c r="AO260" s="322">
        <v>0</v>
      </c>
      <c r="AP260" s="320">
        <v>0</v>
      </c>
      <c r="AQ260" s="322">
        <v>0</v>
      </c>
      <c r="AR260" s="322">
        <v>0</v>
      </c>
      <c r="AS260" s="322">
        <v>0</v>
      </c>
      <c r="AT260" s="101" t="s">
        <v>23</v>
      </c>
      <c r="AU260" s="101" t="s">
        <v>26</v>
      </c>
      <c r="AV260" s="101">
        <v>4</v>
      </c>
      <c r="AW260" t="s">
        <v>158</v>
      </c>
      <c r="AX260" t="s">
        <v>45</v>
      </c>
      <c r="AY260" t="s">
        <v>519</v>
      </c>
      <c r="AZ260" t="s">
        <v>331</v>
      </c>
      <c r="BA260" t="s">
        <v>321</v>
      </c>
      <c r="BB260" t="s">
        <v>321</v>
      </c>
      <c r="BC260" s="345" t="s">
        <v>321</v>
      </c>
      <c r="BD260" s="345" t="s">
        <v>321</v>
      </c>
      <c r="BE260" s="322">
        <v>0</v>
      </c>
    </row>
    <row r="261" spans="1:57">
      <c r="A261" s="186" t="s">
        <v>50</v>
      </c>
      <c r="B261" s="186" t="s">
        <v>567</v>
      </c>
      <c r="C261" s="322">
        <v>0</v>
      </c>
      <c r="D261" s="322">
        <v>0</v>
      </c>
      <c r="E261" s="322">
        <v>0</v>
      </c>
      <c r="F261" s="322">
        <v>0</v>
      </c>
      <c r="G261" s="322">
        <v>0</v>
      </c>
      <c r="H261" s="322">
        <v>0</v>
      </c>
      <c r="I261" s="322">
        <v>0</v>
      </c>
      <c r="J261" s="322">
        <v>0</v>
      </c>
      <c r="K261" s="322">
        <v>0</v>
      </c>
      <c r="L261" s="322">
        <v>0</v>
      </c>
      <c r="M261" s="322">
        <v>0</v>
      </c>
      <c r="N261" s="322">
        <v>0</v>
      </c>
      <c r="O261" s="322">
        <v>0</v>
      </c>
      <c r="P261" s="322">
        <v>0</v>
      </c>
      <c r="Q261" s="322">
        <v>0</v>
      </c>
      <c r="R261" s="322">
        <v>0</v>
      </c>
      <c r="S261" s="322">
        <v>0</v>
      </c>
      <c r="T261" s="322">
        <v>0</v>
      </c>
      <c r="U261" s="322">
        <v>0</v>
      </c>
      <c r="V261" s="322">
        <v>0</v>
      </c>
      <c r="W261" s="322">
        <v>0</v>
      </c>
      <c r="X261" s="322">
        <v>0</v>
      </c>
      <c r="Y261" s="322">
        <v>0</v>
      </c>
      <c r="Z261" s="322">
        <v>0</v>
      </c>
      <c r="AA261" s="322">
        <v>0</v>
      </c>
      <c r="AB261" s="322">
        <v>0</v>
      </c>
      <c r="AC261" s="322">
        <v>0.46200000000000002</v>
      </c>
      <c r="AD261" s="322">
        <v>0.47</v>
      </c>
      <c r="AE261" s="322">
        <v>0.48</v>
      </c>
      <c r="AF261" s="322">
        <v>0.49</v>
      </c>
      <c r="AG261" s="322">
        <v>0.5</v>
      </c>
      <c r="AH261" s="322">
        <v>0.56699999999999995</v>
      </c>
      <c r="AI261" s="322">
        <v>0.48499999999999999</v>
      </c>
      <c r="AJ261" s="322">
        <v>0.505</v>
      </c>
      <c r="AK261" s="322">
        <v>0.26700000000000002</v>
      </c>
      <c r="AL261" s="322">
        <v>0</v>
      </c>
      <c r="AM261" s="322">
        <v>0</v>
      </c>
      <c r="AN261" s="322">
        <v>0</v>
      </c>
      <c r="AO261" s="322">
        <v>0</v>
      </c>
      <c r="AP261" s="320">
        <v>0</v>
      </c>
      <c r="AQ261" s="322">
        <v>0</v>
      </c>
      <c r="AR261" s="322">
        <v>0</v>
      </c>
      <c r="AS261" s="322">
        <v>0</v>
      </c>
      <c r="AT261" s="101" t="s">
        <v>17</v>
      </c>
      <c r="AU261" s="101" t="s">
        <v>25</v>
      </c>
      <c r="AV261" s="101">
        <v>9</v>
      </c>
      <c r="AW261" t="s">
        <v>158</v>
      </c>
      <c r="AX261" t="s">
        <v>45</v>
      </c>
      <c r="AY261" t="s">
        <v>519</v>
      </c>
      <c r="AZ261" t="s">
        <v>331</v>
      </c>
      <c r="BA261" t="s">
        <v>321</v>
      </c>
      <c r="BB261" t="s">
        <v>566</v>
      </c>
      <c r="BC261" t="s">
        <v>321</v>
      </c>
      <c r="BD261" t="s">
        <v>321</v>
      </c>
      <c r="BE261" s="322">
        <v>0</v>
      </c>
    </row>
    <row r="262" spans="1:57">
      <c r="A262" s="186" t="s">
        <v>50</v>
      </c>
      <c r="B262" s="186" t="s">
        <v>565</v>
      </c>
      <c r="C262" s="322">
        <v>0</v>
      </c>
      <c r="D262" s="322">
        <v>0</v>
      </c>
      <c r="E262" s="322">
        <v>0</v>
      </c>
      <c r="F262" s="322">
        <v>0</v>
      </c>
      <c r="G262" s="322">
        <v>0</v>
      </c>
      <c r="H262" s="322">
        <v>0</v>
      </c>
      <c r="I262" s="322">
        <v>0</v>
      </c>
      <c r="J262" s="322">
        <v>0</v>
      </c>
      <c r="K262" s="322">
        <v>0</v>
      </c>
      <c r="L262" s="322">
        <v>0</v>
      </c>
      <c r="M262" s="322">
        <v>0</v>
      </c>
      <c r="N262" s="322">
        <v>0</v>
      </c>
      <c r="O262" s="322">
        <v>0</v>
      </c>
      <c r="P262" s="322">
        <v>0</v>
      </c>
      <c r="Q262" s="322">
        <v>0</v>
      </c>
      <c r="R262" s="322">
        <v>0</v>
      </c>
      <c r="S262" s="322">
        <v>0</v>
      </c>
      <c r="T262" s="322">
        <v>0</v>
      </c>
      <c r="U262" s="322">
        <v>0</v>
      </c>
      <c r="V262" s="322">
        <v>0</v>
      </c>
      <c r="W262" s="322">
        <v>0</v>
      </c>
      <c r="X262" s="322">
        <v>0</v>
      </c>
      <c r="Y262" s="322">
        <v>0</v>
      </c>
      <c r="Z262" s="322">
        <v>0</v>
      </c>
      <c r="AA262" s="322">
        <v>0</v>
      </c>
      <c r="AB262" s="322">
        <v>0</v>
      </c>
      <c r="AC262" s="322">
        <v>0</v>
      </c>
      <c r="AD262" s="322">
        <v>0</v>
      </c>
      <c r="AE262" s="322">
        <v>0</v>
      </c>
      <c r="AF262" s="322">
        <v>0.45400000000000001</v>
      </c>
      <c r="AG262" s="322">
        <v>1.0880000000000001</v>
      </c>
      <c r="AH262" s="322">
        <v>2.964</v>
      </c>
      <c r="AI262" s="322">
        <v>1.1319999999999999</v>
      </c>
      <c r="AJ262" s="322">
        <v>0.313</v>
      </c>
      <c r="AK262" s="322">
        <v>0.115</v>
      </c>
      <c r="AL262" s="322">
        <v>0</v>
      </c>
      <c r="AM262" s="322">
        <v>0</v>
      </c>
      <c r="AN262" s="322">
        <v>0</v>
      </c>
      <c r="AO262" s="322">
        <v>0</v>
      </c>
      <c r="AP262" s="320">
        <v>0</v>
      </c>
      <c r="AQ262" s="322">
        <v>0</v>
      </c>
      <c r="AR262" s="322">
        <v>0</v>
      </c>
      <c r="AS262" s="322">
        <v>0</v>
      </c>
      <c r="AT262" s="101" t="s">
        <v>20</v>
      </c>
      <c r="AU262" s="101" t="s">
        <v>25</v>
      </c>
      <c r="AV262" s="101">
        <v>6</v>
      </c>
      <c r="AW262" t="s">
        <v>158</v>
      </c>
      <c r="AX262" t="s">
        <v>45</v>
      </c>
      <c r="AY262" t="s">
        <v>519</v>
      </c>
      <c r="AZ262" t="s">
        <v>331</v>
      </c>
      <c r="BA262" t="s">
        <v>321</v>
      </c>
      <c r="BB262" t="s">
        <v>321</v>
      </c>
      <c r="BC262" t="s">
        <v>321</v>
      </c>
      <c r="BD262" t="s">
        <v>321</v>
      </c>
      <c r="BE262" s="322">
        <v>0</v>
      </c>
    </row>
    <row r="263" spans="1:57">
      <c r="A263" s="186" t="s">
        <v>50</v>
      </c>
      <c r="B263" s="186" t="s">
        <v>554</v>
      </c>
      <c r="C263" s="322">
        <v>0</v>
      </c>
      <c r="D263" s="322">
        <v>0</v>
      </c>
      <c r="E263" s="322">
        <v>0</v>
      </c>
      <c r="F263" s="322">
        <v>0</v>
      </c>
      <c r="G263" s="322">
        <v>0</v>
      </c>
      <c r="H263" s="322">
        <v>0</v>
      </c>
      <c r="I263" s="322">
        <v>0</v>
      </c>
      <c r="J263" s="322">
        <v>0</v>
      </c>
      <c r="K263" s="322">
        <v>0</v>
      </c>
      <c r="L263" s="322">
        <v>0</v>
      </c>
      <c r="M263" s="322">
        <v>0</v>
      </c>
      <c r="N263" s="322">
        <v>0</v>
      </c>
      <c r="O263" s="322">
        <v>0</v>
      </c>
      <c r="P263" s="322">
        <v>0</v>
      </c>
      <c r="Q263" s="322">
        <v>0</v>
      </c>
      <c r="R263" s="322">
        <v>0</v>
      </c>
      <c r="S263" s="322">
        <v>0</v>
      </c>
      <c r="T263" s="322">
        <v>0</v>
      </c>
      <c r="U263" s="322">
        <v>0</v>
      </c>
      <c r="V263" s="322">
        <v>0</v>
      </c>
      <c r="W263" s="322">
        <v>0</v>
      </c>
      <c r="X263" s="322">
        <v>0</v>
      </c>
      <c r="Y263" s="322">
        <v>0</v>
      </c>
      <c r="Z263" s="322">
        <v>0</v>
      </c>
      <c r="AA263" s="322">
        <v>0</v>
      </c>
      <c r="AB263" s="322">
        <v>0</v>
      </c>
      <c r="AC263" s="322">
        <v>0</v>
      </c>
      <c r="AD263" s="322">
        <v>0</v>
      </c>
      <c r="AE263" s="322">
        <v>0</v>
      </c>
      <c r="AF263" s="322">
        <v>0</v>
      </c>
      <c r="AG263" s="322">
        <v>0.45</v>
      </c>
      <c r="AH263" s="322">
        <v>0.55000000000000004</v>
      </c>
      <c r="AI263" s="322">
        <v>0.5</v>
      </c>
      <c r="AJ263" s="322">
        <v>0.5</v>
      </c>
      <c r="AK263" s="322">
        <v>0.5</v>
      </c>
      <c r="AL263" s="322">
        <v>0</v>
      </c>
      <c r="AM263" s="322">
        <v>0</v>
      </c>
      <c r="AN263" s="322">
        <v>0</v>
      </c>
      <c r="AO263" s="322">
        <v>0</v>
      </c>
      <c r="AP263" s="320">
        <v>0</v>
      </c>
      <c r="AQ263" s="322">
        <v>0</v>
      </c>
      <c r="AR263" s="322">
        <v>0</v>
      </c>
      <c r="AS263" s="322">
        <v>0</v>
      </c>
      <c r="AT263" s="101" t="s">
        <v>21</v>
      </c>
      <c r="AU263" s="101" t="s">
        <v>25</v>
      </c>
      <c r="AV263" s="101">
        <v>5</v>
      </c>
      <c r="AW263" t="s">
        <v>158</v>
      </c>
      <c r="AX263" t="s">
        <v>45</v>
      </c>
      <c r="AY263" t="s">
        <v>519</v>
      </c>
      <c r="AZ263" t="s">
        <v>331</v>
      </c>
      <c r="BA263" t="s">
        <v>321</v>
      </c>
      <c r="BB263" t="s">
        <v>321</v>
      </c>
      <c r="BC263" t="s">
        <v>529</v>
      </c>
      <c r="BD263" t="s">
        <v>321</v>
      </c>
      <c r="BE263" s="322">
        <v>0</v>
      </c>
    </row>
    <row r="264" spans="1:57">
      <c r="A264" s="186" t="s">
        <v>50</v>
      </c>
      <c r="B264" s="186" t="s">
        <v>534</v>
      </c>
      <c r="C264" s="322">
        <v>0</v>
      </c>
      <c r="D264" s="322">
        <v>0</v>
      </c>
      <c r="E264" s="322">
        <v>0</v>
      </c>
      <c r="F264" s="322">
        <v>0</v>
      </c>
      <c r="G264" s="322">
        <v>0</v>
      </c>
      <c r="H264" s="322">
        <v>0</v>
      </c>
      <c r="I264" s="322">
        <v>0</v>
      </c>
      <c r="J264" s="322">
        <v>0</v>
      </c>
      <c r="K264" s="322">
        <v>0</v>
      </c>
      <c r="L264" s="322">
        <v>0</v>
      </c>
      <c r="M264" s="322">
        <v>0</v>
      </c>
      <c r="N264" s="322">
        <v>0</v>
      </c>
      <c r="O264" s="322">
        <v>0</v>
      </c>
      <c r="P264" s="322">
        <v>0</v>
      </c>
      <c r="Q264" s="322">
        <v>0</v>
      </c>
      <c r="R264" s="322">
        <v>0</v>
      </c>
      <c r="S264" s="322">
        <v>0</v>
      </c>
      <c r="T264" s="322">
        <v>0</v>
      </c>
      <c r="U264" s="322">
        <v>0</v>
      </c>
      <c r="V264" s="322">
        <v>0</v>
      </c>
      <c r="W264" s="322">
        <v>0</v>
      </c>
      <c r="X264" s="322">
        <v>0</v>
      </c>
      <c r="Y264" s="322">
        <v>0</v>
      </c>
      <c r="Z264" s="322">
        <v>0</v>
      </c>
      <c r="AA264" s="322">
        <v>0</v>
      </c>
      <c r="AB264" s="322">
        <v>0</v>
      </c>
      <c r="AC264" s="322">
        <v>0</v>
      </c>
      <c r="AD264" s="322">
        <v>0</v>
      </c>
      <c r="AE264" s="322">
        <v>0</v>
      </c>
      <c r="AF264" s="322">
        <v>0</v>
      </c>
      <c r="AG264" s="322">
        <v>0</v>
      </c>
      <c r="AH264" s="322">
        <v>0</v>
      </c>
      <c r="AI264" s="322">
        <v>0</v>
      </c>
      <c r="AJ264" s="322">
        <v>0</v>
      </c>
      <c r="AK264" s="322">
        <v>6.6000000000000003E-2</v>
      </c>
      <c r="AL264" s="322">
        <v>0</v>
      </c>
      <c r="AM264" s="322">
        <v>0</v>
      </c>
      <c r="AN264" s="322">
        <v>0</v>
      </c>
      <c r="AO264" s="322">
        <v>0</v>
      </c>
      <c r="AP264" s="320">
        <v>0</v>
      </c>
      <c r="AQ264" s="322">
        <v>0</v>
      </c>
      <c r="AR264" s="322">
        <v>0</v>
      </c>
      <c r="AS264" s="322">
        <v>0</v>
      </c>
      <c r="AT264" s="101" t="s">
        <v>25</v>
      </c>
      <c r="AU264" s="101" t="s">
        <v>25</v>
      </c>
      <c r="AV264" s="101">
        <v>1</v>
      </c>
      <c r="AW264" t="s">
        <v>158</v>
      </c>
      <c r="AX264" t="s">
        <v>45</v>
      </c>
      <c r="AY264" t="s">
        <v>519</v>
      </c>
      <c r="AZ264" t="s">
        <v>331</v>
      </c>
      <c r="BA264" t="s">
        <v>321</v>
      </c>
      <c r="BB264" t="s">
        <v>321</v>
      </c>
      <c r="BC264" t="s">
        <v>321</v>
      </c>
      <c r="BD264" t="s">
        <v>321</v>
      </c>
      <c r="BE264" s="322">
        <v>0</v>
      </c>
    </row>
    <row r="265" spans="1:57">
      <c r="A265" s="186" t="s">
        <v>50</v>
      </c>
      <c r="B265" s="186" t="s">
        <v>533</v>
      </c>
      <c r="C265" s="322">
        <v>0</v>
      </c>
      <c r="D265" s="322">
        <v>0</v>
      </c>
      <c r="E265" s="322">
        <v>0</v>
      </c>
      <c r="F265" s="322">
        <v>0</v>
      </c>
      <c r="G265" s="322">
        <v>0</v>
      </c>
      <c r="H265" s="322">
        <v>0</v>
      </c>
      <c r="I265" s="322">
        <v>0</v>
      </c>
      <c r="J265" s="322">
        <v>0</v>
      </c>
      <c r="K265" s="322">
        <v>0</v>
      </c>
      <c r="L265" s="322">
        <v>0</v>
      </c>
      <c r="M265" s="322">
        <v>0</v>
      </c>
      <c r="N265" s="322">
        <v>0</v>
      </c>
      <c r="O265" s="322">
        <v>0</v>
      </c>
      <c r="P265" s="322">
        <v>0</v>
      </c>
      <c r="Q265" s="322">
        <v>0</v>
      </c>
      <c r="R265" s="322">
        <v>0</v>
      </c>
      <c r="S265" s="322">
        <v>0</v>
      </c>
      <c r="T265" s="322">
        <v>0</v>
      </c>
      <c r="U265" s="322">
        <v>0</v>
      </c>
      <c r="V265" s="322">
        <v>0</v>
      </c>
      <c r="W265" s="322">
        <v>0</v>
      </c>
      <c r="X265" s="322">
        <v>0</v>
      </c>
      <c r="Y265" s="322">
        <v>0</v>
      </c>
      <c r="Z265" s="322">
        <v>0</v>
      </c>
      <c r="AA265" s="322">
        <v>0</v>
      </c>
      <c r="AB265" s="322">
        <v>0</v>
      </c>
      <c r="AC265" s="322">
        <v>0</v>
      </c>
      <c r="AD265" s="322">
        <v>0</v>
      </c>
      <c r="AE265" s="322">
        <v>0</v>
      </c>
      <c r="AF265" s="322">
        <v>0</v>
      </c>
      <c r="AG265" s="322">
        <v>0</v>
      </c>
      <c r="AH265" s="322">
        <v>0</v>
      </c>
      <c r="AI265" s="322">
        <v>0</v>
      </c>
      <c r="AJ265" s="322">
        <v>0.22700000000000001</v>
      </c>
      <c r="AK265" s="322">
        <v>0</v>
      </c>
      <c r="AL265" s="322">
        <v>0</v>
      </c>
      <c r="AM265" s="322">
        <v>0</v>
      </c>
      <c r="AN265" s="322">
        <v>0</v>
      </c>
      <c r="AO265" s="322">
        <v>0</v>
      </c>
      <c r="AP265" s="320">
        <v>0</v>
      </c>
      <c r="AQ265" s="322">
        <v>0</v>
      </c>
      <c r="AR265" s="322">
        <v>0</v>
      </c>
      <c r="AS265" s="322">
        <v>0</v>
      </c>
      <c r="AT265" s="101" t="s">
        <v>24</v>
      </c>
      <c r="AU265" s="101" t="s">
        <v>24</v>
      </c>
      <c r="AV265" s="101">
        <v>1</v>
      </c>
      <c r="AW265" t="s">
        <v>158</v>
      </c>
      <c r="AX265" t="s">
        <v>45</v>
      </c>
      <c r="AY265" t="s">
        <v>519</v>
      </c>
      <c r="AZ265" t="s">
        <v>331</v>
      </c>
      <c r="BA265" t="s">
        <v>321</v>
      </c>
      <c r="BB265" t="s">
        <v>321</v>
      </c>
      <c r="BC265" t="s">
        <v>321</v>
      </c>
      <c r="BD265" t="s">
        <v>321</v>
      </c>
      <c r="BE265" s="322">
        <v>0</v>
      </c>
    </row>
    <row r="266" spans="1:57">
      <c r="A266" s="186" t="s">
        <v>50</v>
      </c>
      <c r="B266" s="186" t="s">
        <v>553</v>
      </c>
      <c r="C266" s="322">
        <v>0</v>
      </c>
      <c r="D266" s="322">
        <v>0</v>
      </c>
      <c r="E266" s="322">
        <v>0</v>
      </c>
      <c r="F266" s="322">
        <v>0</v>
      </c>
      <c r="G266" s="322">
        <v>0</v>
      </c>
      <c r="H266" s="322">
        <v>0</v>
      </c>
      <c r="I266" s="322">
        <v>0</v>
      </c>
      <c r="J266" s="322">
        <v>0</v>
      </c>
      <c r="K266" s="322">
        <v>0</v>
      </c>
      <c r="L266" s="322">
        <v>0</v>
      </c>
      <c r="M266" s="322">
        <v>0</v>
      </c>
      <c r="N266" s="322">
        <v>0</v>
      </c>
      <c r="O266" s="322">
        <v>0</v>
      </c>
      <c r="P266" s="322">
        <v>0</v>
      </c>
      <c r="Q266" s="322">
        <v>0</v>
      </c>
      <c r="R266" s="322">
        <v>0</v>
      </c>
      <c r="S266" s="322">
        <v>0</v>
      </c>
      <c r="T266" s="322">
        <v>0</v>
      </c>
      <c r="U266" s="322">
        <v>0</v>
      </c>
      <c r="V266" s="322">
        <v>0</v>
      </c>
      <c r="W266" s="322">
        <v>0</v>
      </c>
      <c r="X266" s="322">
        <v>0</v>
      </c>
      <c r="Y266" s="322">
        <v>0</v>
      </c>
      <c r="Z266" s="322">
        <v>0</v>
      </c>
      <c r="AA266" s="322">
        <v>0</v>
      </c>
      <c r="AB266" s="322">
        <v>0</v>
      </c>
      <c r="AC266" s="322">
        <v>0</v>
      </c>
      <c r="AD266" s="322">
        <v>0</v>
      </c>
      <c r="AE266" s="322">
        <v>0</v>
      </c>
      <c r="AF266" s="322">
        <v>0</v>
      </c>
      <c r="AG266" s="322">
        <v>5</v>
      </c>
      <c r="AH266" s="322">
        <v>5.157</v>
      </c>
      <c r="AI266" s="322">
        <v>4.9850000000000003</v>
      </c>
      <c r="AJ266" s="322">
        <v>0</v>
      </c>
      <c r="AK266" s="322">
        <v>0</v>
      </c>
      <c r="AL266" s="322">
        <v>0</v>
      </c>
      <c r="AM266" s="322">
        <v>0</v>
      </c>
      <c r="AN266" s="322">
        <v>0</v>
      </c>
      <c r="AO266" s="322">
        <v>0</v>
      </c>
      <c r="AP266" s="320">
        <v>0</v>
      </c>
      <c r="AQ266" s="322">
        <v>0</v>
      </c>
      <c r="AR266" s="322">
        <v>0</v>
      </c>
      <c r="AS266" s="322">
        <v>0</v>
      </c>
      <c r="AT266" s="101" t="s">
        <v>21</v>
      </c>
      <c r="AU266" s="101" t="s">
        <v>23</v>
      </c>
      <c r="AV266" s="101">
        <v>3</v>
      </c>
      <c r="AW266" t="s">
        <v>158</v>
      </c>
      <c r="AX266" t="s">
        <v>45</v>
      </c>
      <c r="AY266" t="s">
        <v>519</v>
      </c>
      <c r="AZ266" t="s">
        <v>331</v>
      </c>
      <c r="BA266" t="s">
        <v>321</v>
      </c>
      <c r="BB266" t="s">
        <v>321</v>
      </c>
      <c r="BC266" t="s">
        <v>529</v>
      </c>
      <c r="BD266" t="s">
        <v>321</v>
      </c>
      <c r="BE266" s="322">
        <v>0</v>
      </c>
    </row>
    <row r="267" spans="1:57">
      <c r="A267" s="186" t="s">
        <v>50</v>
      </c>
      <c r="B267" s="186" t="s">
        <v>563</v>
      </c>
      <c r="C267" s="322">
        <v>0</v>
      </c>
      <c r="D267" s="322">
        <v>0</v>
      </c>
      <c r="E267" s="322">
        <v>0</v>
      </c>
      <c r="F267" s="322">
        <v>0</v>
      </c>
      <c r="G267" s="322">
        <v>0</v>
      </c>
      <c r="H267" s="322">
        <v>0</v>
      </c>
      <c r="I267" s="322">
        <v>0</v>
      </c>
      <c r="J267" s="322">
        <v>0</v>
      </c>
      <c r="K267" s="322">
        <v>0</v>
      </c>
      <c r="L267" s="322">
        <v>0</v>
      </c>
      <c r="M267" s="322">
        <v>0</v>
      </c>
      <c r="N267" s="322">
        <v>0</v>
      </c>
      <c r="O267" s="322">
        <v>0</v>
      </c>
      <c r="P267" s="322">
        <v>0</v>
      </c>
      <c r="Q267" s="322">
        <v>0</v>
      </c>
      <c r="R267" s="322">
        <v>0</v>
      </c>
      <c r="S267" s="322">
        <v>0</v>
      </c>
      <c r="T267" s="322">
        <v>0</v>
      </c>
      <c r="U267" s="322">
        <v>0</v>
      </c>
      <c r="V267" s="322">
        <v>0</v>
      </c>
      <c r="W267" s="322">
        <v>0</v>
      </c>
      <c r="X267" s="322">
        <v>0</v>
      </c>
      <c r="Y267" s="322">
        <v>0</v>
      </c>
      <c r="Z267" s="322">
        <v>0</v>
      </c>
      <c r="AA267" s="322">
        <v>0</v>
      </c>
      <c r="AB267" s="322">
        <v>0</v>
      </c>
      <c r="AC267" s="322">
        <v>0</v>
      </c>
      <c r="AD267" s="322">
        <v>0</v>
      </c>
      <c r="AE267" s="322">
        <v>0</v>
      </c>
      <c r="AF267" s="322">
        <v>0</v>
      </c>
      <c r="AG267" s="322">
        <v>0</v>
      </c>
      <c r="AH267" s="322">
        <v>0</v>
      </c>
      <c r="AI267" s="322">
        <v>5</v>
      </c>
      <c r="AJ267" s="322">
        <v>0</v>
      </c>
      <c r="AK267" s="322">
        <v>0</v>
      </c>
      <c r="AL267" s="322">
        <v>0</v>
      </c>
      <c r="AM267" s="322">
        <v>0</v>
      </c>
      <c r="AN267" s="322">
        <v>0</v>
      </c>
      <c r="AO267" s="322">
        <v>0</v>
      </c>
      <c r="AP267" s="320">
        <v>0</v>
      </c>
      <c r="AQ267" s="322">
        <v>0</v>
      </c>
      <c r="AR267" s="322">
        <v>0</v>
      </c>
      <c r="AS267" s="322">
        <v>0</v>
      </c>
      <c r="AT267" s="101" t="s">
        <v>23</v>
      </c>
      <c r="AU267" s="101" t="s">
        <v>23</v>
      </c>
      <c r="AV267" s="101">
        <v>1</v>
      </c>
      <c r="AW267" t="s">
        <v>158</v>
      </c>
      <c r="AX267" t="s">
        <v>45</v>
      </c>
      <c r="AY267" t="s">
        <v>519</v>
      </c>
      <c r="AZ267" t="s">
        <v>331</v>
      </c>
      <c r="BA267" t="s">
        <v>321</v>
      </c>
      <c r="BB267" t="s">
        <v>562</v>
      </c>
      <c r="BC267" s="345" t="s">
        <v>321</v>
      </c>
      <c r="BD267" s="345" t="s">
        <v>321</v>
      </c>
      <c r="BE267" s="322">
        <v>0</v>
      </c>
    </row>
    <row r="268" spans="1:57">
      <c r="A268" s="186" t="s">
        <v>50</v>
      </c>
      <c r="B268" s="186" t="s">
        <v>528</v>
      </c>
      <c r="C268" s="322">
        <v>0</v>
      </c>
      <c r="D268" s="322">
        <v>0</v>
      </c>
      <c r="E268" s="322">
        <v>0</v>
      </c>
      <c r="F268" s="322">
        <v>0</v>
      </c>
      <c r="G268" s="322">
        <v>0</v>
      </c>
      <c r="H268" s="322">
        <v>0</v>
      </c>
      <c r="I268" s="322">
        <v>0</v>
      </c>
      <c r="J268" s="322">
        <v>0</v>
      </c>
      <c r="K268" s="322">
        <v>0</v>
      </c>
      <c r="L268" s="322">
        <v>0</v>
      </c>
      <c r="M268" s="322">
        <v>0</v>
      </c>
      <c r="N268" s="322">
        <v>0</v>
      </c>
      <c r="O268" s="322">
        <v>0</v>
      </c>
      <c r="P268" s="322">
        <v>0</v>
      </c>
      <c r="Q268" s="322">
        <v>0</v>
      </c>
      <c r="R268" s="322">
        <v>0</v>
      </c>
      <c r="S268" s="322">
        <v>0</v>
      </c>
      <c r="T268" s="322">
        <v>0</v>
      </c>
      <c r="U268" s="322">
        <v>0</v>
      </c>
      <c r="V268" s="322">
        <v>0</v>
      </c>
      <c r="W268" s="322">
        <v>0</v>
      </c>
      <c r="X268" s="322">
        <v>0</v>
      </c>
      <c r="Y268" s="322">
        <v>0</v>
      </c>
      <c r="Z268" s="322">
        <v>0</v>
      </c>
      <c r="AA268" s="322">
        <v>0</v>
      </c>
      <c r="AB268" s="322">
        <v>0</v>
      </c>
      <c r="AC268" s="322">
        <v>0.2</v>
      </c>
      <c r="AD268" s="322">
        <v>4.8899999999999997</v>
      </c>
      <c r="AE268" s="322">
        <v>6.8319999999999999</v>
      </c>
      <c r="AF268" s="322">
        <v>6.016</v>
      </c>
      <c r="AG268" s="322">
        <v>9.7940000000000005</v>
      </c>
      <c r="AH268" s="322">
        <v>4.3639999999999999</v>
      </c>
      <c r="AI268" s="322">
        <v>0</v>
      </c>
      <c r="AJ268" s="322">
        <v>0</v>
      </c>
      <c r="AK268" s="322">
        <v>0</v>
      </c>
      <c r="AL268" s="322">
        <v>0</v>
      </c>
      <c r="AM268" s="322">
        <v>0</v>
      </c>
      <c r="AN268" s="322">
        <v>0</v>
      </c>
      <c r="AO268" s="322">
        <v>0</v>
      </c>
      <c r="AP268" s="320">
        <v>0</v>
      </c>
      <c r="AQ268" s="322">
        <v>0</v>
      </c>
      <c r="AR268" s="322">
        <v>0</v>
      </c>
      <c r="AS268" s="322">
        <v>0</v>
      </c>
      <c r="AT268" s="101" t="s">
        <v>17</v>
      </c>
      <c r="AU268" s="101" t="s">
        <v>22</v>
      </c>
      <c r="AV268" s="101">
        <v>6</v>
      </c>
      <c r="AW268" t="s">
        <v>158</v>
      </c>
      <c r="AX268" t="s">
        <v>45</v>
      </c>
      <c r="AY268" t="s">
        <v>519</v>
      </c>
      <c r="AZ268" t="s">
        <v>331</v>
      </c>
      <c r="BA268" t="s">
        <v>321</v>
      </c>
      <c r="BB268" t="s">
        <v>321</v>
      </c>
      <c r="BC268" t="s">
        <v>321</v>
      </c>
      <c r="BD268" t="s">
        <v>321</v>
      </c>
      <c r="BE268" s="322">
        <v>0</v>
      </c>
    </row>
    <row r="269" spans="1:57">
      <c r="A269" s="186" t="s">
        <v>50</v>
      </c>
      <c r="B269" s="186" t="s">
        <v>598</v>
      </c>
      <c r="C269" s="322">
        <v>0</v>
      </c>
      <c r="D269" s="322">
        <v>0</v>
      </c>
      <c r="E269" s="322">
        <v>0</v>
      </c>
      <c r="F269" s="322">
        <v>0</v>
      </c>
      <c r="G269" s="322">
        <v>0</v>
      </c>
      <c r="H269" s="322">
        <v>0</v>
      </c>
      <c r="I269" s="322">
        <v>0</v>
      </c>
      <c r="J269" s="322">
        <v>0</v>
      </c>
      <c r="K269" s="322">
        <v>0</v>
      </c>
      <c r="L269" s="322">
        <v>0</v>
      </c>
      <c r="M269" s="322">
        <v>0</v>
      </c>
      <c r="N269" s="322">
        <v>0</v>
      </c>
      <c r="O269" s="322">
        <v>0</v>
      </c>
      <c r="P269" s="322">
        <v>0</v>
      </c>
      <c r="Q269" s="322">
        <v>0</v>
      </c>
      <c r="R269" s="322">
        <v>0</v>
      </c>
      <c r="S269" s="322">
        <v>0</v>
      </c>
      <c r="T269" s="322">
        <v>0</v>
      </c>
      <c r="U269" s="322">
        <v>0</v>
      </c>
      <c r="V269" s="322">
        <v>0</v>
      </c>
      <c r="W269" s="322">
        <v>0</v>
      </c>
      <c r="X269" s="322">
        <v>0</v>
      </c>
      <c r="Y269" s="322">
        <v>0</v>
      </c>
      <c r="Z269" s="322">
        <v>0</v>
      </c>
      <c r="AA269" s="322">
        <v>0</v>
      </c>
      <c r="AB269" s="322">
        <v>0</v>
      </c>
      <c r="AC269" s="322">
        <v>0</v>
      </c>
      <c r="AD269" s="322">
        <v>0</v>
      </c>
      <c r="AE269" s="322">
        <v>5</v>
      </c>
      <c r="AF269" s="322">
        <v>5</v>
      </c>
      <c r="AG269" s="322">
        <v>5</v>
      </c>
      <c r="AH269" s="322">
        <v>5</v>
      </c>
      <c r="AI269" s="322">
        <v>0</v>
      </c>
      <c r="AJ269" s="322">
        <v>0</v>
      </c>
      <c r="AK269" s="322">
        <v>0</v>
      </c>
      <c r="AL269" s="322">
        <v>0</v>
      </c>
      <c r="AM269" s="322">
        <v>0</v>
      </c>
      <c r="AN269" s="322">
        <v>0</v>
      </c>
      <c r="AO269" s="322">
        <v>0</v>
      </c>
      <c r="AP269" s="320">
        <v>0</v>
      </c>
      <c r="AQ269" s="322">
        <v>0</v>
      </c>
      <c r="AR269" s="322">
        <v>0</v>
      </c>
      <c r="AS269" s="322">
        <v>0</v>
      </c>
      <c r="AT269" s="101" t="s">
        <v>19</v>
      </c>
      <c r="AU269" s="101" t="s">
        <v>22</v>
      </c>
      <c r="AV269" s="101">
        <v>4</v>
      </c>
      <c r="AW269" t="s">
        <v>158</v>
      </c>
      <c r="AX269" t="s">
        <v>45</v>
      </c>
      <c r="AY269" t="s">
        <v>519</v>
      </c>
      <c r="AZ269" t="s">
        <v>331</v>
      </c>
      <c r="BA269" t="s">
        <v>321</v>
      </c>
      <c r="BB269" t="s">
        <v>321</v>
      </c>
      <c r="BC269" t="s">
        <v>321</v>
      </c>
      <c r="BD269" t="s">
        <v>321</v>
      </c>
      <c r="BE269" s="322">
        <v>0</v>
      </c>
    </row>
    <row r="270" spans="1:57">
      <c r="A270" s="186" t="s">
        <v>50</v>
      </c>
      <c r="B270" s="186" t="s">
        <v>546</v>
      </c>
      <c r="C270" s="322">
        <v>0</v>
      </c>
      <c r="D270" s="322">
        <v>0</v>
      </c>
      <c r="E270" s="322">
        <v>0</v>
      </c>
      <c r="F270" s="322">
        <v>0</v>
      </c>
      <c r="G270" s="322">
        <v>0</v>
      </c>
      <c r="H270" s="322">
        <v>0</v>
      </c>
      <c r="I270" s="322">
        <v>0</v>
      </c>
      <c r="J270" s="322">
        <v>0</v>
      </c>
      <c r="K270" s="322">
        <v>0</v>
      </c>
      <c r="L270" s="322">
        <v>0</v>
      </c>
      <c r="M270" s="322">
        <v>0</v>
      </c>
      <c r="N270" s="322">
        <v>0</v>
      </c>
      <c r="O270" s="322">
        <v>0</v>
      </c>
      <c r="P270" s="322">
        <v>0</v>
      </c>
      <c r="Q270" s="322">
        <v>0</v>
      </c>
      <c r="R270" s="322">
        <v>0</v>
      </c>
      <c r="S270" s="322">
        <v>0</v>
      </c>
      <c r="T270" s="322">
        <v>0</v>
      </c>
      <c r="U270" s="322">
        <v>0</v>
      </c>
      <c r="V270" s="322">
        <v>0</v>
      </c>
      <c r="W270" s="322">
        <v>0</v>
      </c>
      <c r="X270" s="322">
        <v>0</v>
      </c>
      <c r="Y270" s="322">
        <v>0</v>
      </c>
      <c r="Z270" s="322">
        <v>0</v>
      </c>
      <c r="AA270" s="322">
        <v>0</v>
      </c>
      <c r="AB270" s="322">
        <v>0</v>
      </c>
      <c r="AC270" s="322">
        <v>0</v>
      </c>
      <c r="AD270" s="322">
        <v>1.972</v>
      </c>
      <c r="AE270" s="322">
        <v>2.4649999999999999</v>
      </c>
      <c r="AF270" s="322">
        <v>2.5070000000000001</v>
      </c>
      <c r="AG270" s="322">
        <v>0</v>
      </c>
      <c r="AH270" s="322">
        <v>0</v>
      </c>
      <c r="AI270" s="322">
        <v>0</v>
      </c>
      <c r="AJ270" s="322">
        <v>0</v>
      </c>
      <c r="AK270" s="322">
        <v>0</v>
      </c>
      <c r="AL270" s="322">
        <v>0</v>
      </c>
      <c r="AM270" s="322">
        <v>0</v>
      </c>
      <c r="AN270" s="322">
        <v>0</v>
      </c>
      <c r="AO270" s="322">
        <v>0</v>
      </c>
      <c r="AP270" s="320">
        <v>0</v>
      </c>
      <c r="AQ270" s="322">
        <v>0</v>
      </c>
      <c r="AR270" s="322">
        <v>0</v>
      </c>
      <c r="AS270" s="322">
        <v>0</v>
      </c>
      <c r="AT270" s="101" t="s">
        <v>18</v>
      </c>
      <c r="AU270" s="101" t="s">
        <v>20</v>
      </c>
      <c r="AV270" s="101">
        <v>3</v>
      </c>
      <c r="AW270" t="s">
        <v>158</v>
      </c>
      <c r="AX270" t="s">
        <v>45</v>
      </c>
      <c r="AY270" t="s">
        <v>519</v>
      </c>
      <c r="AZ270" t="s">
        <v>331</v>
      </c>
      <c r="BA270" t="s">
        <v>321</v>
      </c>
      <c r="BB270" t="s">
        <v>321</v>
      </c>
      <c r="BC270" t="s">
        <v>321</v>
      </c>
      <c r="BD270" t="s">
        <v>321</v>
      </c>
      <c r="BE270" s="322">
        <v>0</v>
      </c>
    </row>
    <row r="271" spans="1:57">
      <c r="A271" s="186" t="s">
        <v>50</v>
      </c>
      <c r="B271" s="186" t="s">
        <v>555</v>
      </c>
      <c r="C271" s="322">
        <v>0</v>
      </c>
      <c r="D271" s="322">
        <v>0</v>
      </c>
      <c r="E271" s="322">
        <v>0</v>
      </c>
      <c r="F271" s="322">
        <v>0</v>
      </c>
      <c r="G271" s="322">
        <v>0</v>
      </c>
      <c r="H271" s="322">
        <v>0</v>
      </c>
      <c r="I271" s="322">
        <v>0</v>
      </c>
      <c r="J271" s="322">
        <v>0</v>
      </c>
      <c r="K271" s="322">
        <v>0</v>
      </c>
      <c r="L271" s="322">
        <v>0</v>
      </c>
      <c r="M271" s="322">
        <v>0</v>
      </c>
      <c r="N271" s="322">
        <v>0</v>
      </c>
      <c r="O271" s="322">
        <v>0</v>
      </c>
      <c r="P271" s="322">
        <v>0</v>
      </c>
      <c r="Q271" s="322">
        <v>0</v>
      </c>
      <c r="R271" s="322">
        <v>0</v>
      </c>
      <c r="S271" s="322">
        <v>0</v>
      </c>
      <c r="T271" s="322">
        <v>0</v>
      </c>
      <c r="U271" s="322">
        <v>0</v>
      </c>
      <c r="V271" s="322">
        <v>0</v>
      </c>
      <c r="W271" s="322">
        <v>0</v>
      </c>
      <c r="X271" s="322">
        <v>0</v>
      </c>
      <c r="Y271" s="322">
        <v>0</v>
      </c>
      <c r="Z271" s="322">
        <v>0</v>
      </c>
      <c r="AA271" s="322">
        <v>0</v>
      </c>
      <c r="AB271" s="322">
        <v>31.24</v>
      </c>
      <c r="AC271" s="322">
        <v>0</v>
      </c>
      <c r="AD271" s="322">
        <v>215</v>
      </c>
      <c r="AE271" s="322">
        <v>435.8</v>
      </c>
      <c r="AF271" s="322">
        <v>0</v>
      </c>
      <c r="AG271" s="322">
        <v>0</v>
      </c>
      <c r="AH271" s="322">
        <v>0</v>
      </c>
      <c r="AI271" s="322">
        <v>0</v>
      </c>
      <c r="AJ271" s="322">
        <v>0</v>
      </c>
      <c r="AK271" s="322">
        <v>0</v>
      </c>
      <c r="AL271" s="322">
        <v>0</v>
      </c>
      <c r="AM271" s="322">
        <v>0</v>
      </c>
      <c r="AN271" s="322">
        <v>0</v>
      </c>
      <c r="AO271" s="322">
        <v>0</v>
      </c>
      <c r="AP271" s="320">
        <v>0</v>
      </c>
      <c r="AQ271" s="322">
        <v>0</v>
      </c>
      <c r="AR271" s="322">
        <v>0</v>
      </c>
      <c r="AS271" s="322">
        <v>0</v>
      </c>
      <c r="AT271" s="101" t="s">
        <v>16</v>
      </c>
      <c r="AU271" s="101" t="s">
        <v>19</v>
      </c>
      <c r="AV271" s="101">
        <v>4</v>
      </c>
      <c r="AW271" t="s">
        <v>159</v>
      </c>
      <c r="AX271" t="s">
        <v>45</v>
      </c>
      <c r="AY271" t="s">
        <v>519</v>
      </c>
      <c r="AZ271" t="s">
        <v>331</v>
      </c>
      <c r="BA271" t="s">
        <v>321</v>
      </c>
      <c r="BB271" t="s">
        <v>321</v>
      </c>
      <c r="BC271" t="s">
        <v>321</v>
      </c>
      <c r="BD271" t="s">
        <v>321</v>
      </c>
      <c r="BE271" s="322">
        <v>0</v>
      </c>
    </row>
    <row r="272" spans="1:57">
      <c r="A272" s="186" t="s">
        <v>50</v>
      </c>
      <c r="B272" s="186" t="s">
        <v>1148</v>
      </c>
      <c r="C272" s="322">
        <v>0</v>
      </c>
      <c r="D272" s="322">
        <v>0.1</v>
      </c>
      <c r="E272" s="322">
        <v>0.3</v>
      </c>
      <c r="F272" s="322">
        <v>1.6</v>
      </c>
      <c r="G272" s="322">
        <v>3.2</v>
      </c>
      <c r="H272" s="322">
        <v>3.5</v>
      </c>
      <c r="I272" s="322">
        <v>6.3</v>
      </c>
      <c r="J272" s="322">
        <v>2.6</v>
      </c>
      <c r="K272" s="322">
        <v>1.6</v>
      </c>
      <c r="L272" s="322">
        <v>0</v>
      </c>
      <c r="M272" s="322">
        <v>0</v>
      </c>
      <c r="N272" s="322" t="s">
        <v>520</v>
      </c>
      <c r="O272" s="322">
        <v>5</v>
      </c>
      <c r="P272" s="322">
        <v>10</v>
      </c>
      <c r="Q272" s="322">
        <v>10</v>
      </c>
      <c r="R272" s="322">
        <v>10</v>
      </c>
      <c r="S272" s="322">
        <v>13</v>
      </c>
      <c r="T272" s="322">
        <v>9.6</v>
      </c>
      <c r="U272" s="322">
        <v>2</v>
      </c>
      <c r="V272" s="322">
        <v>2.7</v>
      </c>
      <c r="W272" s="322">
        <v>5.7</v>
      </c>
      <c r="X272" s="322">
        <v>0</v>
      </c>
      <c r="Y272" s="322">
        <v>0</v>
      </c>
      <c r="Z272" s="322">
        <v>0</v>
      </c>
      <c r="AA272" s="322">
        <v>0</v>
      </c>
      <c r="AB272" s="322">
        <v>0</v>
      </c>
      <c r="AC272" s="322">
        <v>0</v>
      </c>
      <c r="AD272" s="322">
        <v>0</v>
      </c>
      <c r="AE272" s="322">
        <v>0</v>
      </c>
      <c r="AF272" s="322">
        <v>0</v>
      </c>
      <c r="AG272" s="322">
        <v>0</v>
      </c>
      <c r="AH272" s="322">
        <v>0</v>
      </c>
      <c r="AI272" s="322">
        <v>0</v>
      </c>
      <c r="AJ272" s="322">
        <v>0</v>
      </c>
      <c r="AK272" s="322">
        <v>0</v>
      </c>
      <c r="AL272" s="322">
        <v>0</v>
      </c>
      <c r="AM272" s="322">
        <v>0</v>
      </c>
      <c r="AN272" s="322">
        <v>0</v>
      </c>
      <c r="AO272" s="322">
        <v>0</v>
      </c>
      <c r="AP272" s="320">
        <v>0</v>
      </c>
      <c r="AQ272" s="322">
        <v>0</v>
      </c>
      <c r="AR272" s="322">
        <v>0</v>
      </c>
      <c r="AS272" s="322">
        <v>0</v>
      </c>
      <c r="AT272" s="101" t="s">
        <v>67</v>
      </c>
      <c r="AU272" s="101" t="s">
        <v>11</v>
      </c>
      <c r="AV272" s="101">
        <v>20</v>
      </c>
      <c r="AW272" t="s">
        <v>158</v>
      </c>
      <c r="AX272" t="s">
        <v>45</v>
      </c>
      <c r="AY272" t="s">
        <v>519</v>
      </c>
      <c r="AZ272" t="s">
        <v>331</v>
      </c>
      <c r="BA272" t="s">
        <v>321</v>
      </c>
      <c r="BB272" t="s">
        <v>321</v>
      </c>
      <c r="BC272" t="s">
        <v>321</v>
      </c>
      <c r="BD272" t="s">
        <v>321</v>
      </c>
      <c r="BE272" s="322">
        <v>0</v>
      </c>
    </row>
    <row r="273" spans="1:57">
      <c r="A273" s="186" t="s">
        <v>50</v>
      </c>
      <c r="B273" s="186" t="s">
        <v>1170</v>
      </c>
      <c r="C273" s="322">
        <v>0</v>
      </c>
      <c r="D273" s="322">
        <v>0</v>
      </c>
      <c r="E273" s="322">
        <v>0</v>
      </c>
      <c r="F273" s="322">
        <v>0</v>
      </c>
      <c r="G273" s="322">
        <v>0</v>
      </c>
      <c r="H273" s="322">
        <v>0</v>
      </c>
      <c r="I273" s="322">
        <v>0</v>
      </c>
      <c r="J273" s="322">
        <v>0.8</v>
      </c>
      <c r="K273" s="322">
        <v>1.5</v>
      </c>
      <c r="L273" s="322">
        <v>3</v>
      </c>
      <c r="M273" s="322">
        <v>3.5</v>
      </c>
      <c r="N273" s="322">
        <v>5</v>
      </c>
      <c r="O273" s="322">
        <v>7.1</v>
      </c>
      <c r="P273" s="322">
        <v>10.8</v>
      </c>
      <c r="Q273" s="322">
        <v>10.5</v>
      </c>
      <c r="R273" s="322">
        <v>11.6</v>
      </c>
      <c r="S273" s="322">
        <v>12.1</v>
      </c>
      <c r="T273" s="322">
        <v>12.1</v>
      </c>
      <c r="U273" s="322">
        <v>11.7</v>
      </c>
      <c r="V273" s="322">
        <v>12</v>
      </c>
      <c r="W273" s="322">
        <v>12</v>
      </c>
      <c r="X273" s="322">
        <v>0</v>
      </c>
      <c r="Y273" s="322">
        <v>0</v>
      </c>
      <c r="Z273" s="322">
        <v>0</v>
      </c>
      <c r="AA273" s="322">
        <v>0</v>
      </c>
      <c r="AB273" s="322">
        <v>0</v>
      </c>
      <c r="AC273" s="322">
        <v>0</v>
      </c>
      <c r="AD273" s="322">
        <v>0</v>
      </c>
      <c r="AE273" s="322">
        <v>0</v>
      </c>
      <c r="AF273" s="322">
        <v>0</v>
      </c>
      <c r="AG273" s="322">
        <v>0</v>
      </c>
      <c r="AH273" s="322">
        <v>0</v>
      </c>
      <c r="AI273" s="322">
        <v>0</v>
      </c>
      <c r="AJ273" s="322">
        <v>0</v>
      </c>
      <c r="AK273" s="322">
        <v>0</v>
      </c>
      <c r="AL273" s="322">
        <v>0</v>
      </c>
      <c r="AM273" s="322">
        <v>0</v>
      </c>
      <c r="AN273" s="322">
        <v>0</v>
      </c>
      <c r="AO273" s="322">
        <v>0</v>
      </c>
      <c r="AP273" s="320">
        <v>0</v>
      </c>
      <c r="AQ273" s="322">
        <v>0</v>
      </c>
      <c r="AR273" s="322">
        <v>0</v>
      </c>
      <c r="AS273" s="322">
        <v>0</v>
      </c>
      <c r="AT273" s="101" t="s">
        <v>73</v>
      </c>
      <c r="AU273" s="101" t="s">
        <v>11</v>
      </c>
      <c r="AV273" s="101">
        <v>14</v>
      </c>
      <c r="AW273" t="s">
        <v>158</v>
      </c>
      <c r="AX273" t="s">
        <v>45</v>
      </c>
      <c r="AY273" t="s">
        <v>519</v>
      </c>
      <c r="AZ273" t="s">
        <v>331</v>
      </c>
      <c r="BA273" t="s">
        <v>321</v>
      </c>
      <c r="BB273" t="s">
        <v>321</v>
      </c>
      <c r="BC273" t="s">
        <v>321</v>
      </c>
      <c r="BD273" t="s">
        <v>321</v>
      </c>
      <c r="BE273" s="322">
        <v>0</v>
      </c>
    </row>
    <row r="274" spans="1:57">
      <c r="A274" s="186" t="s">
        <v>50</v>
      </c>
      <c r="B274" s="186" t="s">
        <v>1147</v>
      </c>
      <c r="C274" s="322">
        <v>2.1</v>
      </c>
      <c r="D274" s="322">
        <v>2.9</v>
      </c>
      <c r="E274" s="322">
        <v>3.7</v>
      </c>
      <c r="F274" s="322">
        <v>4.9000000000000004</v>
      </c>
      <c r="G274" s="322">
        <v>6.3</v>
      </c>
      <c r="H274" s="322">
        <v>6.6</v>
      </c>
      <c r="I274" s="322">
        <v>8.8000000000000007</v>
      </c>
      <c r="J274" s="322">
        <v>12.8</v>
      </c>
      <c r="K274" s="322">
        <v>15.8</v>
      </c>
      <c r="L274" s="322">
        <v>17.3</v>
      </c>
      <c r="M274" s="322">
        <v>16.600000000000001</v>
      </c>
      <c r="N274" s="322">
        <v>9.4</v>
      </c>
      <c r="O274" s="322">
        <v>3</v>
      </c>
      <c r="P274" s="322">
        <v>1.3</v>
      </c>
      <c r="Q274" s="322">
        <v>6.9</v>
      </c>
      <c r="R274" s="322">
        <v>16.7</v>
      </c>
      <c r="S274" s="322" t="s">
        <v>520</v>
      </c>
      <c r="T274" s="322" t="s">
        <v>520</v>
      </c>
      <c r="U274" s="322">
        <v>0</v>
      </c>
      <c r="V274" s="322">
        <v>0</v>
      </c>
      <c r="W274" s="322">
        <v>0</v>
      </c>
      <c r="X274" s="322">
        <v>0</v>
      </c>
      <c r="Y274" s="322">
        <v>0</v>
      </c>
      <c r="Z274" s="322">
        <v>0</v>
      </c>
      <c r="AA274" s="322">
        <v>0</v>
      </c>
      <c r="AB274" s="322">
        <v>0</v>
      </c>
      <c r="AC274" s="322">
        <v>0</v>
      </c>
      <c r="AD274" s="322">
        <v>0</v>
      </c>
      <c r="AE274" s="322">
        <v>0</v>
      </c>
      <c r="AF274" s="322">
        <v>0</v>
      </c>
      <c r="AG274" s="322">
        <v>0</v>
      </c>
      <c r="AH274" s="322">
        <v>0</v>
      </c>
      <c r="AI274" s="322">
        <v>0</v>
      </c>
      <c r="AJ274" s="322">
        <v>0</v>
      </c>
      <c r="AK274" s="322">
        <v>0</v>
      </c>
      <c r="AL274" s="322">
        <v>0</v>
      </c>
      <c r="AM274" s="322">
        <v>0</v>
      </c>
      <c r="AN274" s="322">
        <v>0</v>
      </c>
      <c r="AO274" s="322">
        <v>0</v>
      </c>
      <c r="AP274" s="320">
        <v>0</v>
      </c>
      <c r="AQ274" s="322">
        <v>0</v>
      </c>
      <c r="AR274" s="322">
        <v>0</v>
      </c>
      <c r="AS274" s="322">
        <v>0</v>
      </c>
      <c r="AT274" s="101" t="s">
        <v>66</v>
      </c>
      <c r="AU274" s="101" t="s">
        <v>8</v>
      </c>
      <c r="AV274" s="101">
        <v>18</v>
      </c>
      <c r="AW274" t="s">
        <v>158</v>
      </c>
      <c r="AX274" t="s">
        <v>45</v>
      </c>
      <c r="AY274" t="s">
        <v>336</v>
      </c>
      <c r="AZ274" t="s">
        <v>331</v>
      </c>
      <c r="BA274" t="s">
        <v>321</v>
      </c>
      <c r="BB274" t="s">
        <v>321</v>
      </c>
      <c r="BC274" t="s">
        <v>321</v>
      </c>
      <c r="BD274" t="s">
        <v>321</v>
      </c>
      <c r="BE274" s="322">
        <v>0</v>
      </c>
    </row>
    <row r="275" spans="1:57">
      <c r="A275" s="186" t="s">
        <v>50</v>
      </c>
      <c r="B275" s="186" t="s">
        <v>1146</v>
      </c>
      <c r="C275" s="322">
        <v>0</v>
      </c>
      <c r="D275" s="322">
        <v>2.4</v>
      </c>
      <c r="E275" s="322">
        <v>2.8</v>
      </c>
      <c r="F275" s="322">
        <v>3</v>
      </c>
      <c r="G275" s="322">
        <v>3.4</v>
      </c>
      <c r="H275" s="322">
        <v>4</v>
      </c>
      <c r="I275" s="322">
        <v>4.5999999999999996</v>
      </c>
      <c r="J275" s="322">
        <v>5.0999999999999996</v>
      </c>
      <c r="K275" s="322">
        <v>5.2</v>
      </c>
      <c r="L275" s="322">
        <v>3.4</v>
      </c>
      <c r="M275" s="322">
        <v>4.2</v>
      </c>
      <c r="N275" s="322">
        <v>4.4000000000000004</v>
      </c>
      <c r="O275" s="322">
        <v>4.2</v>
      </c>
      <c r="P275" s="322">
        <v>5</v>
      </c>
      <c r="Q275" s="322">
        <v>6.8</v>
      </c>
      <c r="R275" s="322">
        <v>7.2</v>
      </c>
      <c r="S275" s="322">
        <v>0</v>
      </c>
      <c r="T275" s="322">
        <v>0</v>
      </c>
      <c r="U275" s="322">
        <v>0</v>
      </c>
      <c r="V275" s="322">
        <v>0</v>
      </c>
      <c r="W275" s="322">
        <v>0</v>
      </c>
      <c r="X275" s="322">
        <v>0</v>
      </c>
      <c r="Y275" s="322">
        <v>0</v>
      </c>
      <c r="Z275" s="322">
        <v>0</v>
      </c>
      <c r="AA275" s="322">
        <v>0</v>
      </c>
      <c r="AB275" s="322">
        <v>0</v>
      </c>
      <c r="AC275" s="322">
        <v>0</v>
      </c>
      <c r="AD275" s="322">
        <v>0</v>
      </c>
      <c r="AE275" s="322">
        <v>0</v>
      </c>
      <c r="AF275" s="322">
        <v>0</v>
      </c>
      <c r="AG275" s="322">
        <v>0</v>
      </c>
      <c r="AH275" s="322">
        <v>0</v>
      </c>
      <c r="AI275" s="322">
        <v>0</v>
      </c>
      <c r="AJ275" s="322">
        <v>0</v>
      </c>
      <c r="AK275" s="322">
        <v>0</v>
      </c>
      <c r="AL275" s="322">
        <v>0</v>
      </c>
      <c r="AM275" s="322">
        <v>0</v>
      </c>
      <c r="AN275" s="322">
        <v>0</v>
      </c>
      <c r="AO275" s="322">
        <v>0</v>
      </c>
      <c r="AP275" s="320">
        <v>0</v>
      </c>
      <c r="AQ275" s="322">
        <v>0</v>
      </c>
      <c r="AR275" s="322">
        <v>0</v>
      </c>
      <c r="AS275" s="322">
        <v>0</v>
      </c>
      <c r="AT275" s="101" t="s">
        <v>67</v>
      </c>
      <c r="AU275" s="101" t="s">
        <v>6</v>
      </c>
      <c r="AV275" s="101">
        <v>15</v>
      </c>
      <c r="AW275" t="s">
        <v>158</v>
      </c>
      <c r="AX275" t="s">
        <v>45</v>
      </c>
      <c r="AY275" t="s">
        <v>336</v>
      </c>
      <c r="AZ275" t="s">
        <v>331</v>
      </c>
      <c r="BA275" t="s">
        <v>321</v>
      </c>
      <c r="BB275" t="s">
        <v>321</v>
      </c>
      <c r="BC275" t="s">
        <v>321</v>
      </c>
      <c r="BD275" t="s">
        <v>321</v>
      </c>
      <c r="BE275" s="322">
        <v>0</v>
      </c>
    </row>
    <row r="276" spans="1:57">
      <c r="A276" s="186" t="s">
        <v>50</v>
      </c>
      <c r="B276" s="186" t="s">
        <v>1171</v>
      </c>
      <c r="C276" s="322">
        <v>1.2</v>
      </c>
      <c r="D276" s="322">
        <v>1.4</v>
      </c>
      <c r="E276" s="322">
        <v>1.5</v>
      </c>
      <c r="F276" s="322">
        <v>1.4</v>
      </c>
      <c r="G276" s="322">
        <v>1.5</v>
      </c>
      <c r="H276" s="322">
        <v>3.2</v>
      </c>
      <c r="I276" s="322">
        <v>1.6</v>
      </c>
      <c r="J276" s="322">
        <v>1.8</v>
      </c>
      <c r="K276" s="322">
        <v>0</v>
      </c>
      <c r="L276" s="322">
        <v>0</v>
      </c>
      <c r="M276" s="322">
        <v>0</v>
      </c>
      <c r="N276" s="322">
        <v>0</v>
      </c>
      <c r="O276" s="322">
        <v>0</v>
      </c>
      <c r="P276" s="322">
        <v>0</v>
      </c>
      <c r="Q276" s="322">
        <v>0</v>
      </c>
      <c r="R276" s="322">
        <v>0</v>
      </c>
      <c r="S276" s="322">
        <v>0</v>
      </c>
      <c r="T276" s="322">
        <v>0</v>
      </c>
      <c r="U276" s="322">
        <v>0</v>
      </c>
      <c r="V276" s="322">
        <v>0</v>
      </c>
      <c r="W276" s="322">
        <v>0</v>
      </c>
      <c r="X276" s="322">
        <v>0</v>
      </c>
      <c r="Y276" s="322">
        <v>0</v>
      </c>
      <c r="Z276" s="322">
        <v>0</v>
      </c>
      <c r="AA276" s="322">
        <v>0</v>
      </c>
      <c r="AB276" s="322">
        <v>0</v>
      </c>
      <c r="AC276" s="322">
        <v>0</v>
      </c>
      <c r="AD276" s="322">
        <v>0</v>
      </c>
      <c r="AE276" s="322">
        <v>0</v>
      </c>
      <c r="AF276" s="322">
        <v>0</v>
      </c>
      <c r="AG276" s="322">
        <v>0</v>
      </c>
      <c r="AH276" s="322">
        <v>0</v>
      </c>
      <c r="AI276" s="322">
        <v>0</v>
      </c>
      <c r="AJ276" s="322">
        <v>0</v>
      </c>
      <c r="AK276" s="322">
        <v>0</v>
      </c>
      <c r="AL276" s="322">
        <v>0</v>
      </c>
      <c r="AM276" s="322">
        <v>0</v>
      </c>
      <c r="AN276" s="322">
        <v>0</v>
      </c>
      <c r="AO276" s="322">
        <v>0</v>
      </c>
      <c r="AP276" s="320">
        <v>0</v>
      </c>
      <c r="AQ276" s="322">
        <v>0</v>
      </c>
      <c r="AR276" s="322">
        <v>0</v>
      </c>
      <c r="AS276" s="322">
        <v>0</v>
      </c>
      <c r="AT276" s="101" t="s">
        <v>66</v>
      </c>
      <c r="AU276" s="101" t="s">
        <v>73</v>
      </c>
      <c r="AV276" s="101">
        <v>8</v>
      </c>
      <c r="AW276" t="s">
        <v>154</v>
      </c>
      <c r="AX276" t="s">
        <v>45</v>
      </c>
      <c r="AY276" t="s">
        <v>519</v>
      </c>
      <c r="AZ276" t="s">
        <v>331</v>
      </c>
      <c r="BA276" t="s">
        <v>321</v>
      </c>
      <c r="BB276" t="s">
        <v>321</v>
      </c>
      <c r="BC276" t="s">
        <v>321</v>
      </c>
      <c r="BD276" t="s">
        <v>321</v>
      </c>
      <c r="BE276" s="322">
        <v>0</v>
      </c>
    </row>
    <row r="277" spans="1:57">
      <c r="A277" s="186" t="s">
        <v>148</v>
      </c>
      <c r="B277" s="186" t="s">
        <v>518</v>
      </c>
      <c r="C277" s="322">
        <v>0</v>
      </c>
      <c r="D277" s="322">
        <v>0</v>
      </c>
      <c r="E277" s="322">
        <v>0</v>
      </c>
      <c r="F277" s="322">
        <v>0</v>
      </c>
      <c r="G277" s="322">
        <v>0</v>
      </c>
      <c r="H277" s="322">
        <v>0</v>
      </c>
      <c r="I277" s="322">
        <v>0</v>
      </c>
      <c r="J277" s="322">
        <v>0</v>
      </c>
      <c r="K277" s="322">
        <v>0</v>
      </c>
      <c r="L277" s="322">
        <v>0</v>
      </c>
      <c r="M277" s="322">
        <v>0</v>
      </c>
      <c r="N277" s="322">
        <v>0</v>
      </c>
      <c r="O277" s="322">
        <v>0</v>
      </c>
      <c r="P277" s="322">
        <v>0</v>
      </c>
      <c r="Q277" s="322">
        <v>0</v>
      </c>
      <c r="R277" s="322">
        <v>0</v>
      </c>
      <c r="S277" s="322">
        <v>0</v>
      </c>
      <c r="T277" s="322">
        <v>0</v>
      </c>
      <c r="U277" s="322">
        <v>0</v>
      </c>
      <c r="V277" s="322">
        <v>0</v>
      </c>
      <c r="W277" s="322">
        <v>0</v>
      </c>
      <c r="X277" s="322">
        <v>0</v>
      </c>
      <c r="Y277" s="322">
        <v>0</v>
      </c>
      <c r="Z277" s="322">
        <v>0</v>
      </c>
      <c r="AA277" s="322">
        <v>0</v>
      </c>
      <c r="AB277" s="322">
        <v>0</v>
      </c>
      <c r="AC277" s="322">
        <v>0</v>
      </c>
      <c r="AD277" s="322">
        <v>0</v>
      </c>
      <c r="AE277" s="322">
        <v>0</v>
      </c>
      <c r="AF277" s="322">
        <v>0</v>
      </c>
      <c r="AG277" s="322">
        <v>0</v>
      </c>
      <c r="AH277" s="322">
        <v>2</v>
      </c>
      <c r="AI277" s="322">
        <v>2</v>
      </c>
      <c r="AJ277" s="322">
        <v>2</v>
      </c>
      <c r="AK277" s="322">
        <v>2</v>
      </c>
      <c r="AL277" s="322">
        <v>1.32</v>
      </c>
      <c r="AM277" s="322">
        <v>0</v>
      </c>
      <c r="AN277" s="322">
        <v>0</v>
      </c>
      <c r="AO277" s="322">
        <v>0</v>
      </c>
      <c r="AP277" s="320">
        <v>0</v>
      </c>
      <c r="AQ277" s="322">
        <v>0</v>
      </c>
      <c r="AR277" s="322">
        <v>0</v>
      </c>
      <c r="AS277" s="322">
        <v>0</v>
      </c>
      <c r="AT277" s="101" t="s">
        <v>22</v>
      </c>
      <c r="AU277" s="101" t="s">
        <v>26</v>
      </c>
      <c r="AV277" s="101">
        <v>5</v>
      </c>
      <c r="AW277" t="s">
        <v>159</v>
      </c>
      <c r="AX277" t="s">
        <v>53</v>
      </c>
      <c r="AY277" t="s">
        <v>336</v>
      </c>
      <c r="AZ277" t="s">
        <v>331</v>
      </c>
      <c r="BA277" t="s">
        <v>321</v>
      </c>
      <c r="BB277" t="s">
        <v>321</v>
      </c>
      <c r="BC277" t="s">
        <v>321</v>
      </c>
      <c r="BD277" t="s">
        <v>321</v>
      </c>
      <c r="BE277" s="322">
        <v>0</v>
      </c>
    </row>
    <row r="278" spans="1:57">
      <c r="A278" s="186" t="s">
        <v>148</v>
      </c>
      <c r="B278" s="186" t="s">
        <v>517</v>
      </c>
      <c r="C278" s="322">
        <v>0</v>
      </c>
      <c r="D278" s="322">
        <v>0</v>
      </c>
      <c r="E278" s="322">
        <v>0</v>
      </c>
      <c r="F278" s="322">
        <v>0</v>
      </c>
      <c r="G278" s="322">
        <v>0</v>
      </c>
      <c r="H278" s="322">
        <v>0</v>
      </c>
      <c r="I278" s="322">
        <v>0</v>
      </c>
      <c r="J278" s="322">
        <v>0</v>
      </c>
      <c r="K278" s="322">
        <v>0</v>
      </c>
      <c r="L278" s="322">
        <v>0</v>
      </c>
      <c r="M278" s="322">
        <v>0</v>
      </c>
      <c r="N278" s="322">
        <v>0</v>
      </c>
      <c r="O278" s="322">
        <v>0</v>
      </c>
      <c r="P278" s="322">
        <v>0</v>
      </c>
      <c r="Q278" s="322">
        <v>0</v>
      </c>
      <c r="R278" s="322">
        <v>0</v>
      </c>
      <c r="S278" s="322">
        <v>0</v>
      </c>
      <c r="T278" s="322">
        <v>0</v>
      </c>
      <c r="U278" s="322">
        <v>0</v>
      </c>
      <c r="V278" s="322">
        <v>0</v>
      </c>
      <c r="W278" s="322">
        <v>0</v>
      </c>
      <c r="X278" s="322">
        <v>0</v>
      </c>
      <c r="Y278" s="322">
        <v>0</v>
      </c>
      <c r="Z278" s="322">
        <v>0</v>
      </c>
      <c r="AA278" s="322">
        <v>0</v>
      </c>
      <c r="AB278" s="322">
        <v>0</v>
      </c>
      <c r="AC278" s="322">
        <v>0</v>
      </c>
      <c r="AD278" s="322">
        <v>0</v>
      </c>
      <c r="AE278" s="322">
        <v>0</v>
      </c>
      <c r="AF278" s="322">
        <v>0</v>
      </c>
      <c r="AG278" s="322">
        <v>0</v>
      </c>
      <c r="AH278" s="322">
        <v>0</v>
      </c>
      <c r="AI278" s="322">
        <v>3.9E-2</v>
      </c>
      <c r="AJ278" s="322">
        <v>0.154</v>
      </c>
      <c r="AK278" s="322">
        <v>0</v>
      </c>
      <c r="AL278" s="322">
        <v>0</v>
      </c>
      <c r="AM278" s="322">
        <v>0</v>
      </c>
      <c r="AN278" s="322">
        <v>0</v>
      </c>
      <c r="AO278" s="322">
        <v>0</v>
      </c>
      <c r="AP278" s="320">
        <v>0</v>
      </c>
      <c r="AQ278" s="322">
        <v>0</v>
      </c>
      <c r="AR278" s="322">
        <v>0</v>
      </c>
      <c r="AS278" s="322">
        <v>0</v>
      </c>
      <c r="AT278" s="101" t="s">
        <v>23</v>
      </c>
      <c r="AU278" s="101" t="s">
        <v>24</v>
      </c>
      <c r="AV278" s="101">
        <v>2</v>
      </c>
      <c r="AW278" t="s">
        <v>159</v>
      </c>
      <c r="AX278" t="s">
        <v>53</v>
      </c>
      <c r="AY278" t="s">
        <v>336</v>
      </c>
      <c r="AZ278" t="s">
        <v>331</v>
      </c>
      <c r="BA278" t="s">
        <v>321</v>
      </c>
      <c r="BB278" t="s">
        <v>321</v>
      </c>
      <c r="BC278" t="s">
        <v>321</v>
      </c>
      <c r="BD278" t="s">
        <v>321</v>
      </c>
      <c r="BE278" s="322">
        <v>0</v>
      </c>
    </row>
    <row r="279" spans="1:57">
      <c r="A279" s="186" t="s">
        <v>149</v>
      </c>
      <c r="B279" s="186" t="s">
        <v>86</v>
      </c>
      <c r="C279" s="322">
        <v>2.7</v>
      </c>
      <c r="D279" s="322">
        <v>3.5</v>
      </c>
      <c r="E279" s="322">
        <v>5.2</v>
      </c>
      <c r="F279" s="322">
        <v>5.7</v>
      </c>
      <c r="G279" s="322">
        <v>6.4</v>
      </c>
      <c r="H279" s="322">
        <v>6.9</v>
      </c>
      <c r="I279" s="322">
        <v>7.4</v>
      </c>
      <c r="J279" s="322">
        <v>7.6</v>
      </c>
      <c r="K279" s="322">
        <v>8.1999999999999993</v>
      </c>
      <c r="L279" s="322">
        <v>9.5</v>
      </c>
      <c r="M279" s="322">
        <v>11</v>
      </c>
      <c r="N279" s="322">
        <v>11.4</v>
      </c>
      <c r="O279" s="322">
        <v>13.6</v>
      </c>
      <c r="P279" s="322">
        <v>14.2</v>
      </c>
      <c r="Q279" s="322">
        <v>14.2</v>
      </c>
      <c r="R279" s="322">
        <v>16.899999999999999</v>
      </c>
      <c r="S279" s="322">
        <v>16.5</v>
      </c>
      <c r="T279" s="322">
        <v>16.600000000000001</v>
      </c>
      <c r="U279" s="322">
        <v>16.399999999999999</v>
      </c>
      <c r="V279" s="322">
        <v>16.399999999999999</v>
      </c>
      <c r="W279" s="322">
        <v>18.5</v>
      </c>
      <c r="X279" s="322">
        <v>21.1</v>
      </c>
      <c r="Y279" s="322">
        <v>21.4</v>
      </c>
      <c r="Z279" s="322">
        <v>22.4</v>
      </c>
      <c r="AA279" s="322">
        <v>24.27</v>
      </c>
      <c r="AB279" s="322">
        <v>22.134</v>
      </c>
      <c r="AC279" s="322">
        <v>22.483000000000001</v>
      </c>
      <c r="AD279" s="322">
        <v>23.125</v>
      </c>
      <c r="AE279" s="322">
        <v>24.47</v>
      </c>
      <c r="AF279" s="322">
        <v>26.629999999999995</v>
      </c>
      <c r="AG279" s="322">
        <v>27.626000000000001</v>
      </c>
      <c r="AH279" s="322">
        <v>30.413</v>
      </c>
      <c r="AI279" s="322">
        <v>30.882999999999999</v>
      </c>
      <c r="AJ279" s="322">
        <v>31.245000000000001</v>
      </c>
      <c r="AK279" s="322">
        <v>31.483999999999998</v>
      </c>
      <c r="AL279" s="322">
        <v>33.280000000000008</v>
      </c>
      <c r="AM279" s="322">
        <v>38.795999999999999</v>
      </c>
      <c r="AN279" s="347">
        <v>40.482999999999997</v>
      </c>
      <c r="AO279" s="347">
        <v>41.552</v>
      </c>
      <c r="AP279" s="320">
        <v>41.915999999999997</v>
      </c>
      <c r="AQ279" s="347">
        <v>44.305</v>
      </c>
      <c r="AR279" s="347">
        <v>44.8</v>
      </c>
      <c r="AS279" s="347">
        <v>45.296999999999997</v>
      </c>
      <c r="AT279" s="101" t="s">
        <v>66</v>
      </c>
      <c r="AU279" s="101" t="s">
        <v>6522</v>
      </c>
      <c r="AV279" s="101">
        <v>43</v>
      </c>
      <c r="AW279" t="s">
        <v>158</v>
      </c>
      <c r="AX279" t="s">
        <v>458</v>
      </c>
      <c r="AY279" t="s">
        <v>336</v>
      </c>
      <c r="AZ279" t="s">
        <v>331</v>
      </c>
      <c r="BA279" t="s">
        <v>513</v>
      </c>
      <c r="BB279" t="s">
        <v>321</v>
      </c>
      <c r="BC279" t="s">
        <v>321</v>
      </c>
      <c r="BD279" t="s">
        <v>321</v>
      </c>
      <c r="BE279" s="322">
        <v>41.552</v>
      </c>
    </row>
    <row r="280" spans="1:57">
      <c r="A280" s="186" t="s">
        <v>149</v>
      </c>
      <c r="B280" s="186" t="s">
        <v>88</v>
      </c>
      <c r="C280" s="322">
        <v>27</v>
      </c>
      <c r="D280" s="322">
        <v>29.2</v>
      </c>
      <c r="E280" s="322">
        <v>33</v>
      </c>
      <c r="F280" s="322">
        <v>37.799999999999997</v>
      </c>
      <c r="G280" s="322">
        <v>36.4</v>
      </c>
      <c r="H280" s="322">
        <v>38.799999999999997</v>
      </c>
      <c r="I280" s="322">
        <v>41.9</v>
      </c>
      <c r="J280" s="322">
        <v>45.4</v>
      </c>
      <c r="K280" s="322">
        <v>45.2</v>
      </c>
      <c r="L280" s="322">
        <v>50.8</v>
      </c>
      <c r="M280" s="322">
        <v>54.3</v>
      </c>
      <c r="N280" s="322">
        <v>57.5</v>
      </c>
      <c r="O280" s="322">
        <v>62.6</v>
      </c>
      <c r="P280" s="322">
        <v>64.3</v>
      </c>
      <c r="Q280" s="322">
        <v>68.2</v>
      </c>
      <c r="R280" s="322">
        <v>64.2</v>
      </c>
      <c r="S280" s="322">
        <v>66.2</v>
      </c>
      <c r="T280" s="322">
        <v>65.599999999999994</v>
      </c>
      <c r="U280" s="322">
        <v>63.7</v>
      </c>
      <c r="V280" s="322">
        <v>72.7</v>
      </c>
      <c r="W280" s="322">
        <v>74.5</v>
      </c>
      <c r="X280" s="322">
        <v>80</v>
      </c>
      <c r="Y280" s="322">
        <v>140.80000000000001</v>
      </c>
      <c r="Z280" s="322">
        <v>158.69999999999999</v>
      </c>
      <c r="AA280" s="322">
        <v>173.2</v>
      </c>
      <c r="AB280" s="322">
        <v>290.39</v>
      </c>
      <c r="AC280" s="322">
        <v>196.39</v>
      </c>
      <c r="AD280" s="322">
        <v>166.85499999999999</v>
      </c>
      <c r="AE280" s="322">
        <v>141.578</v>
      </c>
      <c r="AF280" s="322">
        <v>185.714</v>
      </c>
      <c r="AG280" s="322">
        <v>174.715</v>
      </c>
      <c r="AH280" s="322">
        <v>175.24</v>
      </c>
      <c r="AI280" s="322">
        <v>179.69200000000001</v>
      </c>
      <c r="AJ280" s="322">
        <v>165.07599999999999</v>
      </c>
      <c r="AK280" s="322">
        <v>229.10499999999999</v>
      </c>
      <c r="AL280" s="322">
        <v>211.136</v>
      </c>
      <c r="AM280" s="322">
        <v>253.85300000000001</v>
      </c>
      <c r="AN280" s="322">
        <v>192.61600000000001</v>
      </c>
      <c r="AO280" s="322">
        <v>212.17500000000001</v>
      </c>
      <c r="AP280" s="320">
        <v>219.15600000000001</v>
      </c>
      <c r="AQ280" s="322">
        <v>234.84399999999999</v>
      </c>
      <c r="AR280" s="322">
        <v>211.511</v>
      </c>
      <c r="AS280" s="322">
        <v>218.566</v>
      </c>
      <c r="AT280" s="101" t="s">
        <v>66</v>
      </c>
      <c r="AU280" s="101" t="s">
        <v>6522</v>
      </c>
      <c r="AV280" s="101">
        <v>43</v>
      </c>
      <c r="AW280" t="s">
        <v>158</v>
      </c>
      <c r="AX280" t="s">
        <v>458</v>
      </c>
      <c r="AY280" t="s">
        <v>336</v>
      </c>
      <c r="AZ280" t="s">
        <v>331</v>
      </c>
      <c r="BA280" t="s">
        <v>512</v>
      </c>
      <c r="BB280" t="s">
        <v>6591</v>
      </c>
      <c r="BC280" t="s">
        <v>321</v>
      </c>
      <c r="BD280" t="s">
        <v>321</v>
      </c>
      <c r="BE280" s="322">
        <v>212.17500000000001</v>
      </c>
    </row>
    <row r="281" spans="1:57">
      <c r="A281" s="186" t="s">
        <v>149</v>
      </c>
      <c r="B281" s="186" t="s">
        <v>92</v>
      </c>
      <c r="C281" s="322">
        <v>13.1</v>
      </c>
      <c r="D281" s="322">
        <v>13.4</v>
      </c>
      <c r="E281" s="322">
        <v>15.4</v>
      </c>
      <c r="F281" s="322">
        <v>18.899999999999999</v>
      </c>
      <c r="G281" s="322">
        <v>21.1</v>
      </c>
      <c r="H281" s="322">
        <v>22</v>
      </c>
      <c r="I281" s="322">
        <v>30.1</v>
      </c>
      <c r="J281" s="322">
        <v>35.200000000000003</v>
      </c>
      <c r="K281" s="322">
        <v>37.4</v>
      </c>
      <c r="L281" s="322">
        <v>40.6</v>
      </c>
      <c r="M281" s="322">
        <v>42.9</v>
      </c>
      <c r="N281" s="322">
        <v>47</v>
      </c>
      <c r="O281" s="322">
        <v>52.9</v>
      </c>
      <c r="P281" s="322">
        <v>52.9</v>
      </c>
      <c r="Q281" s="322">
        <v>54.2</v>
      </c>
      <c r="R281" s="322">
        <v>50.9</v>
      </c>
      <c r="S281" s="322">
        <v>60.5</v>
      </c>
      <c r="T281" s="322">
        <v>68</v>
      </c>
      <c r="U281" s="322">
        <v>117.1</v>
      </c>
      <c r="V281" s="322">
        <v>82.9</v>
      </c>
      <c r="W281" s="322">
        <v>66.8</v>
      </c>
      <c r="X281" s="322">
        <v>60.5</v>
      </c>
      <c r="Y281" s="322">
        <v>60.9</v>
      </c>
      <c r="Z281" s="322">
        <v>81.3</v>
      </c>
      <c r="AA281" s="322">
        <v>88.79</v>
      </c>
      <c r="AB281" s="322">
        <v>96.89</v>
      </c>
      <c r="AC281" s="322">
        <v>100.9</v>
      </c>
      <c r="AD281" s="322">
        <v>107.4</v>
      </c>
      <c r="AE281" s="322">
        <v>125.4</v>
      </c>
      <c r="AF281" s="322">
        <v>145</v>
      </c>
      <c r="AG281" s="322">
        <v>139.03200000000001</v>
      </c>
      <c r="AH281" s="322">
        <v>130.56200000000001</v>
      </c>
      <c r="AI281" s="322">
        <v>116.20099999999999</v>
      </c>
      <c r="AJ281" s="322">
        <v>111.396</v>
      </c>
      <c r="AK281" s="322">
        <v>113.158</v>
      </c>
      <c r="AL281" s="322">
        <v>131.15899999999999</v>
      </c>
      <c r="AM281" s="322">
        <v>126.80500000000001</v>
      </c>
      <c r="AN281" s="322">
        <v>121.258</v>
      </c>
      <c r="AO281" s="322">
        <v>142.619</v>
      </c>
      <c r="AP281" s="320">
        <v>151.108</v>
      </c>
      <c r="AQ281" s="322">
        <v>156.92599999999999</v>
      </c>
      <c r="AR281" s="322">
        <v>140.96700000000001</v>
      </c>
      <c r="AS281" s="322">
        <v>117.874</v>
      </c>
      <c r="AT281" s="101" t="s">
        <v>66</v>
      </c>
      <c r="AU281" s="101" t="s">
        <v>6522</v>
      </c>
      <c r="AV281" s="101">
        <v>43</v>
      </c>
      <c r="AW281" t="s">
        <v>158</v>
      </c>
      <c r="AX281" t="s">
        <v>458</v>
      </c>
      <c r="AY281" t="s">
        <v>336</v>
      </c>
      <c r="AZ281" t="s">
        <v>331</v>
      </c>
      <c r="BA281" t="s">
        <v>6813</v>
      </c>
      <c r="BB281" t="s">
        <v>321</v>
      </c>
      <c r="BC281" t="s">
        <v>321</v>
      </c>
      <c r="BD281" t="s">
        <v>321</v>
      </c>
      <c r="BE281" s="322">
        <v>139.66800000000001</v>
      </c>
    </row>
    <row r="282" spans="1:57">
      <c r="A282" s="186" t="s">
        <v>149</v>
      </c>
      <c r="B282" s="186" t="s">
        <v>454</v>
      </c>
      <c r="C282" s="322">
        <v>0</v>
      </c>
      <c r="D282" s="322">
        <v>0</v>
      </c>
      <c r="E282" s="322">
        <v>0</v>
      </c>
      <c r="F282" s="322">
        <v>0</v>
      </c>
      <c r="G282" s="322">
        <v>0</v>
      </c>
      <c r="H282" s="322">
        <v>0</v>
      </c>
      <c r="I282" s="322">
        <v>0</v>
      </c>
      <c r="J282" s="322">
        <v>0</v>
      </c>
      <c r="K282" s="322">
        <v>0</v>
      </c>
      <c r="L282" s="322">
        <v>0</v>
      </c>
      <c r="M282" s="322">
        <v>0</v>
      </c>
      <c r="N282" s="322">
        <v>0</v>
      </c>
      <c r="O282" s="322">
        <v>0</v>
      </c>
      <c r="P282" s="322">
        <v>18.2</v>
      </c>
      <c r="Q282" s="322">
        <v>45.3</v>
      </c>
      <c r="R282" s="322">
        <v>90.6</v>
      </c>
      <c r="S282" s="322">
        <v>103.7</v>
      </c>
      <c r="T282" s="322">
        <v>132.69999999999999</v>
      </c>
      <c r="U282" s="322">
        <v>142.30000000000001</v>
      </c>
      <c r="V282" s="322">
        <v>144.30000000000001</v>
      </c>
      <c r="W282" s="322">
        <v>142.30000000000001</v>
      </c>
      <c r="X282" s="322">
        <v>137.5</v>
      </c>
      <c r="Y282" s="322">
        <v>139.73699999999999</v>
      </c>
      <c r="Z282" s="322">
        <v>145.28800000000001</v>
      </c>
      <c r="AA282" s="322">
        <v>148.63399999999999</v>
      </c>
      <c r="AB282" s="322">
        <v>201.77600000000001</v>
      </c>
      <c r="AC282" s="322">
        <v>194.51499999999999</v>
      </c>
      <c r="AD282" s="322">
        <v>208.10900000000001</v>
      </c>
      <c r="AE282" s="322">
        <v>189.34299999999999</v>
      </c>
      <c r="AF282" s="322">
        <v>211.93799999999999</v>
      </c>
      <c r="AG282" s="322">
        <v>182.27599999999998</v>
      </c>
      <c r="AH282" s="322">
        <v>178.874</v>
      </c>
      <c r="AI282" s="322">
        <v>172.63800000000001</v>
      </c>
      <c r="AJ282" s="322">
        <v>165.47399999999999</v>
      </c>
      <c r="AK282" s="322">
        <v>155.64500000000001</v>
      </c>
      <c r="AL282" s="322">
        <v>147.09100000000001</v>
      </c>
      <c r="AM282" s="322">
        <v>149.86000000000001</v>
      </c>
      <c r="AN282" s="322">
        <v>140.95400000000001</v>
      </c>
      <c r="AO282" s="322">
        <v>149.51400000000001</v>
      </c>
      <c r="AP282" s="320">
        <v>160.768</v>
      </c>
      <c r="AQ282" s="322">
        <v>162.77099999999999</v>
      </c>
      <c r="AR282" s="322">
        <v>191.46700000000001</v>
      </c>
      <c r="AS282" s="322">
        <v>194.77600000000001</v>
      </c>
      <c r="AT282" s="101" t="s">
        <v>4</v>
      </c>
      <c r="AU282" s="101" t="s">
        <v>6522</v>
      </c>
      <c r="AV282" s="101">
        <v>30</v>
      </c>
      <c r="AW282" t="s">
        <v>154</v>
      </c>
      <c r="AX282" t="s">
        <v>43</v>
      </c>
      <c r="AY282" t="s">
        <v>453</v>
      </c>
      <c r="AZ282" t="s">
        <v>331</v>
      </c>
      <c r="BA282" t="s">
        <v>452</v>
      </c>
      <c r="BB282" t="s">
        <v>321</v>
      </c>
      <c r="BC282" t="s">
        <v>321</v>
      </c>
      <c r="BD282" t="s">
        <v>321</v>
      </c>
      <c r="BE282" s="322">
        <v>149.839</v>
      </c>
    </row>
    <row r="283" spans="1:57">
      <c r="A283" s="186" t="s">
        <v>149</v>
      </c>
      <c r="B283" s="186" t="s">
        <v>94</v>
      </c>
      <c r="C283" s="322">
        <v>0</v>
      </c>
      <c r="D283" s="322">
        <v>0</v>
      </c>
      <c r="E283" s="322">
        <v>0</v>
      </c>
      <c r="F283" s="322">
        <v>0</v>
      </c>
      <c r="G283" s="322">
        <v>0</v>
      </c>
      <c r="H283" s="322">
        <v>0</v>
      </c>
      <c r="I283" s="322">
        <v>0</v>
      </c>
      <c r="J283" s="322">
        <v>0</v>
      </c>
      <c r="K283" s="322">
        <v>0</v>
      </c>
      <c r="L283" s="322">
        <v>0</v>
      </c>
      <c r="M283" s="322">
        <v>0</v>
      </c>
      <c r="N283" s="322">
        <v>0</v>
      </c>
      <c r="O283" s="322">
        <v>0</v>
      </c>
      <c r="P283" s="322">
        <v>0</v>
      </c>
      <c r="Q283" s="322">
        <v>0</v>
      </c>
      <c r="R283" s="322">
        <v>0</v>
      </c>
      <c r="S283" s="322">
        <v>0</v>
      </c>
      <c r="T283" s="322">
        <v>0</v>
      </c>
      <c r="U283" s="322">
        <v>0</v>
      </c>
      <c r="V283" s="322">
        <v>0</v>
      </c>
      <c r="W283" s="322">
        <v>0</v>
      </c>
      <c r="X283" s="322">
        <v>0</v>
      </c>
      <c r="Y283" s="322">
        <v>0</v>
      </c>
      <c r="Z283" s="322">
        <v>0</v>
      </c>
      <c r="AA283" s="322">
        <v>0</v>
      </c>
      <c r="AB283" s="322">
        <v>0</v>
      </c>
      <c r="AC283" s="322">
        <v>8</v>
      </c>
      <c r="AD283" s="322">
        <v>8</v>
      </c>
      <c r="AE283" s="322">
        <v>8</v>
      </c>
      <c r="AF283" s="322">
        <v>8.5</v>
      </c>
      <c r="AG283" s="322">
        <v>8.5</v>
      </c>
      <c r="AH283" s="322">
        <v>9</v>
      </c>
      <c r="AI283" s="322">
        <v>9.5</v>
      </c>
      <c r="AJ283" s="322">
        <v>9.5</v>
      </c>
      <c r="AK283" s="322">
        <v>9.5</v>
      </c>
      <c r="AL283" s="322">
        <v>7.5</v>
      </c>
      <c r="AM283" s="322">
        <v>7.5</v>
      </c>
      <c r="AN283" s="322">
        <v>7.5</v>
      </c>
      <c r="AO283" s="322">
        <v>7</v>
      </c>
      <c r="AP283" s="320">
        <v>7</v>
      </c>
      <c r="AQ283" s="322">
        <v>7</v>
      </c>
      <c r="AR283" s="322">
        <v>7</v>
      </c>
      <c r="AS283" s="322">
        <v>7</v>
      </c>
      <c r="AT283" s="101" t="s">
        <v>17</v>
      </c>
      <c r="AU283" s="101" t="s">
        <v>6522</v>
      </c>
      <c r="AV283" s="101">
        <v>17</v>
      </c>
      <c r="AW283" t="s">
        <v>158</v>
      </c>
      <c r="AX283" t="s">
        <v>43</v>
      </c>
      <c r="AY283" t="s">
        <v>336</v>
      </c>
      <c r="AZ283" t="s">
        <v>331</v>
      </c>
      <c r="BA283" t="s">
        <v>510</v>
      </c>
      <c r="BB283" t="s">
        <v>321</v>
      </c>
      <c r="BC283" t="s">
        <v>321</v>
      </c>
      <c r="BD283" t="s">
        <v>321</v>
      </c>
      <c r="BE283" s="322">
        <v>7.5</v>
      </c>
    </row>
    <row r="284" spans="1:57">
      <c r="A284" s="186" t="s">
        <v>149</v>
      </c>
      <c r="B284" s="186" t="s">
        <v>502</v>
      </c>
      <c r="C284" s="322">
        <v>0</v>
      </c>
      <c r="D284" s="322">
        <v>0</v>
      </c>
      <c r="E284" s="322">
        <v>0</v>
      </c>
      <c r="F284" s="322">
        <v>0</v>
      </c>
      <c r="G284" s="322">
        <v>0</v>
      </c>
      <c r="H284" s="322">
        <v>0</v>
      </c>
      <c r="I284" s="322">
        <v>0</v>
      </c>
      <c r="J284" s="322">
        <v>0</v>
      </c>
      <c r="K284" s="322">
        <v>0</v>
      </c>
      <c r="L284" s="322">
        <v>0</v>
      </c>
      <c r="M284" s="322">
        <v>0</v>
      </c>
      <c r="N284" s="322">
        <v>0</v>
      </c>
      <c r="O284" s="322">
        <v>0</v>
      </c>
      <c r="P284" s="322">
        <v>0</v>
      </c>
      <c r="Q284" s="322">
        <v>0</v>
      </c>
      <c r="R284" s="322">
        <v>0</v>
      </c>
      <c r="S284" s="322">
        <v>0</v>
      </c>
      <c r="T284" s="322">
        <v>0</v>
      </c>
      <c r="U284" s="322">
        <v>0</v>
      </c>
      <c r="V284" s="322">
        <v>0</v>
      </c>
      <c r="W284" s="322">
        <v>0</v>
      </c>
      <c r="X284" s="322">
        <v>0</v>
      </c>
      <c r="Y284" s="322">
        <v>0</v>
      </c>
      <c r="Z284" s="322">
        <v>0</v>
      </c>
      <c r="AA284" s="322">
        <v>0</v>
      </c>
      <c r="AB284" s="322">
        <v>0</v>
      </c>
      <c r="AC284" s="322">
        <v>0</v>
      </c>
      <c r="AD284" s="322">
        <v>0</v>
      </c>
      <c r="AE284" s="322">
        <v>0</v>
      </c>
      <c r="AF284" s="322">
        <v>0</v>
      </c>
      <c r="AG284" s="322">
        <v>0</v>
      </c>
      <c r="AH284" s="322">
        <v>0</v>
      </c>
      <c r="AI284" s="322">
        <v>107.26</v>
      </c>
      <c r="AJ284" s="322">
        <v>197.15899999999999</v>
      </c>
      <c r="AK284" s="322">
        <v>170.244</v>
      </c>
      <c r="AL284" s="322">
        <v>179.91900000000001</v>
      </c>
      <c r="AM284" s="322">
        <v>166.39699999999999</v>
      </c>
      <c r="AN284" s="322">
        <v>137.38900000000001</v>
      </c>
      <c r="AO284" s="322">
        <v>108.721</v>
      </c>
      <c r="AP284" s="320">
        <v>79.305999999999997</v>
      </c>
      <c r="AQ284" s="322">
        <v>58.978000000000002</v>
      </c>
      <c r="AR284" s="322">
        <v>55.927999999999997</v>
      </c>
      <c r="AS284" s="322">
        <v>28.908000000000001</v>
      </c>
      <c r="AT284" s="101" t="s">
        <v>23</v>
      </c>
      <c r="AU284" s="101" t="s">
        <v>6522</v>
      </c>
      <c r="AV284" s="101">
        <v>11</v>
      </c>
      <c r="AW284" t="s">
        <v>156</v>
      </c>
      <c r="AX284" t="s">
        <v>43</v>
      </c>
      <c r="AY284" t="s">
        <v>6816</v>
      </c>
      <c r="AZ284" t="s">
        <v>324</v>
      </c>
      <c r="BA284" t="s">
        <v>501</v>
      </c>
      <c r="BB284" t="s">
        <v>500</v>
      </c>
      <c r="BC284" t="s">
        <v>321</v>
      </c>
      <c r="BD284" t="s">
        <v>321</v>
      </c>
      <c r="BE284" s="322">
        <v>92.975999999999999</v>
      </c>
    </row>
    <row r="285" spans="1:57">
      <c r="A285" s="186" t="s">
        <v>149</v>
      </c>
      <c r="B285" s="186" t="s">
        <v>436</v>
      </c>
      <c r="C285" s="322">
        <v>0</v>
      </c>
      <c r="D285" s="322">
        <v>0</v>
      </c>
      <c r="E285" s="322">
        <v>0</v>
      </c>
      <c r="F285" s="322">
        <v>0</v>
      </c>
      <c r="G285" s="322">
        <v>0</v>
      </c>
      <c r="H285" s="322">
        <v>0</v>
      </c>
      <c r="I285" s="322">
        <v>0</v>
      </c>
      <c r="J285" s="322">
        <v>0</v>
      </c>
      <c r="K285" s="322">
        <v>0</v>
      </c>
      <c r="L285" s="322">
        <v>0</v>
      </c>
      <c r="M285" s="322">
        <v>0</v>
      </c>
      <c r="N285" s="322">
        <v>0</v>
      </c>
      <c r="O285" s="322">
        <v>0</v>
      </c>
      <c r="P285" s="322">
        <v>0</v>
      </c>
      <c r="Q285" s="322">
        <v>0</v>
      </c>
      <c r="R285" s="322">
        <v>0</v>
      </c>
      <c r="S285" s="322">
        <v>0</v>
      </c>
      <c r="T285" s="322">
        <v>0</v>
      </c>
      <c r="U285" s="322">
        <v>0</v>
      </c>
      <c r="V285" s="322">
        <v>0</v>
      </c>
      <c r="W285" s="322">
        <v>0</v>
      </c>
      <c r="X285" s="322">
        <v>0</v>
      </c>
      <c r="Y285" s="322">
        <v>0</v>
      </c>
      <c r="Z285" s="322">
        <v>0</v>
      </c>
      <c r="AA285" s="322">
        <v>0</v>
      </c>
      <c r="AB285" s="322">
        <v>0</v>
      </c>
      <c r="AC285" s="322">
        <v>0</v>
      </c>
      <c r="AD285" s="322">
        <v>0</v>
      </c>
      <c r="AE285" s="322">
        <v>0</v>
      </c>
      <c r="AF285" s="322">
        <v>0</v>
      </c>
      <c r="AG285" s="322">
        <v>0</v>
      </c>
      <c r="AH285" s="322">
        <v>0</v>
      </c>
      <c r="AI285" s="322">
        <v>0</v>
      </c>
      <c r="AJ285" s="322">
        <v>2</v>
      </c>
      <c r="AK285" s="322">
        <v>4</v>
      </c>
      <c r="AL285" s="322">
        <v>2.99</v>
      </c>
      <c r="AM285" s="322">
        <v>0.52500000000000002</v>
      </c>
      <c r="AN285" s="322">
        <v>0.20599999999999999</v>
      </c>
      <c r="AO285" s="322">
        <v>5.133</v>
      </c>
      <c r="AP285" s="320">
        <v>2.5379999999999998</v>
      </c>
      <c r="AQ285" s="322">
        <v>2.2040000000000002</v>
      </c>
      <c r="AR285" s="322">
        <v>2.2040000000000002</v>
      </c>
      <c r="AS285" s="322">
        <v>2.2040000000000002</v>
      </c>
      <c r="AT285" s="101" t="s">
        <v>24</v>
      </c>
      <c r="AU285" s="101" t="s">
        <v>6522</v>
      </c>
      <c r="AV285" s="101">
        <v>10</v>
      </c>
      <c r="AW285" t="s">
        <v>154</v>
      </c>
      <c r="AX285" t="s">
        <v>57</v>
      </c>
      <c r="AY285" t="s">
        <v>341</v>
      </c>
      <c r="AZ285" t="s">
        <v>331</v>
      </c>
      <c r="BA285" t="s">
        <v>435</v>
      </c>
      <c r="BB285" t="s">
        <v>321</v>
      </c>
      <c r="BC285" t="s">
        <v>321</v>
      </c>
      <c r="BD285" t="s">
        <v>321</v>
      </c>
      <c r="BE285" s="322">
        <v>5.133</v>
      </c>
    </row>
    <row r="286" spans="1:57">
      <c r="A286" s="186" t="s">
        <v>149</v>
      </c>
      <c r="B286" s="186" t="s">
        <v>439</v>
      </c>
      <c r="C286" s="322">
        <v>0</v>
      </c>
      <c r="D286" s="322">
        <v>0</v>
      </c>
      <c r="E286" s="322">
        <v>0</v>
      </c>
      <c r="F286" s="322">
        <v>0</v>
      </c>
      <c r="G286" s="322">
        <v>0</v>
      </c>
      <c r="H286" s="322">
        <v>0</v>
      </c>
      <c r="I286" s="322">
        <v>0</v>
      </c>
      <c r="J286" s="322">
        <v>0</v>
      </c>
      <c r="K286" s="322">
        <v>0</v>
      </c>
      <c r="L286" s="322">
        <v>0</v>
      </c>
      <c r="M286" s="322">
        <v>0</v>
      </c>
      <c r="N286" s="322">
        <v>0</v>
      </c>
      <c r="O286" s="322">
        <v>0</v>
      </c>
      <c r="P286" s="322">
        <v>0</v>
      </c>
      <c r="Q286" s="322">
        <v>0</v>
      </c>
      <c r="R286" s="322">
        <v>0</v>
      </c>
      <c r="S286" s="322">
        <v>0</v>
      </c>
      <c r="T286" s="322">
        <v>0</v>
      </c>
      <c r="U286" s="322">
        <v>0</v>
      </c>
      <c r="V286" s="322">
        <v>0</v>
      </c>
      <c r="W286" s="322">
        <v>0</v>
      </c>
      <c r="X286" s="322">
        <v>0</v>
      </c>
      <c r="Y286" s="322">
        <v>0</v>
      </c>
      <c r="Z286" s="322">
        <v>0</v>
      </c>
      <c r="AA286" s="322">
        <v>0</v>
      </c>
      <c r="AB286" s="322">
        <v>0</v>
      </c>
      <c r="AC286" s="322">
        <v>0</v>
      </c>
      <c r="AD286" s="322">
        <v>0</v>
      </c>
      <c r="AE286" s="322">
        <v>0</v>
      </c>
      <c r="AF286" s="322">
        <v>0</v>
      </c>
      <c r="AG286" s="322">
        <v>0</v>
      </c>
      <c r="AH286" s="322">
        <v>0</v>
      </c>
      <c r="AI286" s="322">
        <v>0</v>
      </c>
      <c r="AJ286" s="322">
        <v>1.613</v>
      </c>
      <c r="AK286" s="322">
        <v>1.5549999999999999</v>
      </c>
      <c r="AL286" s="322">
        <v>8.3640000000000008</v>
      </c>
      <c r="AM286" s="322">
        <v>9.5039999999999996</v>
      </c>
      <c r="AN286" s="322">
        <v>6.9329999999999998</v>
      </c>
      <c r="AO286" s="322">
        <v>4</v>
      </c>
      <c r="AP286" s="320">
        <v>3.6</v>
      </c>
      <c r="AQ286" s="322">
        <v>39</v>
      </c>
      <c r="AR286" s="322">
        <v>39</v>
      </c>
      <c r="AS286" s="322">
        <v>44</v>
      </c>
      <c r="AT286" s="101" t="s">
        <v>24</v>
      </c>
      <c r="AU286" s="101" t="s">
        <v>6522</v>
      </c>
      <c r="AV286" s="101">
        <v>10</v>
      </c>
      <c r="AW286" t="s">
        <v>158</v>
      </c>
      <c r="AX286" t="s">
        <v>37</v>
      </c>
      <c r="AY286" t="s">
        <v>341</v>
      </c>
      <c r="AZ286" t="s">
        <v>331</v>
      </c>
      <c r="BA286" t="s">
        <v>438</v>
      </c>
      <c r="BB286" t="s">
        <v>321</v>
      </c>
      <c r="BC286" t="s">
        <v>321</v>
      </c>
      <c r="BD286" t="s">
        <v>423</v>
      </c>
      <c r="BE286" s="322">
        <v>4</v>
      </c>
    </row>
    <row r="287" spans="1:57">
      <c r="A287" s="186" t="s">
        <v>149</v>
      </c>
      <c r="B287" s="186" t="s">
        <v>6704</v>
      </c>
      <c r="C287" s="322">
        <v>0</v>
      </c>
      <c r="D287" s="322">
        <v>0</v>
      </c>
      <c r="E287" s="322">
        <v>0</v>
      </c>
      <c r="F287" s="322">
        <v>0</v>
      </c>
      <c r="G287" s="322">
        <v>0</v>
      </c>
      <c r="H287" s="322">
        <v>0</v>
      </c>
      <c r="I287" s="322">
        <v>0</v>
      </c>
      <c r="J287" s="322">
        <v>0</v>
      </c>
      <c r="K287" s="322">
        <v>0</v>
      </c>
      <c r="L287" s="322">
        <v>0</v>
      </c>
      <c r="M287" s="322">
        <v>0</v>
      </c>
      <c r="N287" s="322">
        <v>0</v>
      </c>
      <c r="O287" s="322">
        <v>0</v>
      </c>
      <c r="P287" s="322">
        <v>0</v>
      </c>
      <c r="Q287" s="322">
        <v>0</v>
      </c>
      <c r="R287" s="322">
        <v>0</v>
      </c>
      <c r="S287" s="322">
        <v>0</v>
      </c>
      <c r="T287" s="322">
        <v>0</v>
      </c>
      <c r="U287" s="322">
        <v>0</v>
      </c>
      <c r="V287" s="322">
        <v>0</v>
      </c>
      <c r="W287" s="322">
        <v>0</v>
      </c>
      <c r="X287" s="322">
        <v>0</v>
      </c>
      <c r="Y287" s="322">
        <v>0</v>
      </c>
      <c r="Z287" s="322">
        <v>0</v>
      </c>
      <c r="AA287" s="322">
        <v>0</v>
      </c>
      <c r="AB287" s="322">
        <v>0</v>
      </c>
      <c r="AC287" s="322">
        <v>0</v>
      </c>
      <c r="AD287" s="322">
        <v>0</v>
      </c>
      <c r="AE287" s="322">
        <v>0</v>
      </c>
      <c r="AF287" s="322">
        <v>0</v>
      </c>
      <c r="AG287" s="322">
        <v>0</v>
      </c>
      <c r="AH287" s="322">
        <v>0</v>
      </c>
      <c r="AI287" s="322">
        <v>0</v>
      </c>
      <c r="AJ287" s="322">
        <v>0</v>
      </c>
      <c r="AK287" s="322">
        <v>0</v>
      </c>
      <c r="AL287" s="322">
        <v>0</v>
      </c>
      <c r="AM287" s="322">
        <v>0.112</v>
      </c>
      <c r="AN287" s="322">
        <v>3.1920000000000002</v>
      </c>
      <c r="AO287" s="322">
        <v>8.0530000000000008</v>
      </c>
      <c r="AP287" s="320">
        <v>13.407999999999999</v>
      </c>
      <c r="AQ287" s="322">
        <v>11.09</v>
      </c>
      <c r="AR287" s="322">
        <v>11.09</v>
      </c>
      <c r="AS287" s="322">
        <v>11.09</v>
      </c>
      <c r="AT287" s="101" t="s">
        <v>27</v>
      </c>
      <c r="AU287" s="101" t="s">
        <v>6522</v>
      </c>
      <c r="AV287" s="101">
        <v>7</v>
      </c>
      <c r="AW287" t="s">
        <v>156</v>
      </c>
      <c r="AX287" t="s">
        <v>43</v>
      </c>
      <c r="AY287" t="s">
        <v>6816</v>
      </c>
      <c r="AZ287" t="s">
        <v>331</v>
      </c>
      <c r="BA287" t="s">
        <v>490</v>
      </c>
      <c r="BB287" t="s">
        <v>6705</v>
      </c>
      <c r="BC287" t="s">
        <v>321</v>
      </c>
      <c r="BD287" t="s">
        <v>423</v>
      </c>
      <c r="BE287" s="322">
        <v>6.72</v>
      </c>
    </row>
    <row r="288" spans="1:57">
      <c r="A288" s="186" t="s">
        <v>149</v>
      </c>
      <c r="B288" s="186" t="s">
        <v>6872</v>
      </c>
      <c r="C288" s="322">
        <v>0</v>
      </c>
      <c r="D288" s="322">
        <v>0</v>
      </c>
      <c r="E288" s="322">
        <v>0</v>
      </c>
      <c r="F288" s="322">
        <v>0</v>
      </c>
      <c r="G288" s="322">
        <v>0</v>
      </c>
      <c r="H288" s="322">
        <v>0</v>
      </c>
      <c r="I288" s="322">
        <v>0</v>
      </c>
      <c r="J288" s="322">
        <v>0</v>
      </c>
      <c r="K288" s="322">
        <v>0</v>
      </c>
      <c r="L288" s="322">
        <v>0</v>
      </c>
      <c r="M288" s="322">
        <v>0</v>
      </c>
      <c r="N288" s="322">
        <v>0</v>
      </c>
      <c r="O288" s="322">
        <v>0</v>
      </c>
      <c r="P288" s="322">
        <v>0</v>
      </c>
      <c r="Q288" s="322">
        <v>0</v>
      </c>
      <c r="R288" s="322">
        <v>0</v>
      </c>
      <c r="S288" s="322">
        <v>0</v>
      </c>
      <c r="T288" s="322">
        <v>0</v>
      </c>
      <c r="U288" s="322">
        <v>0</v>
      </c>
      <c r="V288" s="322">
        <v>0</v>
      </c>
      <c r="W288" s="322">
        <v>0</v>
      </c>
      <c r="X288" s="322">
        <v>0</v>
      </c>
      <c r="Y288" s="322">
        <v>0</v>
      </c>
      <c r="Z288" s="322">
        <v>0</v>
      </c>
      <c r="AA288" s="322">
        <v>0</v>
      </c>
      <c r="AB288" s="322">
        <v>0</v>
      </c>
      <c r="AC288" s="322">
        <v>0</v>
      </c>
      <c r="AD288" s="322">
        <v>0</v>
      </c>
      <c r="AE288" s="322">
        <v>0</v>
      </c>
      <c r="AF288" s="322">
        <v>0</v>
      </c>
      <c r="AG288" s="322">
        <v>0</v>
      </c>
      <c r="AH288" s="322">
        <v>0</v>
      </c>
      <c r="AI288" s="322">
        <v>0</v>
      </c>
      <c r="AJ288" s="322">
        <v>0</v>
      </c>
      <c r="AK288" s="322">
        <v>0</v>
      </c>
      <c r="AL288" s="322">
        <v>0</v>
      </c>
      <c r="AM288" s="322">
        <v>1</v>
      </c>
      <c r="AN288" s="322">
        <v>12</v>
      </c>
      <c r="AO288" s="322">
        <v>20</v>
      </c>
      <c r="AP288" s="320">
        <v>27</v>
      </c>
      <c r="AQ288" s="322">
        <v>11.417999999999999</v>
      </c>
      <c r="AR288" s="322">
        <v>15</v>
      </c>
      <c r="AS288" s="322">
        <v>15</v>
      </c>
      <c r="AT288" s="101" t="s">
        <v>27</v>
      </c>
      <c r="AU288" s="101" t="s">
        <v>6522</v>
      </c>
      <c r="AV288" s="101">
        <v>7</v>
      </c>
      <c r="AW288" t="s">
        <v>154</v>
      </c>
      <c r="AX288" t="s">
        <v>43</v>
      </c>
      <c r="AY288" t="s">
        <v>6816</v>
      </c>
      <c r="AZ288" t="s">
        <v>331</v>
      </c>
      <c r="BA288" t="s">
        <v>487</v>
      </c>
      <c r="BB288" t="s">
        <v>321</v>
      </c>
      <c r="BC288" t="s">
        <v>321</v>
      </c>
      <c r="BD288" t="s">
        <v>321</v>
      </c>
      <c r="BE288" s="322">
        <v>20</v>
      </c>
    </row>
    <row r="289" spans="1:57">
      <c r="A289" s="186" t="s">
        <v>149</v>
      </c>
      <c r="B289" s="186" t="s">
        <v>6873</v>
      </c>
      <c r="C289" s="322">
        <v>0</v>
      </c>
      <c r="D289" s="322">
        <v>0</v>
      </c>
      <c r="E289" s="322">
        <v>0</v>
      </c>
      <c r="F289" s="322">
        <v>0</v>
      </c>
      <c r="G289" s="322">
        <v>0</v>
      </c>
      <c r="H289" s="322">
        <v>0</v>
      </c>
      <c r="I289" s="322">
        <v>0</v>
      </c>
      <c r="J289" s="322">
        <v>0</v>
      </c>
      <c r="K289" s="322">
        <v>0</v>
      </c>
      <c r="L289" s="322">
        <v>0</v>
      </c>
      <c r="M289" s="322">
        <v>0</v>
      </c>
      <c r="N289" s="322">
        <v>0</v>
      </c>
      <c r="O289" s="322">
        <v>0</v>
      </c>
      <c r="P289" s="322">
        <v>0</v>
      </c>
      <c r="Q289" s="322">
        <v>0</v>
      </c>
      <c r="R289" s="322">
        <v>0</v>
      </c>
      <c r="S289" s="322">
        <v>0</v>
      </c>
      <c r="T289" s="322">
        <v>0</v>
      </c>
      <c r="U289" s="322">
        <v>0</v>
      </c>
      <c r="V289" s="322">
        <v>0</v>
      </c>
      <c r="W289" s="322">
        <v>0</v>
      </c>
      <c r="X289" s="322">
        <v>0</v>
      </c>
      <c r="Y289" s="322">
        <v>0</v>
      </c>
      <c r="Z289" s="322">
        <v>0</v>
      </c>
      <c r="AA289" s="322">
        <v>0</v>
      </c>
      <c r="AB289" s="322">
        <v>0</v>
      </c>
      <c r="AC289" s="322">
        <v>0</v>
      </c>
      <c r="AD289" s="322">
        <v>0</v>
      </c>
      <c r="AE289" s="322">
        <v>0</v>
      </c>
      <c r="AF289" s="322">
        <v>0</v>
      </c>
      <c r="AG289" s="322">
        <v>0</v>
      </c>
      <c r="AH289" s="322">
        <v>0</v>
      </c>
      <c r="AI289" s="322">
        <v>0</v>
      </c>
      <c r="AJ289" s="322">
        <v>0</v>
      </c>
      <c r="AK289" s="322">
        <v>0</v>
      </c>
      <c r="AL289" s="322">
        <v>0</v>
      </c>
      <c r="AM289" s="322">
        <v>0</v>
      </c>
      <c r="AN289" s="322">
        <v>3.5</v>
      </c>
      <c r="AO289" s="322">
        <v>8</v>
      </c>
      <c r="AP289" s="320">
        <v>21.5</v>
      </c>
      <c r="AQ289" s="322">
        <v>11</v>
      </c>
      <c r="AR289" s="322">
        <v>5</v>
      </c>
      <c r="AS289" s="322">
        <v>7.5</v>
      </c>
      <c r="AT289" s="101" t="s">
        <v>62</v>
      </c>
      <c r="AU289" s="101" t="s">
        <v>6522</v>
      </c>
      <c r="AV289" s="101">
        <v>6</v>
      </c>
      <c r="AW289" t="s">
        <v>154</v>
      </c>
      <c r="AX289" t="s">
        <v>43</v>
      </c>
      <c r="AY289" t="s">
        <v>6816</v>
      </c>
      <c r="AZ289" t="s">
        <v>331</v>
      </c>
      <c r="BA289" t="s">
        <v>486</v>
      </c>
      <c r="BB289" t="s">
        <v>6567</v>
      </c>
      <c r="BC289" t="s">
        <v>321</v>
      </c>
      <c r="BD289" t="s">
        <v>321</v>
      </c>
      <c r="BE289" s="322">
        <v>8</v>
      </c>
    </row>
    <row r="290" spans="1:57">
      <c r="A290" s="186" t="s">
        <v>149</v>
      </c>
      <c r="B290" s="186" t="s">
        <v>6571</v>
      </c>
      <c r="C290" s="322">
        <v>0</v>
      </c>
      <c r="D290" s="322">
        <v>0</v>
      </c>
      <c r="E290" s="322">
        <v>0</v>
      </c>
      <c r="F290" s="322">
        <v>0</v>
      </c>
      <c r="G290" s="322">
        <v>0</v>
      </c>
      <c r="H290" s="322">
        <v>0</v>
      </c>
      <c r="I290" s="322">
        <v>0</v>
      </c>
      <c r="J290" s="322">
        <v>0</v>
      </c>
      <c r="K290" s="322">
        <v>0</v>
      </c>
      <c r="L290" s="322">
        <v>0</v>
      </c>
      <c r="M290" s="322">
        <v>0</v>
      </c>
      <c r="N290" s="322">
        <v>0</v>
      </c>
      <c r="O290" s="322">
        <v>0</v>
      </c>
      <c r="P290" s="322">
        <v>0</v>
      </c>
      <c r="Q290" s="322">
        <v>0</v>
      </c>
      <c r="R290" s="322">
        <v>0</v>
      </c>
      <c r="S290" s="322">
        <v>0</v>
      </c>
      <c r="T290" s="322">
        <v>0</v>
      </c>
      <c r="U290" s="322">
        <v>0</v>
      </c>
      <c r="V290" s="322">
        <v>0</v>
      </c>
      <c r="W290" s="322">
        <v>0</v>
      </c>
      <c r="X290" s="322">
        <v>0</v>
      </c>
      <c r="Y290" s="322">
        <v>0</v>
      </c>
      <c r="Z290" s="322">
        <v>0</v>
      </c>
      <c r="AA290" s="322">
        <v>0</v>
      </c>
      <c r="AB290" s="322">
        <v>0</v>
      </c>
      <c r="AC290" s="322">
        <v>0</v>
      </c>
      <c r="AD290" s="322">
        <v>0</v>
      </c>
      <c r="AE290" s="322">
        <v>0</v>
      </c>
      <c r="AF290" s="322">
        <v>0</v>
      </c>
      <c r="AG290" s="322">
        <v>0</v>
      </c>
      <c r="AH290" s="322">
        <v>0</v>
      </c>
      <c r="AI290" s="322">
        <v>0</v>
      </c>
      <c r="AJ290" s="322">
        <v>0</v>
      </c>
      <c r="AK290" s="322">
        <v>0</v>
      </c>
      <c r="AL290" s="322">
        <v>0</v>
      </c>
      <c r="AM290" s="322">
        <v>0</v>
      </c>
      <c r="AN290" s="322">
        <v>0</v>
      </c>
      <c r="AO290" s="322">
        <v>5.0359999999999996</v>
      </c>
      <c r="AP290" s="320">
        <v>6.5359999999999996</v>
      </c>
      <c r="AQ290" s="322">
        <v>6.5359999999999996</v>
      </c>
      <c r="AR290" s="322">
        <v>6.5359999999999996</v>
      </c>
      <c r="AS290" s="322">
        <v>6.5359999999999996</v>
      </c>
      <c r="AT290" s="101" t="s">
        <v>63</v>
      </c>
      <c r="AU290" s="101" t="s">
        <v>6522</v>
      </c>
      <c r="AV290" s="101">
        <v>5</v>
      </c>
      <c r="AW290" t="s">
        <v>154</v>
      </c>
      <c r="AX290" t="s">
        <v>57</v>
      </c>
      <c r="AY290" t="s">
        <v>341</v>
      </c>
      <c r="AZ290" t="s">
        <v>331</v>
      </c>
      <c r="BA290" t="s">
        <v>6572</v>
      </c>
      <c r="BB290" t="s">
        <v>6573</v>
      </c>
      <c r="BC290" t="s">
        <v>321</v>
      </c>
      <c r="BD290" t="s">
        <v>423</v>
      </c>
      <c r="BE290" s="322">
        <v>1.236</v>
      </c>
    </row>
    <row r="291" spans="1:57">
      <c r="A291" s="186" t="s">
        <v>149</v>
      </c>
      <c r="B291" s="186" t="s">
        <v>6575</v>
      </c>
      <c r="C291" s="322">
        <v>0</v>
      </c>
      <c r="D291" s="322">
        <v>0</v>
      </c>
      <c r="E291" s="322">
        <v>0</v>
      </c>
      <c r="F291" s="322">
        <v>0</v>
      </c>
      <c r="G291" s="322">
        <v>0</v>
      </c>
      <c r="H291" s="322">
        <v>0</v>
      </c>
      <c r="I291" s="322">
        <v>0</v>
      </c>
      <c r="J291" s="322">
        <v>0</v>
      </c>
      <c r="K291" s="322">
        <v>0</v>
      </c>
      <c r="L291" s="322">
        <v>0</v>
      </c>
      <c r="M291" s="322">
        <v>0</v>
      </c>
      <c r="N291" s="322">
        <v>0</v>
      </c>
      <c r="O291" s="322">
        <v>0</v>
      </c>
      <c r="P291" s="322">
        <v>0</v>
      </c>
      <c r="Q291" s="322">
        <v>0</v>
      </c>
      <c r="R291" s="322">
        <v>0</v>
      </c>
      <c r="S291" s="322">
        <v>0</v>
      </c>
      <c r="T291" s="322">
        <v>0</v>
      </c>
      <c r="U291" s="322">
        <v>0</v>
      </c>
      <c r="V291" s="322">
        <v>0</v>
      </c>
      <c r="W291" s="322">
        <v>0</v>
      </c>
      <c r="X291" s="322">
        <v>0</v>
      </c>
      <c r="Y291" s="322">
        <v>0</v>
      </c>
      <c r="Z291" s="322">
        <v>0</v>
      </c>
      <c r="AA291" s="322">
        <v>0</v>
      </c>
      <c r="AB291" s="322">
        <v>0</v>
      </c>
      <c r="AC291" s="322">
        <v>0</v>
      </c>
      <c r="AD291" s="322">
        <v>0</v>
      </c>
      <c r="AE291" s="322">
        <v>0</v>
      </c>
      <c r="AF291" s="322">
        <v>0</v>
      </c>
      <c r="AG291" s="322">
        <v>0</v>
      </c>
      <c r="AH291" s="322">
        <v>0</v>
      </c>
      <c r="AI291" s="322">
        <v>0</v>
      </c>
      <c r="AJ291" s="322">
        <v>0</v>
      </c>
      <c r="AK291" s="322">
        <v>0</v>
      </c>
      <c r="AL291" s="322">
        <v>0</v>
      </c>
      <c r="AM291" s="322">
        <v>0</v>
      </c>
      <c r="AN291" s="322">
        <v>0</v>
      </c>
      <c r="AO291" s="322">
        <v>0</v>
      </c>
      <c r="AP291" s="320">
        <v>5.556</v>
      </c>
      <c r="AQ291" s="322">
        <v>11.333</v>
      </c>
      <c r="AR291" s="322">
        <v>11.917999999999999</v>
      </c>
      <c r="AS291" s="322">
        <v>12.538</v>
      </c>
      <c r="AT291" s="101" t="s">
        <v>1226</v>
      </c>
      <c r="AU291" s="101" t="s">
        <v>6522</v>
      </c>
      <c r="AV291" s="101">
        <v>4</v>
      </c>
      <c r="AW291" t="s">
        <v>158</v>
      </c>
      <c r="AX291" t="s">
        <v>57</v>
      </c>
      <c r="AY291" t="s">
        <v>403</v>
      </c>
      <c r="AZ291" t="s">
        <v>331</v>
      </c>
      <c r="BA291" t="s">
        <v>6576</v>
      </c>
      <c r="BB291" t="s">
        <v>6577</v>
      </c>
      <c r="BC291" t="s">
        <v>321</v>
      </c>
      <c r="BD291" t="s">
        <v>321</v>
      </c>
      <c r="BE291" s="322" t="s">
        <v>6602</v>
      </c>
    </row>
    <row r="292" spans="1:57">
      <c r="A292" s="186" t="s">
        <v>149</v>
      </c>
      <c r="B292" s="186" t="s">
        <v>6562</v>
      </c>
      <c r="C292" s="322">
        <v>0</v>
      </c>
      <c r="D292" s="322">
        <v>0</v>
      </c>
      <c r="E292" s="322">
        <v>0</v>
      </c>
      <c r="F292" s="322">
        <v>0</v>
      </c>
      <c r="G292" s="322">
        <v>0</v>
      </c>
      <c r="H292" s="322">
        <v>0</v>
      </c>
      <c r="I292" s="322">
        <v>0</v>
      </c>
      <c r="J292" s="322">
        <v>0</v>
      </c>
      <c r="K292" s="322">
        <v>0</v>
      </c>
      <c r="L292" s="322">
        <v>0</v>
      </c>
      <c r="M292" s="322">
        <v>0</v>
      </c>
      <c r="N292" s="322">
        <v>0</v>
      </c>
      <c r="O292" s="322">
        <v>0</v>
      </c>
      <c r="P292" s="322">
        <v>0</v>
      </c>
      <c r="Q292" s="322">
        <v>0</v>
      </c>
      <c r="R292" s="322">
        <v>0</v>
      </c>
      <c r="S292" s="322">
        <v>0</v>
      </c>
      <c r="T292" s="322">
        <v>0</v>
      </c>
      <c r="U292" s="322">
        <v>0</v>
      </c>
      <c r="V292" s="322">
        <v>0</v>
      </c>
      <c r="W292" s="322">
        <v>0</v>
      </c>
      <c r="X292" s="322">
        <v>0</v>
      </c>
      <c r="Y292" s="322">
        <v>0</v>
      </c>
      <c r="Z292" s="322">
        <v>0</v>
      </c>
      <c r="AA292" s="322">
        <v>0</v>
      </c>
      <c r="AB292" s="322">
        <v>0</v>
      </c>
      <c r="AC292" s="322">
        <v>0</v>
      </c>
      <c r="AD292" s="322">
        <v>0</v>
      </c>
      <c r="AE292" s="322">
        <v>0</v>
      </c>
      <c r="AF292" s="322">
        <v>0</v>
      </c>
      <c r="AG292" s="322">
        <v>0</v>
      </c>
      <c r="AH292" s="322">
        <v>0</v>
      </c>
      <c r="AI292" s="322">
        <v>0</v>
      </c>
      <c r="AJ292" s="322">
        <v>0</v>
      </c>
      <c r="AK292" s="322">
        <v>0</v>
      </c>
      <c r="AL292" s="322">
        <v>0</v>
      </c>
      <c r="AM292" s="322">
        <v>0</v>
      </c>
      <c r="AN292" s="322">
        <v>0</v>
      </c>
      <c r="AO292" s="322">
        <v>0</v>
      </c>
      <c r="AP292" s="320">
        <v>1.75</v>
      </c>
      <c r="AQ292" s="322">
        <v>1.25</v>
      </c>
      <c r="AR292" s="322">
        <v>1.25</v>
      </c>
      <c r="AS292" s="322">
        <v>0.75</v>
      </c>
      <c r="AT292" s="101" t="s">
        <v>1226</v>
      </c>
      <c r="AU292" s="101" t="s">
        <v>6522</v>
      </c>
      <c r="AV292" s="101">
        <v>4</v>
      </c>
      <c r="AW292" t="s">
        <v>158</v>
      </c>
      <c r="AX292" t="s">
        <v>43</v>
      </c>
      <c r="AY292" t="s">
        <v>341</v>
      </c>
      <c r="AZ292" t="s">
        <v>331</v>
      </c>
      <c r="BA292" t="s">
        <v>6565</v>
      </c>
      <c r="BB292" t="s">
        <v>321</v>
      </c>
      <c r="BC292" t="s">
        <v>6564</v>
      </c>
      <c r="BD292" t="s">
        <v>321</v>
      </c>
      <c r="BE292" s="322" t="s">
        <v>6602</v>
      </c>
    </row>
    <row r="293" spans="1:57">
      <c r="A293" s="186" t="s">
        <v>149</v>
      </c>
      <c r="B293" s="186" t="s">
        <v>6561</v>
      </c>
      <c r="C293" s="322">
        <v>0</v>
      </c>
      <c r="D293" s="322">
        <v>0</v>
      </c>
      <c r="E293" s="322">
        <v>0</v>
      </c>
      <c r="F293" s="322">
        <v>0</v>
      </c>
      <c r="G293" s="322">
        <v>0</v>
      </c>
      <c r="H293" s="322">
        <v>0</v>
      </c>
      <c r="I293" s="322">
        <v>0</v>
      </c>
      <c r="J293" s="322">
        <v>0</v>
      </c>
      <c r="K293" s="322">
        <v>0</v>
      </c>
      <c r="L293" s="322">
        <v>0</v>
      </c>
      <c r="M293" s="322">
        <v>0</v>
      </c>
      <c r="N293" s="322">
        <v>0</v>
      </c>
      <c r="O293" s="322">
        <v>0</v>
      </c>
      <c r="P293" s="322">
        <v>0</v>
      </c>
      <c r="Q293" s="322">
        <v>0</v>
      </c>
      <c r="R293" s="322">
        <v>0</v>
      </c>
      <c r="S293" s="322">
        <v>0</v>
      </c>
      <c r="T293" s="322">
        <v>0</v>
      </c>
      <c r="U293" s="322">
        <v>0</v>
      </c>
      <c r="V293" s="322">
        <v>0</v>
      </c>
      <c r="W293" s="322">
        <v>0</v>
      </c>
      <c r="X293" s="322">
        <v>0</v>
      </c>
      <c r="Y293" s="322">
        <v>0</v>
      </c>
      <c r="Z293" s="322">
        <v>0</v>
      </c>
      <c r="AA293" s="322">
        <v>0</v>
      </c>
      <c r="AB293" s="322">
        <v>0</v>
      </c>
      <c r="AC293" s="322">
        <v>0</v>
      </c>
      <c r="AD293" s="322">
        <v>0</v>
      </c>
      <c r="AE293" s="322">
        <v>0</v>
      </c>
      <c r="AF293" s="322">
        <v>0</v>
      </c>
      <c r="AG293" s="322">
        <v>0</v>
      </c>
      <c r="AH293" s="322">
        <v>0</v>
      </c>
      <c r="AI293" s="322">
        <v>0</v>
      </c>
      <c r="AJ293" s="322">
        <v>0</v>
      </c>
      <c r="AK293" s="322">
        <v>0</v>
      </c>
      <c r="AL293" s="322">
        <v>0</v>
      </c>
      <c r="AM293" s="322">
        <v>0</v>
      </c>
      <c r="AN293" s="322">
        <v>0</v>
      </c>
      <c r="AO293" s="322">
        <v>0</v>
      </c>
      <c r="AP293" s="320">
        <v>1</v>
      </c>
      <c r="AQ293" s="322">
        <v>1</v>
      </c>
      <c r="AR293" s="322">
        <v>1</v>
      </c>
      <c r="AS293" s="322">
        <v>1</v>
      </c>
      <c r="AT293" s="101" t="s">
        <v>1226</v>
      </c>
      <c r="AU293" s="101" t="s">
        <v>6522</v>
      </c>
      <c r="AV293" s="101">
        <v>4</v>
      </c>
      <c r="AW293" t="s">
        <v>158</v>
      </c>
      <c r="AX293" t="s">
        <v>43</v>
      </c>
      <c r="AY293" t="s">
        <v>341</v>
      </c>
      <c r="AZ293" t="s">
        <v>6563</v>
      </c>
      <c r="BA293" t="s">
        <v>6566</v>
      </c>
      <c r="BB293" t="s">
        <v>321</v>
      </c>
      <c r="BC293" t="s">
        <v>6564</v>
      </c>
      <c r="BD293" t="s">
        <v>321</v>
      </c>
      <c r="BE293" s="322" t="s">
        <v>6602</v>
      </c>
    </row>
    <row r="294" spans="1:57">
      <c r="A294" s="186" t="s">
        <v>149</v>
      </c>
      <c r="B294" s="186" t="s">
        <v>434</v>
      </c>
      <c r="C294" s="322">
        <v>0</v>
      </c>
      <c r="D294" s="322">
        <v>0</v>
      </c>
      <c r="E294" s="322">
        <v>0</v>
      </c>
      <c r="F294" s="322">
        <v>0</v>
      </c>
      <c r="G294" s="322">
        <v>0</v>
      </c>
      <c r="H294" s="322">
        <v>0</v>
      </c>
      <c r="I294" s="322">
        <v>0</v>
      </c>
      <c r="J294" s="322">
        <v>0</v>
      </c>
      <c r="K294" s="322">
        <v>0</v>
      </c>
      <c r="L294" s="322">
        <v>0</v>
      </c>
      <c r="M294" s="322">
        <v>0</v>
      </c>
      <c r="N294" s="322">
        <v>0</v>
      </c>
      <c r="O294" s="322">
        <v>0</v>
      </c>
      <c r="P294" s="322">
        <v>0</v>
      </c>
      <c r="Q294" s="322">
        <v>0</v>
      </c>
      <c r="R294" s="322">
        <v>0</v>
      </c>
      <c r="S294" s="322">
        <v>0</v>
      </c>
      <c r="T294" s="322">
        <v>0</v>
      </c>
      <c r="U294" s="322">
        <v>0</v>
      </c>
      <c r="V294" s="322">
        <v>0</v>
      </c>
      <c r="W294" s="322">
        <v>0</v>
      </c>
      <c r="X294" s="322">
        <v>0</v>
      </c>
      <c r="Y294" s="322">
        <v>0</v>
      </c>
      <c r="Z294" s="322">
        <v>0</v>
      </c>
      <c r="AA294" s="322">
        <v>0</v>
      </c>
      <c r="AB294" s="322">
        <v>0</v>
      </c>
      <c r="AC294" s="322">
        <v>0</v>
      </c>
      <c r="AD294" s="322">
        <v>0</v>
      </c>
      <c r="AE294" s="322">
        <v>0</v>
      </c>
      <c r="AF294" s="322">
        <v>2.1030000000000002</v>
      </c>
      <c r="AG294" s="322">
        <v>6.9119999999999999</v>
      </c>
      <c r="AH294" s="322">
        <v>5.5759999999999996</v>
      </c>
      <c r="AI294" s="322">
        <v>7.39</v>
      </c>
      <c r="AJ294" s="322">
        <v>7.4560000000000004</v>
      </c>
      <c r="AK294" s="322">
        <v>12.196999999999999</v>
      </c>
      <c r="AL294" s="322">
        <v>9.24</v>
      </c>
      <c r="AM294" s="322">
        <v>6.26</v>
      </c>
      <c r="AN294" s="322">
        <v>2.8439999999999999</v>
      </c>
      <c r="AO294" s="322">
        <v>3.7429999999999999</v>
      </c>
      <c r="AP294" s="320">
        <v>2.2130000000000001</v>
      </c>
      <c r="AQ294" s="322">
        <v>1.04</v>
      </c>
      <c r="AR294" s="322">
        <v>0</v>
      </c>
      <c r="AS294" s="322">
        <v>0</v>
      </c>
      <c r="AT294" s="101" t="s">
        <v>20</v>
      </c>
      <c r="AU294" s="101" t="s">
        <v>6520</v>
      </c>
      <c r="AV294" s="101">
        <v>12</v>
      </c>
      <c r="AW294" t="s">
        <v>154</v>
      </c>
      <c r="AX294" t="s">
        <v>57</v>
      </c>
      <c r="AY294" t="s">
        <v>341</v>
      </c>
      <c r="AZ294" t="s">
        <v>331</v>
      </c>
      <c r="BA294" t="s">
        <v>433</v>
      </c>
      <c r="BB294" t="s">
        <v>6574</v>
      </c>
      <c r="BC294" t="s">
        <v>321</v>
      </c>
      <c r="BD294" t="s">
        <v>321</v>
      </c>
      <c r="BE294" s="322">
        <v>3.7429999999999999</v>
      </c>
    </row>
    <row r="295" spans="1:57">
      <c r="A295" s="186" t="s">
        <v>149</v>
      </c>
      <c r="B295" s="186" t="s">
        <v>451</v>
      </c>
      <c r="C295" s="322">
        <v>0</v>
      </c>
      <c r="D295" s="322">
        <v>0</v>
      </c>
      <c r="E295" s="322">
        <v>0</v>
      </c>
      <c r="F295" s="322">
        <v>0</v>
      </c>
      <c r="G295" s="322">
        <v>0</v>
      </c>
      <c r="H295" s="322">
        <v>0</v>
      </c>
      <c r="I295" s="322">
        <v>0</v>
      </c>
      <c r="J295" s="322">
        <v>0</v>
      </c>
      <c r="K295" s="322">
        <v>0</v>
      </c>
      <c r="L295" s="322">
        <v>0</v>
      </c>
      <c r="M295" s="322">
        <v>0</v>
      </c>
      <c r="N295" s="322">
        <v>0</v>
      </c>
      <c r="O295" s="322">
        <v>0</v>
      </c>
      <c r="P295" s="322">
        <v>0</v>
      </c>
      <c r="Q295" s="322">
        <v>0</v>
      </c>
      <c r="R295" s="322">
        <v>0</v>
      </c>
      <c r="S295" s="322">
        <v>0</v>
      </c>
      <c r="T295" s="322">
        <v>0</v>
      </c>
      <c r="U295" s="322">
        <v>0</v>
      </c>
      <c r="V295" s="322">
        <v>0</v>
      </c>
      <c r="W295" s="322">
        <v>0</v>
      </c>
      <c r="X295" s="322">
        <v>0</v>
      </c>
      <c r="Y295" s="322">
        <v>0</v>
      </c>
      <c r="Z295" s="322">
        <v>0</v>
      </c>
      <c r="AA295" s="322">
        <v>0</v>
      </c>
      <c r="AB295" s="322">
        <v>0</v>
      </c>
      <c r="AC295" s="322">
        <v>0</v>
      </c>
      <c r="AD295" s="322">
        <v>0</v>
      </c>
      <c r="AE295" s="322">
        <v>0</v>
      </c>
      <c r="AF295" s="322">
        <v>0</v>
      </c>
      <c r="AG295" s="322">
        <v>0</v>
      </c>
      <c r="AH295" s="322">
        <v>61.783000000000001</v>
      </c>
      <c r="AI295" s="322">
        <v>7.0330000000000004</v>
      </c>
      <c r="AJ295" s="322">
        <v>6.6749999999999998</v>
      </c>
      <c r="AK295" s="322">
        <v>13.818</v>
      </c>
      <c r="AL295" s="322">
        <v>27.138999999999999</v>
      </c>
      <c r="AM295" s="347">
        <v>56.162999999999997</v>
      </c>
      <c r="AN295" s="347">
        <v>18.088999999999999</v>
      </c>
      <c r="AO295" s="347">
        <v>27.01</v>
      </c>
      <c r="AP295" s="320">
        <v>33</v>
      </c>
      <c r="AQ295" s="347">
        <v>9.9</v>
      </c>
      <c r="AR295" s="347">
        <v>0</v>
      </c>
      <c r="AS295" s="347">
        <v>0</v>
      </c>
      <c r="AT295" s="101" t="s">
        <v>22</v>
      </c>
      <c r="AU295" s="101" t="s">
        <v>6520</v>
      </c>
      <c r="AV295" s="101">
        <v>10</v>
      </c>
      <c r="AW295" t="s">
        <v>154</v>
      </c>
      <c r="AX295" t="s">
        <v>41</v>
      </c>
      <c r="AY295" t="s">
        <v>441</v>
      </c>
      <c r="AZ295" t="s">
        <v>331</v>
      </c>
      <c r="BA295" t="s">
        <v>450</v>
      </c>
      <c r="BB295" t="s">
        <v>321</v>
      </c>
      <c r="BC295" t="s">
        <v>321</v>
      </c>
      <c r="BD295" t="s">
        <v>321</v>
      </c>
      <c r="BE295" s="322">
        <v>24.51</v>
      </c>
    </row>
    <row r="296" spans="1:57">
      <c r="A296" s="186" t="s">
        <v>149</v>
      </c>
      <c r="B296" s="186" t="s">
        <v>464</v>
      </c>
      <c r="C296" s="322">
        <v>0</v>
      </c>
      <c r="D296" s="322">
        <v>0</v>
      </c>
      <c r="E296" s="322">
        <v>0</v>
      </c>
      <c r="F296" s="322">
        <v>0</v>
      </c>
      <c r="G296" s="322">
        <v>0</v>
      </c>
      <c r="H296" s="322">
        <v>0</v>
      </c>
      <c r="I296" s="322">
        <v>0</v>
      </c>
      <c r="J296" s="322">
        <v>0</v>
      </c>
      <c r="K296" s="322">
        <v>0</v>
      </c>
      <c r="L296" s="322">
        <v>0</v>
      </c>
      <c r="M296" s="322">
        <v>0</v>
      </c>
      <c r="N296" s="322">
        <v>0</v>
      </c>
      <c r="O296" s="322">
        <v>0</v>
      </c>
      <c r="P296" s="322">
        <v>0</v>
      </c>
      <c r="Q296" s="322">
        <v>0</v>
      </c>
      <c r="R296" s="322">
        <v>0</v>
      </c>
      <c r="S296" s="322">
        <v>0</v>
      </c>
      <c r="T296" s="322">
        <v>0</v>
      </c>
      <c r="U296" s="322">
        <v>0</v>
      </c>
      <c r="V296" s="322">
        <v>0</v>
      </c>
      <c r="W296" s="322">
        <v>0</v>
      </c>
      <c r="X296" s="322">
        <v>0</v>
      </c>
      <c r="Y296" s="322">
        <v>0</v>
      </c>
      <c r="Z296" s="322">
        <v>0</v>
      </c>
      <c r="AA296" s="322">
        <v>0</v>
      </c>
      <c r="AB296" s="322">
        <v>0</v>
      </c>
      <c r="AC296" s="322">
        <v>0</v>
      </c>
      <c r="AD296" s="322">
        <v>0</v>
      </c>
      <c r="AE296" s="322">
        <v>0</v>
      </c>
      <c r="AF296" s="322">
        <v>0</v>
      </c>
      <c r="AG296" s="322">
        <v>0</v>
      </c>
      <c r="AH296" s="322">
        <v>0</v>
      </c>
      <c r="AI296" s="322">
        <v>0</v>
      </c>
      <c r="AJ296" s="322">
        <v>1090</v>
      </c>
      <c r="AK296" s="322">
        <v>1170</v>
      </c>
      <c r="AL296" s="322">
        <v>1020</v>
      </c>
      <c r="AM296" s="322">
        <v>890</v>
      </c>
      <c r="AN296" s="347">
        <v>870</v>
      </c>
      <c r="AO296" s="347">
        <v>810</v>
      </c>
      <c r="AP296" s="320">
        <v>740</v>
      </c>
      <c r="AQ296" s="347">
        <v>740</v>
      </c>
      <c r="AR296" s="347">
        <v>0</v>
      </c>
      <c r="AS296" s="347">
        <v>0</v>
      </c>
      <c r="AT296" s="101" t="s">
        <v>24</v>
      </c>
      <c r="AU296" s="101" t="s">
        <v>6520</v>
      </c>
      <c r="AV296" s="101">
        <v>8</v>
      </c>
      <c r="AW296" t="s">
        <v>156</v>
      </c>
      <c r="AX296" t="s">
        <v>458</v>
      </c>
      <c r="AY296" t="s">
        <v>76</v>
      </c>
      <c r="AZ296" t="s">
        <v>324</v>
      </c>
      <c r="BA296" t="s">
        <v>463</v>
      </c>
      <c r="BB296" t="s">
        <v>321</v>
      </c>
      <c r="BC296" t="s">
        <v>459</v>
      </c>
      <c r="BD296" t="s">
        <v>321</v>
      </c>
      <c r="BE296" s="322">
        <v>860</v>
      </c>
    </row>
    <row r="297" spans="1:57">
      <c r="A297" s="186" t="s">
        <v>149</v>
      </c>
      <c r="B297" s="186" t="s">
        <v>462</v>
      </c>
      <c r="C297" s="322">
        <v>0</v>
      </c>
      <c r="D297" s="322">
        <v>0</v>
      </c>
      <c r="E297" s="322">
        <v>0</v>
      </c>
      <c r="F297" s="322">
        <v>0</v>
      </c>
      <c r="G297" s="322">
        <v>0</v>
      </c>
      <c r="H297" s="322">
        <v>0</v>
      </c>
      <c r="I297" s="322">
        <v>0</v>
      </c>
      <c r="J297" s="322">
        <v>0</v>
      </c>
      <c r="K297" s="322">
        <v>0</v>
      </c>
      <c r="L297" s="322">
        <v>0</v>
      </c>
      <c r="M297" s="322">
        <v>0</v>
      </c>
      <c r="N297" s="322">
        <v>0</v>
      </c>
      <c r="O297" s="322">
        <v>0</v>
      </c>
      <c r="P297" s="322">
        <v>0</v>
      </c>
      <c r="Q297" s="322">
        <v>0</v>
      </c>
      <c r="R297" s="322">
        <v>0</v>
      </c>
      <c r="S297" s="322">
        <v>0</v>
      </c>
      <c r="T297" s="322">
        <v>0</v>
      </c>
      <c r="U297" s="322">
        <v>0</v>
      </c>
      <c r="V297" s="322">
        <v>0</v>
      </c>
      <c r="W297" s="322">
        <v>0</v>
      </c>
      <c r="X297" s="322">
        <v>0</v>
      </c>
      <c r="Y297" s="322">
        <v>0</v>
      </c>
      <c r="Z297" s="322">
        <v>0</v>
      </c>
      <c r="AA297" s="322">
        <v>0</v>
      </c>
      <c r="AB297" s="322">
        <v>0</v>
      </c>
      <c r="AC297" s="322">
        <v>0</v>
      </c>
      <c r="AD297" s="322">
        <v>0</v>
      </c>
      <c r="AE297" s="322">
        <v>0</v>
      </c>
      <c r="AF297" s="322">
        <v>0</v>
      </c>
      <c r="AG297" s="322">
        <v>0</v>
      </c>
      <c r="AH297" s="322">
        <v>0</v>
      </c>
      <c r="AI297" s="322">
        <v>0</v>
      </c>
      <c r="AJ297" s="322">
        <v>1449</v>
      </c>
      <c r="AK297" s="322">
        <v>1403</v>
      </c>
      <c r="AL297" s="322">
        <v>1876</v>
      </c>
      <c r="AM297" s="322">
        <v>1995</v>
      </c>
      <c r="AN297" s="322">
        <v>2415</v>
      </c>
      <c r="AO297" s="322">
        <v>2324</v>
      </c>
      <c r="AP297" s="320">
        <v>2398</v>
      </c>
      <c r="AQ297" s="322">
        <v>2564</v>
      </c>
      <c r="AR297" s="322">
        <v>0</v>
      </c>
      <c r="AS297" s="322">
        <v>0</v>
      </c>
      <c r="AT297" s="101" t="s">
        <v>24</v>
      </c>
      <c r="AU297" s="101" t="s">
        <v>6520</v>
      </c>
      <c r="AV297" s="101">
        <v>8</v>
      </c>
      <c r="AW297" t="s">
        <v>156</v>
      </c>
      <c r="AX297" t="s">
        <v>458</v>
      </c>
      <c r="AY297" t="s">
        <v>76</v>
      </c>
      <c r="AZ297" t="s">
        <v>324</v>
      </c>
      <c r="BA297" t="s">
        <v>461</v>
      </c>
      <c r="BB297" t="s">
        <v>460</v>
      </c>
      <c r="BC297" t="s">
        <v>459</v>
      </c>
      <c r="BD297" t="s">
        <v>321</v>
      </c>
      <c r="BE297" s="322">
        <v>2291</v>
      </c>
    </row>
    <row r="298" spans="1:57">
      <c r="A298" s="186" t="s">
        <v>149</v>
      </c>
      <c r="B298" s="186" t="s">
        <v>83</v>
      </c>
      <c r="C298" s="322">
        <v>1</v>
      </c>
      <c r="D298" s="322">
        <v>1.1000000000000001</v>
      </c>
      <c r="E298" s="322">
        <v>1.5</v>
      </c>
      <c r="F298" s="322">
        <v>1.7</v>
      </c>
      <c r="G298" s="322">
        <v>1.9</v>
      </c>
      <c r="H298" s="322">
        <v>1.8</v>
      </c>
      <c r="I298" s="322">
        <v>1.8</v>
      </c>
      <c r="J298" s="322">
        <v>1.9</v>
      </c>
      <c r="K298" s="322">
        <v>2</v>
      </c>
      <c r="L298" s="322">
        <v>2.4</v>
      </c>
      <c r="M298" s="322">
        <v>2.5</v>
      </c>
      <c r="N298" s="322">
        <v>2.7</v>
      </c>
      <c r="O298" s="322">
        <v>2.9</v>
      </c>
      <c r="P298" s="322">
        <v>3</v>
      </c>
      <c r="Q298" s="322">
        <v>3.1</v>
      </c>
      <c r="R298" s="322">
        <v>3.1</v>
      </c>
      <c r="S298" s="322">
        <v>3</v>
      </c>
      <c r="T298" s="322">
        <v>3.2</v>
      </c>
      <c r="U298" s="322">
        <v>3.3</v>
      </c>
      <c r="V298" s="322">
        <v>3.5</v>
      </c>
      <c r="W298" s="322">
        <v>3.6</v>
      </c>
      <c r="X298" s="322">
        <v>3.7</v>
      </c>
      <c r="Y298" s="322">
        <v>3.7</v>
      </c>
      <c r="Z298" s="322">
        <v>3.8</v>
      </c>
      <c r="AA298" s="322">
        <v>3.9289999999999998</v>
      </c>
      <c r="AB298" s="322">
        <v>4.032</v>
      </c>
      <c r="AC298" s="322">
        <v>4.1120000000000001</v>
      </c>
      <c r="AD298" s="322">
        <v>4.5940000000000003</v>
      </c>
      <c r="AE298" s="322">
        <v>4.6989999999999998</v>
      </c>
      <c r="AF298" s="322">
        <v>4.7930000000000001</v>
      </c>
      <c r="AG298" s="322">
        <v>4.9160000000000004</v>
      </c>
      <c r="AH298" s="322">
        <v>9.0370000000000008</v>
      </c>
      <c r="AI298" s="322">
        <v>10.44</v>
      </c>
      <c r="AJ298" s="322">
        <v>10.254</v>
      </c>
      <c r="AK298" s="322">
        <v>11.204000000000001</v>
      </c>
      <c r="AL298" s="322">
        <v>11.02</v>
      </c>
      <c r="AM298" s="322">
        <v>11.791999999999998</v>
      </c>
      <c r="AN298" s="322">
        <v>11.866</v>
      </c>
      <c r="AO298" s="322">
        <v>11.244999999999999</v>
      </c>
      <c r="AP298" s="320">
        <v>11.838999999999999</v>
      </c>
      <c r="AQ298" s="322">
        <v>0</v>
      </c>
      <c r="AR298" s="322">
        <v>0</v>
      </c>
      <c r="AS298" s="322">
        <v>0</v>
      </c>
      <c r="AT298" s="101" t="s">
        <v>66</v>
      </c>
      <c r="AU298" s="101" t="s">
        <v>1226</v>
      </c>
      <c r="AV298" s="101">
        <v>40</v>
      </c>
      <c r="AW298" t="s">
        <v>158</v>
      </c>
      <c r="AX298" t="s">
        <v>37</v>
      </c>
      <c r="AY298" t="s">
        <v>336</v>
      </c>
      <c r="AZ298" t="s">
        <v>331</v>
      </c>
      <c r="BA298" t="s">
        <v>511</v>
      </c>
      <c r="BB298" t="s">
        <v>321</v>
      </c>
      <c r="BC298" t="s">
        <v>321</v>
      </c>
      <c r="BD298" t="s">
        <v>321</v>
      </c>
      <c r="BE298" s="322">
        <v>12.042</v>
      </c>
    </row>
    <row r="299" spans="1:57">
      <c r="A299" s="186" t="s">
        <v>149</v>
      </c>
      <c r="B299" s="186" t="s">
        <v>449</v>
      </c>
      <c r="C299" s="322">
        <v>0</v>
      </c>
      <c r="D299" s="322">
        <v>0</v>
      </c>
      <c r="E299" s="322">
        <v>0</v>
      </c>
      <c r="F299" s="322">
        <v>0</v>
      </c>
      <c r="G299" s="322">
        <v>0</v>
      </c>
      <c r="H299" s="322">
        <v>0</v>
      </c>
      <c r="I299" s="322">
        <v>0</v>
      </c>
      <c r="J299" s="322">
        <v>0</v>
      </c>
      <c r="K299" s="322">
        <v>0</v>
      </c>
      <c r="L299" s="322">
        <v>0</v>
      </c>
      <c r="M299" s="322">
        <v>0</v>
      </c>
      <c r="N299" s="322">
        <v>0</v>
      </c>
      <c r="O299" s="322">
        <v>0</v>
      </c>
      <c r="P299" s="322">
        <v>0</v>
      </c>
      <c r="Q299" s="322">
        <v>0</v>
      </c>
      <c r="R299" s="322">
        <v>0</v>
      </c>
      <c r="S299" s="322">
        <v>0</v>
      </c>
      <c r="T299" s="322">
        <v>0</v>
      </c>
      <c r="U299" s="322">
        <v>0</v>
      </c>
      <c r="V299" s="322">
        <v>0</v>
      </c>
      <c r="W299" s="322">
        <v>0</v>
      </c>
      <c r="X299" s="322">
        <v>0</v>
      </c>
      <c r="Y299" s="322">
        <v>0</v>
      </c>
      <c r="Z299" s="322">
        <v>0</v>
      </c>
      <c r="AA299" s="322">
        <v>0</v>
      </c>
      <c r="AB299" s="322">
        <v>0</v>
      </c>
      <c r="AC299" s="322">
        <v>0</v>
      </c>
      <c r="AD299" s="322">
        <v>0</v>
      </c>
      <c r="AE299" s="322">
        <v>0</v>
      </c>
      <c r="AF299" s="322">
        <v>0</v>
      </c>
      <c r="AG299" s="322">
        <v>0</v>
      </c>
      <c r="AH299" s="322">
        <v>0</v>
      </c>
      <c r="AI299" s="322">
        <v>0</v>
      </c>
      <c r="AJ299" s="322">
        <v>0</v>
      </c>
      <c r="AK299" s="322">
        <v>1.036</v>
      </c>
      <c r="AL299" s="322">
        <v>6</v>
      </c>
      <c r="AM299" s="322">
        <v>5.14</v>
      </c>
      <c r="AN299" s="322">
        <v>8.0790000000000006</v>
      </c>
      <c r="AO299" s="322">
        <v>7.5839999999999996</v>
      </c>
      <c r="AP299" s="320">
        <v>8.4589999999999996</v>
      </c>
      <c r="AQ299" s="322">
        <v>0</v>
      </c>
      <c r="AR299" s="322">
        <v>0</v>
      </c>
      <c r="AS299" s="322">
        <v>0</v>
      </c>
      <c r="AT299" s="101" t="s">
        <v>25</v>
      </c>
      <c r="AU299" s="101" t="s">
        <v>1226</v>
      </c>
      <c r="AV299" s="101">
        <v>6</v>
      </c>
      <c r="AW299" t="s">
        <v>154</v>
      </c>
      <c r="AX299" t="s">
        <v>41</v>
      </c>
      <c r="AY299" t="s">
        <v>441</v>
      </c>
      <c r="AZ299" t="s">
        <v>331</v>
      </c>
      <c r="BA299" t="s">
        <v>448</v>
      </c>
      <c r="BB299" t="s">
        <v>321</v>
      </c>
      <c r="BC299" t="s">
        <v>321</v>
      </c>
      <c r="BD299" t="s">
        <v>321</v>
      </c>
      <c r="BE299" s="322">
        <v>13.736000000000001</v>
      </c>
    </row>
    <row r="300" spans="1:57">
      <c r="A300" s="186" t="s">
        <v>149</v>
      </c>
      <c r="B300" s="186" t="s">
        <v>90</v>
      </c>
      <c r="C300" s="322">
        <v>184.5</v>
      </c>
      <c r="D300" s="322">
        <v>211.3</v>
      </c>
      <c r="E300" s="322">
        <v>247.1</v>
      </c>
      <c r="F300" s="322">
        <v>290.89999999999998</v>
      </c>
      <c r="G300" s="322">
        <v>328.2</v>
      </c>
      <c r="H300" s="322">
        <v>331.6</v>
      </c>
      <c r="I300" s="322">
        <v>324.89999999999998</v>
      </c>
      <c r="J300" s="322">
        <v>344.3</v>
      </c>
      <c r="K300" s="322">
        <v>367.8</v>
      </c>
      <c r="L300" s="322">
        <v>347.8</v>
      </c>
      <c r="M300" s="322">
        <v>348.1</v>
      </c>
      <c r="N300" s="322">
        <v>375.2</v>
      </c>
      <c r="O300" s="322">
        <v>414.4</v>
      </c>
      <c r="P300" s="322">
        <v>446.3</v>
      </c>
      <c r="Q300" s="322">
        <v>456.2</v>
      </c>
      <c r="R300" s="322">
        <v>460.4</v>
      </c>
      <c r="S300" s="322">
        <v>461.6</v>
      </c>
      <c r="T300" s="322">
        <v>417.6</v>
      </c>
      <c r="U300" s="322">
        <v>444.5</v>
      </c>
      <c r="V300" s="322">
        <v>466.8</v>
      </c>
      <c r="W300" s="322">
        <v>475.4</v>
      </c>
      <c r="X300" s="322">
        <v>499.99900000000002</v>
      </c>
      <c r="Y300" s="322">
        <v>496.7</v>
      </c>
      <c r="Z300" s="322">
        <v>509.6</v>
      </c>
      <c r="AA300" s="322">
        <v>532.05600000000004</v>
      </c>
      <c r="AB300" s="322">
        <v>568.64599999999996</v>
      </c>
      <c r="AC300" s="322">
        <v>577.1</v>
      </c>
      <c r="AD300" s="322">
        <v>593.9</v>
      </c>
      <c r="AE300" s="322">
        <v>610.1</v>
      </c>
      <c r="AF300" s="322">
        <v>663.1</v>
      </c>
      <c r="AG300" s="322">
        <v>675.79</v>
      </c>
      <c r="AH300" s="322">
        <v>714.80399999999997</v>
      </c>
      <c r="AI300" s="322">
        <v>730.31499999999994</v>
      </c>
      <c r="AJ300" s="322">
        <v>724.93899999999996</v>
      </c>
      <c r="AK300" s="322">
        <v>733.81700000000001</v>
      </c>
      <c r="AL300" s="322">
        <v>778.17700000000002</v>
      </c>
      <c r="AM300" s="322">
        <v>745.3</v>
      </c>
      <c r="AN300" s="322">
        <v>750.21</v>
      </c>
      <c r="AO300" s="322">
        <v>787.26700000000005</v>
      </c>
      <c r="AP300" s="320">
        <v>793.54899999999998</v>
      </c>
      <c r="AQ300" s="322">
        <v>828.00900000000001</v>
      </c>
      <c r="AR300" s="322">
        <v>834.72799999999995</v>
      </c>
      <c r="AS300" s="322">
        <v>829.43499999999995</v>
      </c>
      <c r="AT300" s="101" t="s">
        <v>66</v>
      </c>
      <c r="AU300" s="101" t="s">
        <v>6522</v>
      </c>
      <c r="AV300" s="101">
        <v>43</v>
      </c>
      <c r="AW300" t="s">
        <v>158</v>
      </c>
      <c r="AX300" t="s">
        <v>458</v>
      </c>
      <c r="AY300" t="s">
        <v>516</v>
      </c>
      <c r="AZ300" t="s">
        <v>331</v>
      </c>
      <c r="BA300" t="s">
        <v>515</v>
      </c>
      <c r="BB300" t="s">
        <v>321</v>
      </c>
      <c r="BC300" t="s">
        <v>321</v>
      </c>
      <c r="BD300" t="s">
        <v>514</v>
      </c>
      <c r="BE300" s="322">
        <v>787.26700000000005</v>
      </c>
    </row>
    <row r="301" spans="1:57">
      <c r="A301" s="186" t="s">
        <v>149</v>
      </c>
      <c r="B301" s="186" t="s">
        <v>468</v>
      </c>
      <c r="C301" s="322">
        <v>0</v>
      </c>
      <c r="D301" s="322">
        <v>0</v>
      </c>
      <c r="E301" s="322">
        <v>0</v>
      </c>
      <c r="F301" s="322">
        <v>0</v>
      </c>
      <c r="G301" s="322">
        <v>0</v>
      </c>
      <c r="H301" s="322">
        <v>0</v>
      </c>
      <c r="I301" s="322">
        <v>0</v>
      </c>
      <c r="J301" s="322">
        <v>0</v>
      </c>
      <c r="K301" s="322">
        <v>0</v>
      </c>
      <c r="L301" s="322">
        <v>0</v>
      </c>
      <c r="M301" s="322">
        <v>0</v>
      </c>
      <c r="N301" s="322">
        <v>0</v>
      </c>
      <c r="O301" s="322">
        <v>0</v>
      </c>
      <c r="P301" s="322">
        <v>0</v>
      </c>
      <c r="Q301" s="322">
        <v>0</v>
      </c>
      <c r="R301" s="322">
        <v>0</v>
      </c>
      <c r="S301" s="322">
        <v>0</v>
      </c>
      <c r="T301" s="322">
        <v>0</v>
      </c>
      <c r="U301" s="322">
        <v>0</v>
      </c>
      <c r="V301" s="322">
        <v>0</v>
      </c>
      <c r="W301" s="322">
        <v>0</v>
      </c>
      <c r="X301" s="322">
        <v>0</v>
      </c>
      <c r="Y301" s="322">
        <v>0</v>
      </c>
      <c r="Z301" s="322">
        <v>40</v>
      </c>
      <c r="AA301" s="322">
        <v>182</v>
      </c>
      <c r="AB301" s="322">
        <v>235</v>
      </c>
      <c r="AC301" s="322">
        <v>229</v>
      </c>
      <c r="AD301" s="322">
        <v>242</v>
      </c>
      <c r="AE301" s="322">
        <v>235</v>
      </c>
      <c r="AF301" s="322">
        <v>206</v>
      </c>
      <c r="AG301" s="322">
        <v>269</v>
      </c>
      <c r="AH301" s="322">
        <v>310</v>
      </c>
      <c r="AI301" s="322">
        <v>300</v>
      </c>
      <c r="AJ301" s="322">
        <v>-200</v>
      </c>
      <c r="AK301" s="322">
        <v>-135</v>
      </c>
      <c r="AL301" s="322">
        <v>-85</v>
      </c>
      <c r="AM301" s="322">
        <v>-50</v>
      </c>
      <c r="AN301" s="322">
        <v>-25</v>
      </c>
      <c r="AO301" s="322">
        <v>-25</v>
      </c>
      <c r="AP301" s="320">
        <v>0</v>
      </c>
      <c r="AQ301" s="322">
        <v>0</v>
      </c>
      <c r="AR301" s="322">
        <v>0</v>
      </c>
      <c r="AS301" s="322">
        <v>0</v>
      </c>
      <c r="AT301" s="101" t="s">
        <v>14</v>
      </c>
      <c r="AU301" s="101" t="s">
        <v>63</v>
      </c>
      <c r="AV301" s="101">
        <v>16</v>
      </c>
      <c r="AW301" t="s">
        <v>156</v>
      </c>
      <c r="AX301" t="s">
        <v>458</v>
      </c>
      <c r="AY301" t="s">
        <v>76</v>
      </c>
      <c r="AZ301" t="s">
        <v>324</v>
      </c>
      <c r="BA301" t="s">
        <v>321</v>
      </c>
      <c r="BB301" t="s">
        <v>467</v>
      </c>
      <c r="BC301" t="s">
        <v>459</v>
      </c>
      <c r="BD301" t="s">
        <v>321</v>
      </c>
      <c r="BE301" s="322">
        <v>-25</v>
      </c>
    </row>
    <row r="302" spans="1:57">
      <c r="A302" s="186" t="s">
        <v>149</v>
      </c>
      <c r="B302" s="186" t="s">
        <v>446</v>
      </c>
      <c r="C302" s="322">
        <v>0</v>
      </c>
      <c r="D302" s="322">
        <v>0</v>
      </c>
      <c r="E302" s="322">
        <v>0</v>
      </c>
      <c r="F302" s="322">
        <v>0</v>
      </c>
      <c r="G302" s="322">
        <v>0</v>
      </c>
      <c r="H302" s="322">
        <v>0</v>
      </c>
      <c r="I302" s="322">
        <v>0</v>
      </c>
      <c r="J302" s="322">
        <v>0</v>
      </c>
      <c r="K302" s="322">
        <v>0</v>
      </c>
      <c r="L302" s="322">
        <v>0</v>
      </c>
      <c r="M302" s="322">
        <v>0</v>
      </c>
      <c r="N302" s="322">
        <v>0</v>
      </c>
      <c r="O302" s="322">
        <v>0</v>
      </c>
      <c r="P302" s="322">
        <v>0</v>
      </c>
      <c r="Q302" s="322">
        <v>0</v>
      </c>
      <c r="R302" s="322">
        <v>0</v>
      </c>
      <c r="S302" s="322">
        <v>0</v>
      </c>
      <c r="T302" s="322">
        <v>0</v>
      </c>
      <c r="U302" s="322">
        <v>0</v>
      </c>
      <c r="V302" s="322">
        <v>0</v>
      </c>
      <c r="W302" s="322">
        <v>0</v>
      </c>
      <c r="X302" s="322">
        <v>0</v>
      </c>
      <c r="Y302" s="322">
        <v>0</v>
      </c>
      <c r="Z302" s="322">
        <v>0</v>
      </c>
      <c r="AA302" s="322">
        <v>0</v>
      </c>
      <c r="AB302" s="322">
        <v>0</v>
      </c>
      <c r="AC302" s="322">
        <v>0.8</v>
      </c>
      <c r="AD302" s="322">
        <v>1.5</v>
      </c>
      <c r="AE302" s="322">
        <v>1.3</v>
      </c>
      <c r="AF302" s="322">
        <v>1</v>
      </c>
      <c r="AG302" s="322">
        <v>0</v>
      </c>
      <c r="AH302" s="322">
        <v>0</v>
      </c>
      <c r="AI302" s="322">
        <v>0</v>
      </c>
      <c r="AJ302" s="322">
        <v>0</v>
      </c>
      <c r="AK302" s="322">
        <v>0</v>
      </c>
      <c r="AL302" s="322">
        <v>20</v>
      </c>
      <c r="AM302" s="322">
        <v>0</v>
      </c>
      <c r="AN302" s="322">
        <v>0</v>
      </c>
      <c r="AO302" s="322">
        <v>40</v>
      </c>
      <c r="AP302" s="320">
        <v>0</v>
      </c>
      <c r="AQ302" s="322">
        <v>0</v>
      </c>
      <c r="AR302" s="322">
        <v>0</v>
      </c>
      <c r="AS302" s="322">
        <v>0</v>
      </c>
      <c r="AT302" s="101" t="s">
        <v>17</v>
      </c>
      <c r="AU302" s="101" t="s">
        <v>63</v>
      </c>
      <c r="AV302" s="101">
        <v>13</v>
      </c>
      <c r="AW302" t="s">
        <v>154</v>
      </c>
      <c r="AX302" t="s">
        <v>41</v>
      </c>
      <c r="AY302" t="s">
        <v>441</v>
      </c>
      <c r="AZ302" t="s">
        <v>331</v>
      </c>
      <c r="BA302" t="s">
        <v>445</v>
      </c>
      <c r="BB302" t="s">
        <v>321</v>
      </c>
      <c r="BC302" t="s">
        <v>321</v>
      </c>
      <c r="BD302" t="s">
        <v>321</v>
      </c>
      <c r="BE302" s="322">
        <v>40</v>
      </c>
    </row>
    <row r="303" spans="1:57">
      <c r="A303" s="186" t="s">
        <v>149</v>
      </c>
      <c r="B303" s="186" t="s">
        <v>444</v>
      </c>
      <c r="C303" s="322">
        <v>0</v>
      </c>
      <c r="D303" s="322">
        <v>0</v>
      </c>
      <c r="E303" s="322">
        <v>0</v>
      </c>
      <c r="F303" s="322">
        <v>0</v>
      </c>
      <c r="G303" s="322">
        <v>0</v>
      </c>
      <c r="H303" s="322">
        <v>0</v>
      </c>
      <c r="I303" s="322">
        <v>0</v>
      </c>
      <c r="J303" s="322">
        <v>0</v>
      </c>
      <c r="K303" s="322">
        <v>0</v>
      </c>
      <c r="L303" s="322">
        <v>0</v>
      </c>
      <c r="M303" s="322">
        <v>0</v>
      </c>
      <c r="N303" s="322">
        <v>0</v>
      </c>
      <c r="O303" s="322">
        <v>0</v>
      </c>
      <c r="P303" s="322">
        <v>0</v>
      </c>
      <c r="Q303" s="322">
        <v>0</v>
      </c>
      <c r="R303" s="322">
        <v>0</v>
      </c>
      <c r="S303" s="322">
        <v>0</v>
      </c>
      <c r="T303" s="322">
        <v>0</v>
      </c>
      <c r="U303" s="322">
        <v>0</v>
      </c>
      <c r="V303" s="322">
        <v>0</v>
      </c>
      <c r="W303" s="322">
        <v>0</v>
      </c>
      <c r="X303" s="322">
        <v>0</v>
      </c>
      <c r="Y303" s="322">
        <v>0</v>
      </c>
      <c r="Z303" s="322">
        <v>0</v>
      </c>
      <c r="AA303" s="322">
        <v>0</v>
      </c>
      <c r="AB303" s="322">
        <v>0</v>
      </c>
      <c r="AC303" s="322">
        <v>0</v>
      </c>
      <c r="AD303" s="322">
        <v>0</v>
      </c>
      <c r="AE303" s="322">
        <v>0</v>
      </c>
      <c r="AF303" s="322">
        <v>14</v>
      </c>
      <c r="AG303" s="322">
        <v>8.6999999999999993</v>
      </c>
      <c r="AH303" s="322">
        <v>32.286999999999999</v>
      </c>
      <c r="AI303" s="322">
        <v>47.63</v>
      </c>
      <c r="AJ303" s="322">
        <v>25.568000000000001</v>
      </c>
      <c r="AK303" s="322">
        <v>22.693999999999999</v>
      </c>
      <c r="AL303" s="322">
        <v>43.811999999999998</v>
      </c>
      <c r="AM303" s="322">
        <v>31.631</v>
      </c>
      <c r="AN303" s="322">
        <v>4.4210000000000003</v>
      </c>
      <c r="AO303" s="322">
        <v>2.6019999999999999</v>
      </c>
      <c r="AP303" s="320">
        <v>0</v>
      </c>
      <c r="AQ303" s="322">
        <v>0</v>
      </c>
      <c r="AR303" s="322">
        <v>0</v>
      </c>
      <c r="AS303" s="322">
        <v>0</v>
      </c>
      <c r="AT303" s="101" t="s">
        <v>20</v>
      </c>
      <c r="AU303" s="101" t="s">
        <v>63</v>
      </c>
      <c r="AV303" s="101">
        <v>10</v>
      </c>
      <c r="AW303" t="s">
        <v>158</v>
      </c>
      <c r="AX303" t="s">
        <v>41</v>
      </c>
      <c r="AY303" t="s">
        <v>441</v>
      </c>
      <c r="AZ303" t="s">
        <v>331</v>
      </c>
      <c r="BA303" t="s">
        <v>443</v>
      </c>
      <c r="BB303" t="s">
        <v>321</v>
      </c>
      <c r="BC303" t="s">
        <v>321</v>
      </c>
      <c r="BD303" t="s">
        <v>321</v>
      </c>
      <c r="BE303" s="322">
        <v>0.60199999999999998</v>
      </c>
    </row>
    <row r="304" spans="1:57">
      <c r="A304" s="186" t="s">
        <v>149</v>
      </c>
      <c r="B304" s="186" t="s">
        <v>495</v>
      </c>
      <c r="C304" s="322">
        <v>0</v>
      </c>
      <c r="D304" s="322">
        <v>0</v>
      </c>
      <c r="E304" s="322">
        <v>0</v>
      </c>
      <c r="F304" s="322">
        <v>0</v>
      </c>
      <c r="G304" s="322">
        <v>0</v>
      </c>
      <c r="H304" s="322">
        <v>0</v>
      </c>
      <c r="I304" s="322">
        <v>0</v>
      </c>
      <c r="J304" s="322">
        <v>0</v>
      </c>
      <c r="K304" s="322">
        <v>0</v>
      </c>
      <c r="L304" s="322">
        <v>0</v>
      </c>
      <c r="M304" s="322">
        <v>0</v>
      </c>
      <c r="N304" s="322">
        <v>0</v>
      </c>
      <c r="O304" s="322">
        <v>0</v>
      </c>
      <c r="P304" s="322">
        <v>0</v>
      </c>
      <c r="Q304" s="322">
        <v>0</v>
      </c>
      <c r="R304" s="322">
        <v>0</v>
      </c>
      <c r="S304" s="322">
        <v>0</v>
      </c>
      <c r="T304" s="322">
        <v>0</v>
      </c>
      <c r="U304" s="322">
        <v>0</v>
      </c>
      <c r="V304" s="322">
        <v>0</v>
      </c>
      <c r="W304" s="322">
        <v>0</v>
      </c>
      <c r="X304" s="322">
        <v>0</v>
      </c>
      <c r="Y304" s="322">
        <v>0</v>
      </c>
      <c r="Z304" s="322">
        <v>0</v>
      </c>
      <c r="AA304" s="322">
        <v>0</v>
      </c>
      <c r="AB304" s="322">
        <v>0</v>
      </c>
      <c r="AC304" s="322">
        <v>0</v>
      </c>
      <c r="AD304" s="322">
        <v>0</v>
      </c>
      <c r="AE304" s="322">
        <v>0</v>
      </c>
      <c r="AF304" s="322">
        <v>0</v>
      </c>
      <c r="AG304" s="322">
        <v>0</v>
      </c>
      <c r="AH304" s="322">
        <v>2.2959999999999998</v>
      </c>
      <c r="AI304" s="322">
        <v>23.465</v>
      </c>
      <c r="AJ304" s="322">
        <v>51.034999999999997</v>
      </c>
      <c r="AK304" s="322">
        <v>63.923000000000002</v>
      </c>
      <c r="AL304" s="322">
        <v>65.781000000000006</v>
      </c>
      <c r="AM304" s="322">
        <v>38.744</v>
      </c>
      <c r="AN304" s="322">
        <v>5.9269999999999996</v>
      </c>
      <c r="AO304" s="322">
        <v>1.1000000000000001</v>
      </c>
      <c r="AP304" s="320">
        <v>0</v>
      </c>
      <c r="AQ304" s="322">
        <v>0</v>
      </c>
      <c r="AR304" s="322">
        <v>0</v>
      </c>
      <c r="AS304" s="322">
        <v>0</v>
      </c>
      <c r="AT304" s="101" t="s">
        <v>22</v>
      </c>
      <c r="AU304" s="101" t="s">
        <v>63</v>
      </c>
      <c r="AV304" s="101">
        <v>8</v>
      </c>
      <c r="AW304" t="s">
        <v>154</v>
      </c>
      <c r="AX304" t="s">
        <v>43</v>
      </c>
      <c r="AY304" t="s">
        <v>6816</v>
      </c>
      <c r="AZ304" t="s">
        <v>331</v>
      </c>
      <c r="BA304" t="s">
        <v>321</v>
      </c>
      <c r="BB304" t="s">
        <v>321</v>
      </c>
      <c r="BC304" t="s">
        <v>321</v>
      </c>
      <c r="BD304" t="s">
        <v>321</v>
      </c>
      <c r="BE304" s="322">
        <v>1.1000000000000001</v>
      </c>
    </row>
    <row r="305" spans="1:57">
      <c r="A305" s="186" t="s">
        <v>149</v>
      </c>
      <c r="B305" s="186" t="s">
        <v>498</v>
      </c>
      <c r="C305" s="322">
        <v>0</v>
      </c>
      <c r="D305" s="322">
        <v>0</v>
      </c>
      <c r="E305" s="322">
        <v>0</v>
      </c>
      <c r="F305" s="322">
        <v>0</v>
      </c>
      <c r="G305" s="322">
        <v>0</v>
      </c>
      <c r="H305" s="322">
        <v>0</v>
      </c>
      <c r="I305" s="322">
        <v>0</v>
      </c>
      <c r="J305" s="322">
        <v>0</v>
      </c>
      <c r="K305" s="322">
        <v>0</v>
      </c>
      <c r="L305" s="322">
        <v>0</v>
      </c>
      <c r="M305" s="322">
        <v>0</v>
      </c>
      <c r="N305" s="322">
        <v>0</v>
      </c>
      <c r="O305" s="322">
        <v>0</v>
      </c>
      <c r="P305" s="322">
        <v>0</v>
      </c>
      <c r="Q305" s="322">
        <v>0</v>
      </c>
      <c r="R305" s="322">
        <v>0</v>
      </c>
      <c r="S305" s="322">
        <v>0</v>
      </c>
      <c r="T305" s="322">
        <v>0</v>
      </c>
      <c r="U305" s="322">
        <v>0</v>
      </c>
      <c r="V305" s="322">
        <v>0</v>
      </c>
      <c r="W305" s="322">
        <v>0</v>
      </c>
      <c r="X305" s="322">
        <v>0</v>
      </c>
      <c r="Y305" s="322">
        <v>0</v>
      </c>
      <c r="Z305" s="322">
        <v>0</v>
      </c>
      <c r="AA305" s="322">
        <v>0</v>
      </c>
      <c r="AB305" s="322">
        <v>0</v>
      </c>
      <c r="AC305" s="322">
        <v>0</v>
      </c>
      <c r="AD305" s="322">
        <v>0</v>
      </c>
      <c r="AE305" s="322">
        <v>0</v>
      </c>
      <c r="AF305" s="322">
        <v>0</v>
      </c>
      <c r="AG305" s="322">
        <v>0</v>
      </c>
      <c r="AH305" s="322">
        <v>0</v>
      </c>
      <c r="AI305" s="322">
        <v>0</v>
      </c>
      <c r="AJ305" s="322">
        <v>0</v>
      </c>
      <c r="AK305" s="322">
        <v>2.3780000000000001</v>
      </c>
      <c r="AL305" s="322">
        <v>19.802</v>
      </c>
      <c r="AM305" s="322">
        <v>6.9249999999999998</v>
      </c>
      <c r="AN305" s="322">
        <v>1.524</v>
      </c>
      <c r="AO305" s="322">
        <v>0.375</v>
      </c>
      <c r="AP305" s="320">
        <v>0</v>
      </c>
      <c r="AQ305" s="322">
        <v>0</v>
      </c>
      <c r="AR305" s="322">
        <v>0</v>
      </c>
      <c r="AS305" s="322">
        <v>0</v>
      </c>
      <c r="AT305" s="101" t="s">
        <v>25</v>
      </c>
      <c r="AU305" s="101" t="s">
        <v>63</v>
      </c>
      <c r="AV305" s="101">
        <v>5</v>
      </c>
      <c r="AW305" t="s">
        <v>154</v>
      </c>
      <c r="AX305" t="s">
        <v>43</v>
      </c>
      <c r="AY305" t="s">
        <v>6816</v>
      </c>
      <c r="AZ305" t="s">
        <v>331</v>
      </c>
      <c r="BA305" t="s">
        <v>497</v>
      </c>
      <c r="BB305" t="s">
        <v>321</v>
      </c>
      <c r="BC305" t="s">
        <v>321</v>
      </c>
      <c r="BD305" t="s">
        <v>321</v>
      </c>
      <c r="BE305" s="322">
        <v>0.375</v>
      </c>
    </row>
    <row r="306" spans="1:57">
      <c r="A306" s="186" t="s">
        <v>149</v>
      </c>
      <c r="B306" s="186" t="s">
        <v>430</v>
      </c>
      <c r="C306" s="322">
        <v>0</v>
      </c>
      <c r="D306" s="322">
        <v>0</v>
      </c>
      <c r="E306" s="322">
        <v>0</v>
      </c>
      <c r="F306" s="322">
        <v>0</v>
      </c>
      <c r="G306" s="322">
        <v>0</v>
      </c>
      <c r="H306" s="322">
        <v>0</v>
      </c>
      <c r="I306" s="322">
        <v>0</v>
      </c>
      <c r="J306" s="322">
        <v>0</v>
      </c>
      <c r="K306" s="322">
        <v>0</v>
      </c>
      <c r="L306" s="322">
        <v>0</v>
      </c>
      <c r="M306" s="322">
        <v>0</v>
      </c>
      <c r="N306" s="322">
        <v>0</v>
      </c>
      <c r="O306" s="322">
        <v>0</v>
      </c>
      <c r="P306" s="322">
        <v>0</v>
      </c>
      <c r="Q306" s="322">
        <v>0</v>
      </c>
      <c r="R306" s="322">
        <v>0</v>
      </c>
      <c r="S306" s="322">
        <v>0</v>
      </c>
      <c r="T306" s="322">
        <v>0</v>
      </c>
      <c r="U306" s="322">
        <v>0</v>
      </c>
      <c r="V306" s="322">
        <v>0</v>
      </c>
      <c r="W306" s="322">
        <v>0</v>
      </c>
      <c r="X306" s="322">
        <v>0</v>
      </c>
      <c r="Y306" s="322">
        <v>0</v>
      </c>
      <c r="Z306" s="322">
        <v>0</v>
      </c>
      <c r="AA306" s="322">
        <v>0</v>
      </c>
      <c r="AB306" s="322">
        <v>0</v>
      </c>
      <c r="AC306" s="322">
        <v>0</v>
      </c>
      <c r="AD306" s="322">
        <v>0</v>
      </c>
      <c r="AE306" s="322">
        <v>0</v>
      </c>
      <c r="AF306" s="322">
        <v>0</v>
      </c>
      <c r="AG306" s="322">
        <v>0</v>
      </c>
      <c r="AH306" s="322">
        <v>0</v>
      </c>
      <c r="AI306" s="322">
        <v>0</v>
      </c>
      <c r="AJ306" s="322">
        <v>0</v>
      </c>
      <c r="AK306" s="322">
        <v>0</v>
      </c>
      <c r="AL306" s="322">
        <v>0</v>
      </c>
      <c r="AM306" s="322">
        <v>0</v>
      </c>
      <c r="AN306" s="322">
        <v>0</v>
      </c>
      <c r="AO306" s="322">
        <v>7.5</v>
      </c>
      <c r="AP306" s="320">
        <v>0</v>
      </c>
      <c r="AQ306" s="322">
        <v>0</v>
      </c>
      <c r="AR306" s="322">
        <v>0</v>
      </c>
      <c r="AS306" s="322">
        <v>0</v>
      </c>
      <c r="AT306" s="101" t="s">
        <v>63</v>
      </c>
      <c r="AU306" s="101" t="s">
        <v>63</v>
      </c>
      <c r="AV306" s="101">
        <v>1</v>
      </c>
      <c r="AW306" t="s">
        <v>158</v>
      </c>
      <c r="AX306" t="s">
        <v>57</v>
      </c>
      <c r="AY306" t="s">
        <v>341</v>
      </c>
      <c r="AZ306" t="s">
        <v>331</v>
      </c>
      <c r="BA306" t="s">
        <v>429</v>
      </c>
      <c r="BB306" t="s">
        <v>428</v>
      </c>
      <c r="BC306" t="s">
        <v>321</v>
      </c>
      <c r="BD306" t="s">
        <v>321</v>
      </c>
      <c r="BE306" s="322">
        <v>7.5</v>
      </c>
    </row>
    <row r="307" spans="1:57">
      <c r="A307" s="186" t="s">
        <v>149</v>
      </c>
      <c r="B307" s="186" t="s">
        <v>6874</v>
      </c>
      <c r="C307" s="322">
        <v>0</v>
      </c>
      <c r="D307" s="322">
        <v>0</v>
      </c>
      <c r="E307" s="322">
        <v>0</v>
      </c>
      <c r="F307" s="322">
        <v>0</v>
      </c>
      <c r="G307" s="322">
        <v>0</v>
      </c>
      <c r="H307" s="322">
        <v>0</v>
      </c>
      <c r="I307" s="322">
        <v>0</v>
      </c>
      <c r="J307" s="322">
        <v>0</v>
      </c>
      <c r="K307" s="322">
        <v>0</v>
      </c>
      <c r="L307" s="322">
        <v>0</v>
      </c>
      <c r="M307" s="322">
        <v>0</v>
      </c>
      <c r="N307" s="322">
        <v>0</v>
      </c>
      <c r="O307" s="322">
        <v>0</v>
      </c>
      <c r="P307" s="322">
        <v>0</v>
      </c>
      <c r="Q307" s="322">
        <v>0</v>
      </c>
      <c r="R307" s="322">
        <v>0</v>
      </c>
      <c r="S307" s="322">
        <v>0</v>
      </c>
      <c r="T307" s="322">
        <v>0</v>
      </c>
      <c r="U307" s="322">
        <v>0</v>
      </c>
      <c r="V307" s="322">
        <v>0</v>
      </c>
      <c r="W307" s="322">
        <v>0</v>
      </c>
      <c r="X307" s="322">
        <v>0</v>
      </c>
      <c r="Y307" s="322">
        <v>0</v>
      </c>
      <c r="Z307" s="322">
        <v>0</v>
      </c>
      <c r="AA307" s="322">
        <v>0</v>
      </c>
      <c r="AB307" s="322">
        <v>0</v>
      </c>
      <c r="AC307" s="322">
        <v>0</v>
      </c>
      <c r="AD307" s="322">
        <v>0</v>
      </c>
      <c r="AE307" s="322">
        <v>0</v>
      </c>
      <c r="AF307" s="322">
        <v>0</v>
      </c>
      <c r="AG307" s="322">
        <v>0</v>
      </c>
      <c r="AH307" s="322">
        <v>0</v>
      </c>
      <c r="AI307" s="322">
        <v>0</v>
      </c>
      <c r="AJ307" s="322">
        <v>0</v>
      </c>
      <c r="AK307" s="322">
        <v>0</v>
      </c>
      <c r="AL307" s="322">
        <v>0</v>
      </c>
      <c r="AM307" s="322">
        <v>0</v>
      </c>
      <c r="AN307" s="322">
        <v>0</v>
      </c>
      <c r="AO307" s="322">
        <v>11.416</v>
      </c>
      <c r="AP307" s="320">
        <v>0</v>
      </c>
      <c r="AQ307" s="322">
        <v>0</v>
      </c>
      <c r="AR307" s="322">
        <v>0</v>
      </c>
      <c r="AS307" s="322">
        <v>0</v>
      </c>
      <c r="AT307" s="101" t="s">
        <v>63</v>
      </c>
      <c r="AU307" s="101" t="s">
        <v>63</v>
      </c>
      <c r="AV307" s="101">
        <v>1</v>
      </c>
      <c r="AW307" t="s">
        <v>158</v>
      </c>
      <c r="AX307" t="s">
        <v>57</v>
      </c>
      <c r="AY307" t="s">
        <v>341</v>
      </c>
      <c r="AZ307" t="s">
        <v>331</v>
      </c>
      <c r="BA307" t="s">
        <v>425</v>
      </c>
      <c r="BB307" t="s">
        <v>424</v>
      </c>
      <c r="BC307" t="s">
        <v>321</v>
      </c>
      <c r="BD307" t="s">
        <v>423</v>
      </c>
      <c r="BE307" s="322">
        <v>11.416</v>
      </c>
    </row>
    <row r="308" spans="1:57">
      <c r="A308" s="186" t="s">
        <v>149</v>
      </c>
      <c r="B308" s="186" t="s">
        <v>476</v>
      </c>
      <c r="C308" s="322">
        <v>0</v>
      </c>
      <c r="D308" s="322">
        <v>0</v>
      </c>
      <c r="E308" s="322">
        <v>0</v>
      </c>
      <c r="F308" s="322">
        <v>0</v>
      </c>
      <c r="G308" s="322">
        <v>0</v>
      </c>
      <c r="H308" s="322">
        <v>0</v>
      </c>
      <c r="I308" s="322">
        <v>0</v>
      </c>
      <c r="J308" s="322">
        <v>0</v>
      </c>
      <c r="K308" s="322">
        <v>0</v>
      </c>
      <c r="L308" s="322">
        <v>0</v>
      </c>
      <c r="M308" s="322">
        <v>0</v>
      </c>
      <c r="N308" s="322">
        <v>0</v>
      </c>
      <c r="O308" s="322">
        <v>0</v>
      </c>
      <c r="P308" s="322">
        <v>0</v>
      </c>
      <c r="Q308" s="322">
        <v>0</v>
      </c>
      <c r="R308" s="322">
        <v>0</v>
      </c>
      <c r="S308" s="322">
        <v>0</v>
      </c>
      <c r="T308" s="322">
        <v>0</v>
      </c>
      <c r="U308" s="322">
        <v>0</v>
      </c>
      <c r="V308" s="322">
        <v>0</v>
      </c>
      <c r="W308" s="322">
        <v>0</v>
      </c>
      <c r="X308" s="322">
        <v>0</v>
      </c>
      <c r="Y308" s="322">
        <v>0</v>
      </c>
      <c r="Z308" s="322">
        <v>0</v>
      </c>
      <c r="AA308" s="322">
        <v>0</v>
      </c>
      <c r="AB308" s="322">
        <v>0</v>
      </c>
      <c r="AC308" s="322">
        <v>0</v>
      </c>
      <c r="AD308" s="322">
        <v>0</v>
      </c>
      <c r="AE308" s="322">
        <v>0</v>
      </c>
      <c r="AF308" s="322">
        <v>0</v>
      </c>
      <c r="AG308" s="322">
        <v>0</v>
      </c>
      <c r="AH308" s="322">
        <v>0</v>
      </c>
      <c r="AI308" s="322">
        <v>0</v>
      </c>
      <c r="AJ308" s="322">
        <v>0</v>
      </c>
      <c r="AK308" s="322">
        <v>0</v>
      </c>
      <c r="AL308" s="322">
        <v>0</v>
      </c>
      <c r="AM308" s="322">
        <v>0</v>
      </c>
      <c r="AN308" s="322">
        <v>0</v>
      </c>
      <c r="AO308" s="322">
        <v>5</v>
      </c>
      <c r="AP308" s="320">
        <v>0</v>
      </c>
      <c r="AQ308" s="322">
        <v>0</v>
      </c>
      <c r="AR308" s="322">
        <v>0</v>
      </c>
      <c r="AS308" s="322">
        <v>0</v>
      </c>
      <c r="AT308" s="101" t="s">
        <v>63</v>
      </c>
      <c r="AU308" s="101" t="s">
        <v>63</v>
      </c>
      <c r="AV308" s="101">
        <v>1</v>
      </c>
      <c r="AW308" t="s">
        <v>158</v>
      </c>
      <c r="AX308" t="s">
        <v>57</v>
      </c>
      <c r="AY308" t="s">
        <v>6816</v>
      </c>
      <c r="AZ308" t="s">
        <v>331</v>
      </c>
      <c r="BA308" t="s">
        <v>1112</v>
      </c>
      <c r="BB308" t="s">
        <v>475</v>
      </c>
      <c r="BC308" t="s">
        <v>321</v>
      </c>
      <c r="BD308" t="s">
        <v>423</v>
      </c>
      <c r="BE308" s="322">
        <v>5</v>
      </c>
    </row>
    <row r="309" spans="1:57">
      <c r="A309" s="186" t="s">
        <v>149</v>
      </c>
      <c r="B309" s="186" t="s">
        <v>437</v>
      </c>
      <c r="C309" s="322">
        <v>0</v>
      </c>
      <c r="D309" s="322">
        <v>0</v>
      </c>
      <c r="E309" s="322">
        <v>0</v>
      </c>
      <c r="F309" s="322">
        <v>0</v>
      </c>
      <c r="G309" s="322">
        <v>0</v>
      </c>
      <c r="H309" s="322">
        <v>0</v>
      </c>
      <c r="I309" s="322">
        <v>0</v>
      </c>
      <c r="J309" s="322">
        <v>0</v>
      </c>
      <c r="K309" s="322">
        <v>0</v>
      </c>
      <c r="L309" s="322">
        <v>0</v>
      </c>
      <c r="M309" s="322">
        <v>0</v>
      </c>
      <c r="N309" s="322">
        <v>0</v>
      </c>
      <c r="O309" s="322">
        <v>0</v>
      </c>
      <c r="P309" s="322">
        <v>0</v>
      </c>
      <c r="Q309" s="322">
        <v>0</v>
      </c>
      <c r="R309" s="322">
        <v>0</v>
      </c>
      <c r="S309" s="322">
        <v>0</v>
      </c>
      <c r="T309" s="322">
        <v>0</v>
      </c>
      <c r="U309" s="322">
        <v>0</v>
      </c>
      <c r="V309" s="322">
        <v>0</v>
      </c>
      <c r="W309" s="322">
        <v>0</v>
      </c>
      <c r="X309" s="322">
        <v>0</v>
      </c>
      <c r="Y309" s="322">
        <v>0</v>
      </c>
      <c r="Z309" s="322">
        <v>0</v>
      </c>
      <c r="AA309" s="322">
        <v>10.3</v>
      </c>
      <c r="AB309" s="322">
        <v>11.3</v>
      </c>
      <c r="AC309" s="322">
        <v>17.2</v>
      </c>
      <c r="AD309" s="322">
        <v>23.5</v>
      </c>
      <c r="AE309" s="322">
        <v>23.97</v>
      </c>
      <c r="AF309" s="322">
        <v>26.849</v>
      </c>
      <c r="AG309" s="322">
        <v>27.338000000000001</v>
      </c>
      <c r="AH309" s="322">
        <v>25.437000000000001</v>
      </c>
      <c r="AI309" s="322">
        <v>25.946000000000002</v>
      </c>
      <c r="AJ309" s="322">
        <v>25</v>
      </c>
      <c r="AK309" s="322">
        <v>23.75</v>
      </c>
      <c r="AL309" s="322">
        <v>22.562999999999999</v>
      </c>
      <c r="AM309" s="322">
        <v>21.434999999999999</v>
      </c>
      <c r="AN309" s="322">
        <v>21</v>
      </c>
      <c r="AO309" s="322">
        <v>0</v>
      </c>
      <c r="AP309" s="320">
        <v>0</v>
      </c>
      <c r="AQ309" s="322">
        <v>0</v>
      </c>
      <c r="AR309" s="322">
        <v>0</v>
      </c>
      <c r="AS309" s="322">
        <v>0</v>
      </c>
      <c r="AT309" s="101" t="s">
        <v>15</v>
      </c>
      <c r="AU309" s="101" t="s">
        <v>62</v>
      </c>
      <c r="AV309" s="101">
        <v>14</v>
      </c>
      <c r="AW309" t="s">
        <v>158</v>
      </c>
      <c r="AX309" t="s">
        <v>43</v>
      </c>
      <c r="AY309" t="s">
        <v>341</v>
      </c>
      <c r="AZ309" t="s">
        <v>331</v>
      </c>
      <c r="BA309" t="s">
        <v>1113</v>
      </c>
      <c r="BB309" t="s">
        <v>321</v>
      </c>
      <c r="BC309" t="s">
        <v>321</v>
      </c>
      <c r="BD309" t="s">
        <v>321</v>
      </c>
      <c r="BE309" s="322">
        <v>0</v>
      </c>
    </row>
    <row r="310" spans="1:57">
      <c r="A310" s="186" t="s">
        <v>149</v>
      </c>
      <c r="B310" s="186" t="s">
        <v>491</v>
      </c>
      <c r="C310" s="322">
        <v>0</v>
      </c>
      <c r="D310" s="322">
        <v>0</v>
      </c>
      <c r="E310" s="322">
        <v>0</v>
      </c>
      <c r="F310" s="322">
        <v>0</v>
      </c>
      <c r="G310" s="322">
        <v>0</v>
      </c>
      <c r="H310" s="322">
        <v>0</v>
      </c>
      <c r="I310" s="322">
        <v>0</v>
      </c>
      <c r="J310" s="322">
        <v>0</v>
      </c>
      <c r="K310" s="322">
        <v>0</v>
      </c>
      <c r="L310" s="322">
        <v>0</v>
      </c>
      <c r="M310" s="322">
        <v>0</v>
      </c>
      <c r="N310" s="322">
        <v>0</v>
      </c>
      <c r="O310" s="322">
        <v>0</v>
      </c>
      <c r="P310" s="322">
        <v>0</v>
      </c>
      <c r="Q310" s="322">
        <v>0</v>
      </c>
      <c r="R310" s="322">
        <v>0</v>
      </c>
      <c r="S310" s="322">
        <v>0</v>
      </c>
      <c r="T310" s="322">
        <v>0</v>
      </c>
      <c r="U310" s="322">
        <v>0</v>
      </c>
      <c r="V310" s="322">
        <v>0</v>
      </c>
      <c r="W310" s="322">
        <v>0</v>
      </c>
      <c r="X310" s="322">
        <v>0</v>
      </c>
      <c r="Y310" s="322">
        <v>0</v>
      </c>
      <c r="Z310" s="322">
        <v>0</v>
      </c>
      <c r="AA310" s="322">
        <v>0</v>
      </c>
      <c r="AB310" s="322">
        <v>0</v>
      </c>
      <c r="AC310" s="322">
        <v>0</v>
      </c>
      <c r="AD310" s="322">
        <v>0</v>
      </c>
      <c r="AE310" s="322">
        <v>0</v>
      </c>
      <c r="AF310" s="322">
        <v>0.20100000000000001</v>
      </c>
      <c r="AG310" s="322">
        <v>0.26100000000000001</v>
      </c>
      <c r="AH310" s="322">
        <v>0.99099999999999999</v>
      </c>
      <c r="AI310" s="322">
        <v>1.0609999999999999</v>
      </c>
      <c r="AJ310" s="322">
        <v>1.1180000000000001</v>
      </c>
      <c r="AK310" s="322">
        <v>1.7050000000000001</v>
      </c>
      <c r="AL310" s="322">
        <v>4.2629999999999999</v>
      </c>
      <c r="AM310" s="322">
        <v>1.5129999999999999</v>
      </c>
      <c r="AN310" s="322">
        <v>0.27300000000000002</v>
      </c>
      <c r="AO310" s="322">
        <v>0</v>
      </c>
      <c r="AP310" s="320">
        <v>0</v>
      </c>
      <c r="AQ310" s="322">
        <v>0</v>
      </c>
      <c r="AR310" s="322">
        <v>0</v>
      </c>
      <c r="AS310" s="322">
        <v>0</v>
      </c>
      <c r="AT310" s="101" t="s">
        <v>20</v>
      </c>
      <c r="AU310" s="101" t="s">
        <v>62</v>
      </c>
      <c r="AV310" s="101">
        <v>9</v>
      </c>
      <c r="AW310" t="s">
        <v>156</v>
      </c>
      <c r="AX310" t="s">
        <v>43</v>
      </c>
      <c r="AY310" t="s">
        <v>6816</v>
      </c>
      <c r="AZ310" t="s">
        <v>331</v>
      </c>
      <c r="BA310" t="s">
        <v>321</v>
      </c>
      <c r="BB310" t="s">
        <v>321</v>
      </c>
      <c r="BC310" t="s">
        <v>321</v>
      </c>
      <c r="BD310" t="s">
        <v>321</v>
      </c>
      <c r="BE310" s="322">
        <v>0</v>
      </c>
    </row>
    <row r="311" spans="1:57">
      <c r="A311" s="186" t="s">
        <v>149</v>
      </c>
      <c r="B311" s="186" t="s">
        <v>505</v>
      </c>
      <c r="C311" s="322">
        <v>0</v>
      </c>
      <c r="D311" s="322">
        <v>0</v>
      </c>
      <c r="E311" s="322">
        <v>0</v>
      </c>
      <c r="F311" s="322">
        <v>0</v>
      </c>
      <c r="G311" s="322">
        <v>0</v>
      </c>
      <c r="H311" s="322">
        <v>0</v>
      </c>
      <c r="I311" s="322">
        <v>0</v>
      </c>
      <c r="J311" s="322">
        <v>0</v>
      </c>
      <c r="K311" s="322">
        <v>0</v>
      </c>
      <c r="L311" s="322">
        <v>0</v>
      </c>
      <c r="M311" s="322">
        <v>0</v>
      </c>
      <c r="N311" s="322">
        <v>0</v>
      </c>
      <c r="O311" s="322">
        <v>0</v>
      </c>
      <c r="P311" s="322">
        <v>0</v>
      </c>
      <c r="Q311" s="322">
        <v>0</v>
      </c>
      <c r="R311" s="322">
        <v>0</v>
      </c>
      <c r="S311" s="322">
        <v>0</v>
      </c>
      <c r="T311" s="322">
        <v>0</v>
      </c>
      <c r="U311" s="322">
        <v>0</v>
      </c>
      <c r="V311" s="322">
        <v>0</v>
      </c>
      <c r="W311" s="322">
        <v>0</v>
      </c>
      <c r="X311" s="322">
        <v>0</v>
      </c>
      <c r="Y311" s="322">
        <v>0</v>
      </c>
      <c r="Z311" s="322">
        <v>0</v>
      </c>
      <c r="AA311" s="322">
        <v>0</v>
      </c>
      <c r="AB311" s="322">
        <v>0</v>
      </c>
      <c r="AC311" s="322">
        <v>0</v>
      </c>
      <c r="AD311" s="322">
        <v>0</v>
      </c>
      <c r="AE311" s="322">
        <v>0</v>
      </c>
      <c r="AF311" s="322">
        <v>0</v>
      </c>
      <c r="AG311" s="322">
        <v>0</v>
      </c>
      <c r="AH311" s="322">
        <v>0</v>
      </c>
      <c r="AI311" s="322">
        <v>0.66</v>
      </c>
      <c r="AJ311" s="322">
        <v>2.3130000000000002</v>
      </c>
      <c r="AK311" s="322">
        <v>4.0519999999999996</v>
      </c>
      <c r="AL311" s="322">
        <v>5.5549999999999997</v>
      </c>
      <c r="AM311" s="322">
        <v>6.7</v>
      </c>
      <c r="AN311" s="322">
        <v>2.72</v>
      </c>
      <c r="AO311" s="322">
        <v>0</v>
      </c>
      <c r="AP311" s="320">
        <v>0</v>
      </c>
      <c r="AQ311" s="322">
        <v>0</v>
      </c>
      <c r="AR311" s="322">
        <v>0</v>
      </c>
      <c r="AS311" s="322">
        <v>0</v>
      </c>
      <c r="AT311" s="101" t="s">
        <v>23</v>
      </c>
      <c r="AU311" s="101" t="s">
        <v>62</v>
      </c>
      <c r="AV311" s="101">
        <v>6</v>
      </c>
      <c r="AW311" t="s">
        <v>158</v>
      </c>
      <c r="AX311" t="s">
        <v>39</v>
      </c>
      <c r="AY311" t="s">
        <v>6816</v>
      </c>
      <c r="AZ311" t="s">
        <v>331</v>
      </c>
      <c r="BA311" t="s">
        <v>321</v>
      </c>
      <c r="BB311" t="s">
        <v>321</v>
      </c>
      <c r="BC311" t="s">
        <v>321</v>
      </c>
      <c r="BD311" t="s">
        <v>321</v>
      </c>
      <c r="BE311" s="322">
        <v>0</v>
      </c>
    </row>
    <row r="312" spans="1:57">
      <c r="A312" s="186" t="s">
        <v>149</v>
      </c>
      <c r="B312" s="186" t="s">
        <v>489</v>
      </c>
      <c r="C312" s="322">
        <v>0</v>
      </c>
      <c r="D312" s="322">
        <v>0</v>
      </c>
      <c r="E312" s="322">
        <v>0</v>
      </c>
      <c r="F312" s="322">
        <v>0</v>
      </c>
      <c r="G312" s="322">
        <v>0</v>
      </c>
      <c r="H312" s="322">
        <v>0</v>
      </c>
      <c r="I312" s="322">
        <v>0</v>
      </c>
      <c r="J312" s="322">
        <v>0</v>
      </c>
      <c r="K312" s="322">
        <v>0</v>
      </c>
      <c r="L312" s="322">
        <v>0</v>
      </c>
      <c r="M312" s="322">
        <v>0</v>
      </c>
      <c r="N312" s="322">
        <v>0</v>
      </c>
      <c r="O312" s="322">
        <v>0</v>
      </c>
      <c r="P312" s="322">
        <v>0</v>
      </c>
      <c r="Q312" s="322">
        <v>0</v>
      </c>
      <c r="R312" s="322">
        <v>0</v>
      </c>
      <c r="S312" s="322">
        <v>0</v>
      </c>
      <c r="T312" s="322">
        <v>0</v>
      </c>
      <c r="U312" s="322">
        <v>0</v>
      </c>
      <c r="V312" s="322">
        <v>0</v>
      </c>
      <c r="W312" s="322">
        <v>0</v>
      </c>
      <c r="X312" s="322">
        <v>0</v>
      </c>
      <c r="Y312" s="322">
        <v>0</v>
      </c>
      <c r="Z312" s="322">
        <v>0</v>
      </c>
      <c r="AA312" s="322">
        <v>0</v>
      </c>
      <c r="AB312" s="322">
        <v>0</v>
      </c>
      <c r="AC312" s="322">
        <v>0</v>
      </c>
      <c r="AD312" s="322">
        <v>0</v>
      </c>
      <c r="AE312" s="322">
        <v>0</v>
      </c>
      <c r="AF312" s="322">
        <v>0</v>
      </c>
      <c r="AG312" s="322">
        <v>0</v>
      </c>
      <c r="AH312" s="322">
        <v>108.14</v>
      </c>
      <c r="AI312" s="322">
        <v>62.9</v>
      </c>
      <c r="AJ312" s="322">
        <v>125.44199999999999</v>
      </c>
      <c r="AK312" s="322">
        <v>47.362000000000002</v>
      </c>
      <c r="AL312" s="322">
        <v>5.95</v>
      </c>
      <c r="AM312" s="322">
        <v>0.13500000000000001</v>
      </c>
      <c r="AN312" s="322">
        <v>0</v>
      </c>
      <c r="AO312" s="322">
        <v>0</v>
      </c>
      <c r="AP312" s="320">
        <v>0</v>
      </c>
      <c r="AQ312" s="322">
        <v>0</v>
      </c>
      <c r="AR312" s="322">
        <v>0</v>
      </c>
      <c r="AS312" s="322">
        <v>0</v>
      </c>
      <c r="AT312" s="101" t="s">
        <v>22</v>
      </c>
      <c r="AU312" s="101" t="s">
        <v>27</v>
      </c>
      <c r="AV312" s="101">
        <v>6</v>
      </c>
      <c r="AW312" t="s">
        <v>154</v>
      </c>
      <c r="AX312" t="s">
        <v>43</v>
      </c>
      <c r="AY312" t="s">
        <v>6816</v>
      </c>
      <c r="AZ312" t="s">
        <v>331</v>
      </c>
      <c r="BA312" t="s">
        <v>321</v>
      </c>
      <c r="BB312" t="s">
        <v>321</v>
      </c>
      <c r="BC312" t="s">
        <v>321</v>
      </c>
      <c r="BD312" t="s">
        <v>321</v>
      </c>
      <c r="BE312" s="322">
        <v>0</v>
      </c>
    </row>
    <row r="313" spans="1:57">
      <c r="A313" s="186" t="s">
        <v>149</v>
      </c>
      <c r="B313" s="186" t="s">
        <v>465</v>
      </c>
      <c r="C313" s="322">
        <v>0</v>
      </c>
      <c r="D313" s="322">
        <v>0</v>
      </c>
      <c r="E313" s="322">
        <v>0</v>
      </c>
      <c r="F313" s="322">
        <v>0</v>
      </c>
      <c r="G313" s="322">
        <v>0</v>
      </c>
      <c r="H313" s="322">
        <v>0</v>
      </c>
      <c r="I313" s="322">
        <v>0</v>
      </c>
      <c r="J313" s="322">
        <v>147</v>
      </c>
      <c r="K313" s="322">
        <v>186</v>
      </c>
      <c r="L313" s="322">
        <v>215</v>
      </c>
      <c r="M313" s="322">
        <v>201</v>
      </c>
      <c r="N313" s="322">
        <v>274</v>
      </c>
      <c r="O313" s="322">
        <v>326</v>
      </c>
      <c r="P313" s="322">
        <v>432</v>
      </c>
      <c r="Q313" s="322">
        <v>505</v>
      </c>
      <c r="R313" s="322">
        <v>685</v>
      </c>
      <c r="S313" s="322">
        <v>675</v>
      </c>
      <c r="T313" s="322">
        <v>800</v>
      </c>
      <c r="U313" s="322">
        <v>500</v>
      </c>
      <c r="V313" s="322">
        <v>390</v>
      </c>
      <c r="W313" s="322">
        <v>340</v>
      </c>
      <c r="X313" s="322">
        <v>430</v>
      </c>
      <c r="Y313" s="322">
        <v>430</v>
      </c>
      <c r="Z313" s="322">
        <v>280</v>
      </c>
      <c r="AA313" s="322">
        <v>320</v>
      </c>
      <c r="AB313" s="322">
        <v>330</v>
      </c>
      <c r="AC313" s="322">
        <v>370</v>
      </c>
      <c r="AD313" s="322">
        <v>430</v>
      </c>
      <c r="AE313" s="322">
        <v>480</v>
      </c>
      <c r="AF313" s="322">
        <v>700</v>
      </c>
      <c r="AG313" s="322">
        <v>980</v>
      </c>
      <c r="AH313" s="322">
        <v>970</v>
      </c>
      <c r="AI313" s="322">
        <v>1110</v>
      </c>
      <c r="AJ313" s="322">
        <v>500</v>
      </c>
      <c r="AK313" s="322">
        <v>170</v>
      </c>
      <c r="AL313" s="322">
        <v>30</v>
      </c>
      <c r="AM313" s="347">
        <v>0</v>
      </c>
      <c r="AN313" s="347">
        <v>0</v>
      </c>
      <c r="AO313" s="347">
        <v>0</v>
      </c>
      <c r="AP313" s="320">
        <v>0</v>
      </c>
      <c r="AQ313" s="322">
        <v>0</v>
      </c>
      <c r="AR313" s="322">
        <v>0</v>
      </c>
      <c r="AS313" s="322">
        <v>0</v>
      </c>
      <c r="AT313" s="101" t="s">
        <v>73</v>
      </c>
      <c r="AU313" s="101" t="s">
        <v>26</v>
      </c>
      <c r="AV313" s="101">
        <v>29</v>
      </c>
      <c r="AW313" t="s">
        <v>156</v>
      </c>
      <c r="AX313" t="s">
        <v>458</v>
      </c>
      <c r="AY313" t="s">
        <v>76</v>
      </c>
      <c r="AZ313" t="s">
        <v>324</v>
      </c>
      <c r="BA313" t="s">
        <v>321</v>
      </c>
      <c r="BB313" t="s">
        <v>321</v>
      </c>
      <c r="BC313" s="321" t="s">
        <v>459</v>
      </c>
      <c r="BD313" s="321" t="s">
        <v>321</v>
      </c>
      <c r="BE313" s="322">
        <v>0</v>
      </c>
    </row>
    <row r="314" spans="1:57">
      <c r="A314" s="186" t="s">
        <v>149</v>
      </c>
      <c r="B314" s="186" t="s">
        <v>478</v>
      </c>
      <c r="C314" s="322">
        <v>0</v>
      </c>
      <c r="D314" s="322">
        <v>0</v>
      </c>
      <c r="E314" s="322">
        <v>0</v>
      </c>
      <c r="F314" s="322">
        <v>0</v>
      </c>
      <c r="G314" s="322">
        <v>0</v>
      </c>
      <c r="H314" s="322">
        <v>0</v>
      </c>
      <c r="I314" s="322">
        <v>0</v>
      </c>
      <c r="J314" s="322">
        <v>0</v>
      </c>
      <c r="K314" s="322">
        <v>0</v>
      </c>
      <c r="L314" s="322">
        <v>0</v>
      </c>
      <c r="M314" s="322">
        <v>0</v>
      </c>
      <c r="N314" s="322">
        <v>0</v>
      </c>
      <c r="O314" s="322">
        <v>0</v>
      </c>
      <c r="P314" s="322">
        <v>0</v>
      </c>
      <c r="Q314" s="322">
        <v>0</v>
      </c>
      <c r="R314" s="322">
        <v>0</v>
      </c>
      <c r="S314" s="322">
        <v>0</v>
      </c>
      <c r="T314" s="322">
        <v>0</v>
      </c>
      <c r="U314" s="322">
        <v>0</v>
      </c>
      <c r="V314" s="322">
        <v>0</v>
      </c>
      <c r="W314" s="322">
        <v>0</v>
      </c>
      <c r="X314" s="322">
        <v>0</v>
      </c>
      <c r="Y314" s="322">
        <v>0</v>
      </c>
      <c r="Z314" s="322">
        <v>0</v>
      </c>
      <c r="AA314" s="322">
        <v>0</v>
      </c>
      <c r="AB314" s="322">
        <v>0</v>
      </c>
      <c r="AC314" s="322">
        <v>0</v>
      </c>
      <c r="AD314" s="322">
        <v>0</v>
      </c>
      <c r="AE314" s="322">
        <v>0</v>
      </c>
      <c r="AF314" s="322">
        <v>0</v>
      </c>
      <c r="AG314" s="322">
        <v>0</v>
      </c>
      <c r="AH314" s="322">
        <v>0</v>
      </c>
      <c r="AI314" s="322">
        <v>9.3000000000000007</v>
      </c>
      <c r="AJ314" s="322">
        <v>10.6</v>
      </c>
      <c r="AK314" s="322">
        <v>8</v>
      </c>
      <c r="AL314" s="322">
        <v>2.1</v>
      </c>
      <c r="AM314" s="322">
        <v>0</v>
      </c>
      <c r="AN314" s="322">
        <v>0</v>
      </c>
      <c r="AO314" s="322">
        <v>0</v>
      </c>
      <c r="AP314" s="320">
        <v>0</v>
      </c>
      <c r="AQ314" s="322">
        <v>0</v>
      </c>
      <c r="AR314" s="322">
        <v>0</v>
      </c>
      <c r="AS314" s="322">
        <v>0</v>
      </c>
      <c r="AT314" s="101" t="s">
        <v>23</v>
      </c>
      <c r="AU314" s="101" t="s">
        <v>26</v>
      </c>
      <c r="AV314" s="101">
        <v>4</v>
      </c>
      <c r="AW314" t="s">
        <v>158</v>
      </c>
      <c r="AX314" t="s">
        <v>45</v>
      </c>
      <c r="AY314" s="321" t="s">
        <v>6816</v>
      </c>
      <c r="AZ314" t="s">
        <v>331</v>
      </c>
      <c r="BA314" t="s">
        <v>321</v>
      </c>
      <c r="BB314" t="s">
        <v>321</v>
      </c>
      <c r="BC314" t="s">
        <v>321</v>
      </c>
      <c r="BD314" t="s">
        <v>321</v>
      </c>
      <c r="BE314" s="322">
        <v>0</v>
      </c>
    </row>
    <row r="315" spans="1:57">
      <c r="A315" s="186" t="s">
        <v>149</v>
      </c>
      <c r="B315" s="186" t="s">
        <v>455</v>
      </c>
      <c r="C315" s="322">
        <v>0</v>
      </c>
      <c r="D315" s="322">
        <v>0</v>
      </c>
      <c r="E315" s="322">
        <v>0</v>
      </c>
      <c r="F315" s="322">
        <v>0</v>
      </c>
      <c r="G315" s="322">
        <v>0</v>
      </c>
      <c r="H315" s="322">
        <v>0</v>
      </c>
      <c r="I315" s="322">
        <v>0</v>
      </c>
      <c r="J315" s="322">
        <v>0</v>
      </c>
      <c r="K315" s="322">
        <v>0</v>
      </c>
      <c r="L315" s="322">
        <v>0</v>
      </c>
      <c r="M315" s="322">
        <v>0</v>
      </c>
      <c r="N315" s="322">
        <v>0</v>
      </c>
      <c r="O315" s="322">
        <v>0</v>
      </c>
      <c r="P315" s="322">
        <v>0</v>
      </c>
      <c r="Q315" s="322">
        <v>0</v>
      </c>
      <c r="R315" s="322">
        <v>0</v>
      </c>
      <c r="S315" s="322">
        <v>0</v>
      </c>
      <c r="T315" s="322">
        <v>0</v>
      </c>
      <c r="U315" s="322">
        <v>0</v>
      </c>
      <c r="V315" s="322">
        <v>0</v>
      </c>
      <c r="W315" s="322">
        <v>0</v>
      </c>
      <c r="X315" s="322">
        <v>0</v>
      </c>
      <c r="Y315" s="322">
        <v>0</v>
      </c>
      <c r="Z315" s="322">
        <v>0</v>
      </c>
      <c r="AA315" s="322">
        <v>0</v>
      </c>
      <c r="AB315" s="322">
        <v>0</v>
      </c>
      <c r="AC315" s="322">
        <v>0</v>
      </c>
      <c r="AD315" s="322">
        <v>0</v>
      </c>
      <c r="AE315" s="322">
        <v>0</v>
      </c>
      <c r="AF315" s="322">
        <v>0</v>
      </c>
      <c r="AG315" s="322">
        <v>0</v>
      </c>
      <c r="AH315" s="322">
        <v>0</v>
      </c>
      <c r="AI315" s="322">
        <v>0</v>
      </c>
      <c r="AJ315" s="322">
        <v>0.45</v>
      </c>
      <c r="AK315" s="322">
        <v>0.45</v>
      </c>
      <c r="AL315" s="322">
        <v>0.45</v>
      </c>
      <c r="AM315" s="322">
        <v>0</v>
      </c>
      <c r="AN315" s="322">
        <v>0</v>
      </c>
      <c r="AO315" s="322">
        <v>0</v>
      </c>
      <c r="AP315" s="320">
        <v>0</v>
      </c>
      <c r="AQ315" s="322">
        <v>0</v>
      </c>
      <c r="AR315" s="322">
        <v>0</v>
      </c>
      <c r="AS315" s="322">
        <v>0</v>
      </c>
      <c r="AT315" s="101" t="s">
        <v>24</v>
      </c>
      <c r="AU315" s="101" t="s">
        <v>26</v>
      </c>
      <c r="AV315" s="101">
        <v>3</v>
      </c>
      <c r="AW315" t="s">
        <v>158</v>
      </c>
      <c r="AX315" t="s">
        <v>57</v>
      </c>
      <c r="AY315" t="s">
        <v>325</v>
      </c>
      <c r="AZ315" t="s">
        <v>324</v>
      </c>
      <c r="BA315" t="s">
        <v>321</v>
      </c>
      <c r="BB315" t="s">
        <v>321</v>
      </c>
      <c r="BC315" t="s">
        <v>321</v>
      </c>
      <c r="BD315" t="s">
        <v>321</v>
      </c>
      <c r="BE315" s="322">
        <v>0</v>
      </c>
    </row>
    <row r="316" spans="1:57">
      <c r="A316" s="186" t="s">
        <v>149</v>
      </c>
      <c r="B316" s="186" t="s">
        <v>470</v>
      </c>
      <c r="C316" s="322">
        <v>0</v>
      </c>
      <c r="D316" s="322">
        <v>0</v>
      </c>
      <c r="E316" s="322">
        <v>0</v>
      </c>
      <c r="F316" s="322">
        <v>0</v>
      </c>
      <c r="G316" s="322">
        <v>0</v>
      </c>
      <c r="H316" s="322">
        <v>0</v>
      </c>
      <c r="I316" s="322">
        <v>0</v>
      </c>
      <c r="J316" s="322">
        <v>0</v>
      </c>
      <c r="K316" s="322">
        <v>0</v>
      </c>
      <c r="L316" s="322">
        <v>0</v>
      </c>
      <c r="M316" s="322">
        <v>0</v>
      </c>
      <c r="N316" s="322">
        <v>0</v>
      </c>
      <c r="O316" s="322">
        <v>0</v>
      </c>
      <c r="P316" s="322">
        <v>0</v>
      </c>
      <c r="Q316" s="322">
        <v>0</v>
      </c>
      <c r="R316" s="322">
        <v>0</v>
      </c>
      <c r="S316" s="322">
        <v>0</v>
      </c>
      <c r="T316" s="322">
        <v>0</v>
      </c>
      <c r="U316" s="322">
        <v>0</v>
      </c>
      <c r="V316" s="322">
        <v>0</v>
      </c>
      <c r="W316" s="322">
        <v>0</v>
      </c>
      <c r="X316" s="322">
        <v>0</v>
      </c>
      <c r="Y316" s="322">
        <v>0</v>
      </c>
      <c r="Z316" s="322">
        <v>50</v>
      </c>
      <c r="AA316" s="322">
        <v>85</v>
      </c>
      <c r="AB316" s="322">
        <v>100</v>
      </c>
      <c r="AC316" s="322">
        <v>130</v>
      </c>
      <c r="AD316" s="322">
        <v>225</v>
      </c>
      <c r="AE316" s="322">
        <v>290</v>
      </c>
      <c r="AF316" s="322">
        <v>330</v>
      </c>
      <c r="AG316" s="322">
        <v>500</v>
      </c>
      <c r="AH316" s="322">
        <v>430</v>
      </c>
      <c r="AI316" s="322">
        <v>430</v>
      </c>
      <c r="AJ316" s="322">
        <v>110</v>
      </c>
      <c r="AK316" s="322">
        <v>50</v>
      </c>
      <c r="AL316" s="322">
        <v>0</v>
      </c>
      <c r="AM316" s="322">
        <v>0</v>
      </c>
      <c r="AN316" s="322">
        <v>0</v>
      </c>
      <c r="AO316" s="322">
        <v>0</v>
      </c>
      <c r="AP316" s="320">
        <v>0</v>
      </c>
      <c r="AQ316" s="322">
        <v>0</v>
      </c>
      <c r="AR316" s="322">
        <v>0</v>
      </c>
      <c r="AS316" s="322">
        <v>0</v>
      </c>
      <c r="AT316" s="101" t="s">
        <v>14</v>
      </c>
      <c r="AU316" s="101" t="s">
        <v>25</v>
      </c>
      <c r="AV316" s="101">
        <v>12</v>
      </c>
      <c r="AW316" t="s">
        <v>156</v>
      </c>
      <c r="AX316" t="s">
        <v>458</v>
      </c>
      <c r="AY316" t="s">
        <v>76</v>
      </c>
      <c r="AZ316" t="s">
        <v>324</v>
      </c>
      <c r="BA316" t="s">
        <v>321</v>
      </c>
      <c r="BB316" t="s">
        <v>469</v>
      </c>
      <c r="BC316" t="s">
        <v>459</v>
      </c>
      <c r="BD316" t="s">
        <v>321</v>
      </c>
      <c r="BE316" s="322">
        <v>0</v>
      </c>
    </row>
    <row r="317" spans="1:57">
      <c r="A317" s="186" t="s">
        <v>149</v>
      </c>
      <c r="B317" s="186" t="s">
        <v>447</v>
      </c>
      <c r="C317" s="322">
        <v>0</v>
      </c>
      <c r="D317" s="322">
        <v>0</v>
      </c>
      <c r="E317" s="322">
        <v>0</v>
      </c>
      <c r="F317" s="322">
        <v>0</v>
      </c>
      <c r="G317" s="322">
        <v>0</v>
      </c>
      <c r="H317" s="322">
        <v>0</v>
      </c>
      <c r="I317" s="322">
        <v>0</v>
      </c>
      <c r="J317" s="322">
        <v>0</v>
      </c>
      <c r="K317" s="322">
        <v>0</v>
      </c>
      <c r="L317" s="322">
        <v>0</v>
      </c>
      <c r="M317" s="322">
        <v>0</v>
      </c>
      <c r="N317" s="322">
        <v>0</v>
      </c>
      <c r="O317" s="322">
        <v>0</v>
      </c>
      <c r="P317" s="322">
        <v>0</v>
      </c>
      <c r="Q317" s="322">
        <v>0</v>
      </c>
      <c r="R317" s="322">
        <v>0</v>
      </c>
      <c r="S317" s="322">
        <v>0</v>
      </c>
      <c r="T317" s="322">
        <v>0</v>
      </c>
      <c r="U317" s="322">
        <v>0</v>
      </c>
      <c r="V317" s="322">
        <v>0</v>
      </c>
      <c r="W317" s="322">
        <v>0</v>
      </c>
      <c r="X317" s="322">
        <v>0</v>
      </c>
      <c r="Y317" s="322">
        <v>0</v>
      </c>
      <c r="Z317" s="322">
        <v>0</v>
      </c>
      <c r="AA317" s="322">
        <v>0</v>
      </c>
      <c r="AB317" s="322">
        <v>0</v>
      </c>
      <c r="AC317" s="322">
        <v>0</v>
      </c>
      <c r="AD317" s="322">
        <v>0</v>
      </c>
      <c r="AE317" s="322">
        <v>0</v>
      </c>
      <c r="AF317" s="322">
        <v>0</v>
      </c>
      <c r="AG317" s="322">
        <v>82.302000000000007</v>
      </c>
      <c r="AH317" s="322">
        <v>100</v>
      </c>
      <c r="AI317" s="322">
        <v>100</v>
      </c>
      <c r="AJ317" s="322">
        <v>25</v>
      </c>
      <c r="AK317" s="322">
        <v>35</v>
      </c>
      <c r="AL317" s="322">
        <v>0</v>
      </c>
      <c r="AM317" s="322">
        <v>0</v>
      </c>
      <c r="AN317" s="322">
        <v>0</v>
      </c>
      <c r="AO317" s="322">
        <v>0</v>
      </c>
      <c r="AP317" s="320">
        <v>0</v>
      </c>
      <c r="AQ317" s="322">
        <v>0</v>
      </c>
      <c r="AR317" s="322">
        <v>0</v>
      </c>
      <c r="AS317" s="322">
        <v>0</v>
      </c>
      <c r="AT317" s="101" t="s">
        <v>21</v>
      </c>
      <c r="AU317" s="101" t="s">
        <v>25</v>
      </c>
      <c r="AV317" s="101">
        <v>5</v>
      </c>
      <c r="AW317" t="s">
        <v>159</v>
      </c>
      <c r="AX317" t="s">
        <v>41</v>
      </c>
      <c r="AY317" t="s">
        <v>441</v>
      </c>
      <c r="AZ317" t="s">
        <v>331</v>
      </c>
      <c r="BA317" t="s">
        <v>321</v>
      </c>
      <c r="BB317" t="s">
        <v>321</v>
      </c>
      <c r="BC317" t="s">
        <v>321</v>
      </c>
      <c r="BD317" t="s">
        <v>321</v>
      </c>
      <c r="BE317" s="322">
        <v>0</v>
      </c>
    </row>
    <row r="318" spans="1:57">
      <c r="A318" s="186" t="s">
        <v>149</v>
      </c>
      <c r="B318" s="186" t="s">
        <v>440</v>
      </c>
      <c r="C318" s="322">
        <v>0</v>
      </c>
      <c r="D318" s="322">
        <v>0</v>
      </c>
      <c r="E318" s="322">
        <v>0</v>
      </c>
      <c r="F318" s="322">
        <v>0</v>
      </c>
      <c r="G318" s="322">
        <v>0</v>
      </c>
      <c r="H318" s="322">
        <v>0</v>
      </c>
      <c r="I318" s="322">
        <v>0</v>
      </c>
      <c r="J318" s="322">
        <v>0</v>
      </c>
      <c r="K318" s="322">
        <v>0</v>
      </c>
      <c r="L318" s="322">
        <v>0</v>
      </c>
      <c r="M318" s="322">
        <v>0</v>
      </c>
      <c r="N318" s="322">
        <v>0</v>
      </c>
      <c r="O318" s="322">
        <v>0</v>
      </c>
      <c r="P318" s="322">
        <v>0</v>
      </c>
      <c r="Q318" s="322">
        <v>0</v>
      </c>
      <c r="R318" s="322">
        <v>0</v>
      </c>
      <c r="S318" s="322">
        <v>0</v>
      </c>
      <c r="T318" s="322">
        <v>0</v>
      </c>
      <c r="U318" s="322">
        <v>0</v>
      </c>
      <c r="V318" s="322">
        <v>0</v>
      </c>
      <c r="W318" s="322">
        <v>0</v>
      </c>
      <c r="X318" s="322">
        <v>0</v>
      </c>
      <c r="Y318" s="322">
        <v>0</v>
      </c>
      <c r="Z318" s="322">
        <v>0</v>
      </c>
      <c r="AA318" s="322">
        <v>0</v>
      </c>
      <c r="AB318" s="322">
        <v>0</v>
      </c>
      <c r="AC318" s="322">
        <v>0</v>
      </c>
      <c r="AD318" s="322">
        <v>0</v>
      </c>
      <c r="AE318" s="322">
        <v>0</v>
      </c>
      <c r="AF318" s="322">
        <v>0</v>
      </c>
      <c r="AG318" s="322">
        <v>0</v>
      </c>
      <c r="AH318" s="322">
        <v>5.7649999999999997</v>
      </c>
      <c r="AI318" s="322">
        <v>11.981999999999999</v>
      </c>
      <c r="AJ318" s="322">
        <v>12.172000000000001</v>
      </c>
      <c r="AK318" s="322">
        <v>13.406000000000001</v>
      </c>
      <c r="AL318" s="322">
        <v>0</v>
      </c>
      <c r="AM318" s="322">
        <v>0</v>
      </c>
      <c r="AN318" s="322">
        <v>0</v>
      </c>
      <c r="AO318" s="322">
        <v>0</v>
      </c>
      <c r="AP318" s="320">
        <v>0</v>
      </c>
      <c r="AQ318" s="322">
        <v>0</v>
      </c>
      <c r="AR318" s="322">
        <v>0</v>
      </c>
      <c r="AS318" s="322">
        <v>0</v>
      </c>
      <c r="AT318" s="101" t="s">
        <v>22</v>
      </c>
      <c r="AU318" s="101" t="s">
        <v>25</v>
      </c>
      <c r="AV318" s="101">
        <v>4</v>
      </c>
      <c r="AW318" t="s">
        <v>159</v>
      </c>
      <c r="AX318" t="s">
        <v>37</v>
      </c>
      <c r="AY318" t="s">
        <v>341</v>
      </c>
      <c r="AZ318" t="s">
        <v>331</v>
      </c>
      <c r="BA318" t="s">
        <v>321</v>
      </c>
      <c r="BB318" t="s">
        <v>321</v>
      </c>
      <c r="BC318" t="s">
        <v>321</v>
      </c>
      <c r="BD318" t="s">
        <v>321</v>
      </c>
      <c r="BE318" s="322">
        <v>0</v>
      </c>
    </row>
    <row r="319" spans="1:57">
      <c r="A319" s="186" t="s">
        <v>149</v>
      </c>
      <c r="B319" s="186" t="s">
        <v>427</v>
      </c>
      <c r="C319" s="322">
        <v>0</v>
      </c>
      <c r="D319" s="322">
        <v>0</v>
      </c>
      <c r="E319" s="322">
        <v>0</v>
      </c>
      <c r="F319" s="322">
        <v>0</v>
      </c>
      <c r="G319" s="322">
        <v>0</v>
      </c>
      <c r="H319" s="322">
        <v>0</v>
      </c>
      <c r="I319" s="322">
        <v>0</v>
      </c>
      <c r="J319" s="322">
        <v>0</v>
      </c>
      <c r="K319" s="322">
        <v>0</v>
      </c>
      <c r="L319" s="322">
        <v>0</v>
      </c>
      <c r="M319" s="322">
        <v>0</v>
      </c>
      <c r="N319" s="322">
        <v>0</v>
      </c>
      <c r="O319" s="322">
        <v>0</v>
      </c>
      <c r="P319" s="322">
        <v>0</v>
      </c>
      <c r="Q319" s="322">
        <v>0</v>
      </c>
      <c r="R319" s="322">
        <v>0</v>
      </c>
      <c r="S319" s="322">
        <v>0</v>
      </c>
      <c r="T319" s="322">
        <v>0</v>
      </c>
      <c r="U319" s="322">
        <v>0</v>
      </c>
      <c r="V319" s="322">
        <v>0</v>
      </c>
      <c r="W319" s="322">
        <v>0</v>
      </c>
      <c r="X319" s="322">
        <v>0</v>
      </c>
      <c r="Y319" s="322">
        <v>0</v>
      </c>
      <c r="Z319" s="322">
        <v>0</v>
      </c>
      <c r="AA319" s="322">
        <v>0</v>
      </c>
      <c r="AB319" s="322">
        <v>0</v>
      </c>
      <c r="AC319" s="322">
        <v>0</v>
      </c>
      <c r="AD319" s="322">
        <v>0</v>
      </c>
      <c r="AE319" s="322">
        <v>0</v>
      </c>
      <c r="AF319" s="322">
        <v>0</v>
      </c>
      <c r="AG319" s="322">
        <v>0</v>
      </c>
      <c r="AH319" s="322">
        <v>2</v>
      </c>
      <c r="AI319" s="322">
        <v>2</v>
      </c>
      <c r="AJ319" s="322">
        <v>2</v>
      </c>
      <c r="AK319" s="322">
        <v>2</v>
      </c>
      <c r="AL319" s="322">
        <v>0</v>
      </c>
      <c r="AM319" s="322">
        <v>0</v>
      </c>
      <c r="AN319" s="322">
        <v>0</v>
      </c>
      <c r="AO319" s="322">
        <v>0</v>
      </c>
      <c r="AP319" s="320">
        <v>0</v>
      </c>
      <c r="AQ319" s="322">
        <v>0</v>
      </c>
      <c r="AR319" s="322">
        <v>0</v>
      </c>
      <c r="AS319" s="322">
        <v>0</v>
      </c>
      <c r="AT319" s="101" t="s">
        <v>22</v>
      </c>
      <c r="AU319" s="101" t="s">
        <v>25</v>
      </c>
      <c r="AV319" s="101">
        <v>4</v>
      </c>
      <c r="AW319" t="s">
        <v>158</v>
      </c>
      <c r="AX319" t="s">
        <v>57</v>
      </c>
      <c r="AY319" t="s">
        <v>341</v>
      </c>
      <c r="AZ319" t="s">
        <v>331</v>
      </c>
      <c r="BA319" t="s">
        <v>321</v>
      </c>
      <c r="BB319" t="s">
        <v>321</v>
      </c>
      <c r="BC319" t="s">
        <v>321</v>
      </c>
      <c r="BD319" t="s">
        <v>321</v>
      </c>
      <c r="BE319" s="322">
        <v>0</v>
      </c>
    </row>
    <row r="320" spans="1:57">
      <c r="A320" s="186" t="s">
        <v>149</v>
      </c>
      <c r="B320" s="186" t="s">
        <v>481</v>
      </c>
      <c r="C320" s="322">
        <v>0</v>
      </c>
      <c r="D320" s="322">
        <v>0</v>
      </c>
      <c r="E320" s="322">
        <v>0</v>
      </c>
      <c r="F320" s="322">
        <v>0</v>
      </c>
      <c r="G320" s="322">
        <v>0</v>
      </c>
      <c r="H320" s="322">
        <v>0</v>
      </c>
      <c r="I320" s="322">
        <v>0</v>
      </c>
      <c r="J320" s="322">
        <v>0</v>
      </c>
      <c r="K320" s="322">
        <v>0</v>
      </c>
      <c r="L320" s="322">
        <v>0</v>
      </c>
      <c r="M320" s="322">
        <v>0</v>
      </c>
      <c r="N320" s="322">
        <v>0</v>
      </c>
      <c r="O320" s="322">
        <v>0</v>
      </c>
      <c r="P320" s="322">
        <v>0</v>
      </c>
      <c r="Q320" s="322">
        <v>0</v>
      </c>
      <c r="R320" s="322">
        <v>0</v>
      </c>
      <c r="S320" s="322">
        <v>0</v>
      </c>
      <c r="T320" s="322">
        <v>0</v>
      </c>
      <c r="U320" s="322">
        <v>0</v>
      </c>
      <c r="V320" s="322">
        <v>0</v>
      </c>
      <c r="W320" s="322">
        <v>0</v>
      </c>
      <c r="X320" s="322">
        <v>0</v>
      </c>
      <c r="Y320" s="322">
        <v>0</v>
      </c>
      <c r="Z320" s="322">
        <v>0</v>
      </c>
      <c r="AA320" s="322">
        <v>0</v>
      </c>
      <c r="AB320" s="322">
        <v>0</v>
      </c>
      <c r="AC320" s="322">
        <v>0</v>
      </c>
      <c r="AD320" s="322">
        <v>0</v>
      </c>
      <c r="AE320" s="322">
        <v>0</v>
      </c>
      <c r="AF320" s="322">
        <v>0</v>
      </c>
      <c r="AG320" s="322">
        <v>0</v>
      </c>
      <c r="AH320" s="322">
        <v>0.85</v>
      </c>
      <c r="AI320" s="322">
        <v>0.42099999999999999</v>
      </c>
      <c r="AJ320" s="322">
        <v>0.43099999999999999</v>
      </c>
      <c r="AK320" s="322">
        <v>0.43099999999999999</v>
      </c>
      <c r="AL320" s="322">
        <v>0</v>
      </c>
      <c r="AM320" s="322">
        <v>0</v>
      </c>
      <c r="AN320" s="322">
        <v>0</v>
      </c>
      <c r="AO320" s="322">
        <v>0</v>
      </c>
      <c r="AP320" s="320">
        <v>0</v>
      </c>
      <c r="AQ320" s="322">
        <v>0</v>
      </c>
      <c r="AR320" s="322">
        <v>0</v>
      </c>
      <c r="AS320" s="322">
        <v>0</v>
      </c>
      <c r="AT320" s="101" t="s">
        <v>22</v>
      </c>
      <c r="AU320" s="101" t="s">
        <v>25</v>
      </c>
      <c r="AV320" s="101">
        <v>4</v>
      </c>
      <c r="AW320" t="s">
        <v>159</v>
      </c>
      <c r="AX320" t="s">
        <v>43</v>
      </c>
      <c r="AY320" t="s">
        <v>6816</v>
      </c>
      <c r="AZ320" t="s">
        <v>331</v>
      </c>
      <c r="BA320" t="s">
        <v>321</v>
      </c>
      <c r="BB320" t="s">
        <v>321</v>
      </c>
      <c r="BC320" t="s">
        <v>321</v>
      </c>
      <c r="BD320" t="s">
        <v>321</v>
      </c>
      <c r="BE320" s="322">
        <v>0</v>
      </c>
    </row>
    <row r="321" spans="1:57">
      <c r="A321" s="186" t="s">
        <v>149</v>
      </c>
      <c r="B321" s="186" t="s">
        <v>474</v>
      </c>
      <c r="C321" s="322">
        <v>0</v>
      </c>
      <c r="D321" s="322">
        <v>0</v>
      </c>
      <c r="E321" s="322">
        <v>0</v>
      </c>
      <c r="F321" s="322">
        <v>0</v>
      </c>
      <c r="G321" s="322">
        <v>0</v>
      </c>
      <c r="H321" s="322">
        <v>0</v>
      </c>
      <c r="I321" s="322">
        <v>0</v>
      </c>
      <c r="J321" s="322">
        <v>0</v>
      </c>
      <c r="K321" s="322">
        <v>0</v>
      </c>
      <c r="L321" s="322">
        <v>0</v>
      </c>
      <c r="M321" s="322">
        <v>0</v>
      </c>
      <c r="N321" s="322">
        <v>0</v>
      </c>
      <c r="O321" s="322">
        <v>0</v>
      </c>
      <c r="P321" s="322">
        <v>0</v>
      </c>
      <c r="Q321" s="322">
        <v>0</v>
      </c>
      <c r="R321" s="322">
        <v>0</v>
      </c>
      <c r="S321" s="322">
        <v>0</v>
      </c>
      <c r="T321" s="322">
        <v>0</v>
      </c>
      <c r="U321" s="322">
        <v>0</v>
      </c>
      <c r="V321" s="322">
        <v>0</v>
      </c>
      <c r="W321" s="322">
        <v>0</v>
      </c>
      <c r="X321" s="322">
        <v>0</v>
      </c>
      <c r="Y321" s="322">
        <v>0</v>
      </c>
      <c r="Z321" s="322">
        <v>0</v>
      </c>
      <c r="AA321" s="322">
        <v>0</v>
      </c>
      <c r="AB321" s="322">
        <v>0</v>
      </c>
      <c r="AC321" s="322">
        <v>0</v>
      </c>
      <c r="AD321" s="322">
        <v>0</v>
      </c>
      <c r="AE321" s="322">
        <v>0</v>
      </c>
      <c r="AF321" s="322">
        <v>0</v>
      </c>
      <c r="AG321" s="322">
        <v>0</v>
      </c>
      <c r="AH321" s="322">
        <v>1</v>
      </c>
      <c r="AI321" s="322">
        <v>1</v>
      </c>
      <c r="AJ321" s="322">
        <v>4</v>
      </c>
      <c r="AK321" s="322">
        <v>4</v>
      </c>
      <c r="AL321" s="322">
        <v>0</v>
      </c>
      <c r="AM321" s="322">
        <v>0</v>
      </c>
      <c r="AN321" s="322">
        <v>0</v>
      </c>
      <c r="AO321" s="322">
        <v>0</v>
      </c>
      <c r="AP321" s="320">
        <v>0</v>
      </c>
      <c r="AQ321" s="322">
        <v>0</v>
      </c>
      <c r="AR321" s="322">
        <v>0</v>
      </c>
      <c r="AS321" s="322">
        <v>0</v>
      </c>
      <c r="AT321" s="101" t="s">
        <v>22</v>
      </c>
      <c r="AU321" s="101" t="s">
        <v>25</v>
      </c>
      <c r="AV321" s="101">
        <v>4</v>
      </c>
      <c r="AW321" t="s">
        <v>158</v>
      </c>
      <c r="AX321" t="s">
        <v>57</v>
      </c>
      <c r="AY321" t="s">
        <v>6816</v>
      </c>
      <c r="AZ321" t="s">
        <v>331</v>
      </c>
      <c r="BA321" t="s">
        <v>321</v>
      </c>
      <c r="BB321" t="s">
        <v>321</v>
      </c>
      <c r="BC321" t="s">
        <v>321</v>
      </c>
      <c r="BD321" t="s">
        <v>321</v>
      </c>
      <c r="BE321" s="322">
        <v>0</v>
      </c>
    </row>
    <row r="322" spans="1:57">
      <c r="A322" s="186" t="s">
        <v>149</v>
      </c>
      <c r="B322" s="186" t="s">
        <v>496</v>
      </c>
      <c r="C322" s="322">
        <v>0</v>
      </c>
      <c r="D322" s="322">
        <v>0</v>
      </c>
      <c r="E322" s="322">
        <v>0</v>
      </c>
      <c r="F322" s="322">
        <v>0</v>
      </c>
      <c r="G322" s="322">
        <v>0</v>
      </c>
      <c r="H322" s="322">
        <v>0</v>
      </c>
      <c r="I322" s="322">
        <v>0</v>
      </c>
      <c r="J322" s="322">
        <v>0</v>
      </c>
      <c r="K322" s="322">
        <v>0</v>
      </c>
      <c r="L322" s="322">
        <v>0</v>
      </c>
      <c r="M322" s="322">
        <v>0</v>
      </c>
      <c r="N322" s="322">
        <v>0</v>
      </c>
      <c r="O322" s="322">
        <v>0</v>
      </c>
      <c r="P322" s="322">
        <v>0</v>
      </c>
      <c r="Q322" s="322">
        <v>0</v>
      </c>
      <c r="R322" s="322">
        <v>0</v>
      </c>
      <c r="S322" s="322">
        <v>0</v>
      </c>
      <c r="T322" s="322">
        <v>0</v>
      </c>
      <c r="U322" s="322">
        <v>0</v>
      </c>
      <c r="V322" s="322">
        <v>0</v>
      </c>
      <c r="W322" s="322">
        <v>0</v>
      </c>
      <c r="X322" s="322">
        <v>0</v>
      </c>
      <c r="Y322" s="322">
        <v>0</v>
      </c>
      <c r="Z322" s="322">
        <v>0</v>
      </c>
      <c r="AA322" s="322">
        <v>0</v>
      </c>
      <c r="AB322" s="322">
        <v>0</v>
      </c>
      <c r="AC322" s="322">
        <v>152.1</v>
      </c>
      <c r="AD322" s="322">
        <v>163.4</v>
      </c>
      <c r="AE322" s="322">
        <v>172.1</v>
      </c>
      <c r="AF322" s="322">
        <v>185.96100000000001</v>
      </c>
      <c r="AG322" s="322">
        <v>132.29</v>
      </c>
      <c r="AH322" s="322">
        <v>41.33</v>
      </c>
      <c r="AI322" s="322">
        <v>4.1100000000000003</v>
      </c>
      <c r="AJ322" s="322">
        <v>0.9</v>
      </c>
      <c r="AK322" s="322">
        <v>0</v>
      </c>
      <c r="AL322" s="322">
        <v>0</v>
      </c>
      <c r="AM322" s="322">
        <v>0</v>
      </c>
      <c r="AN322" s="322">
        <v>0</v>
      </c>
      <c r="AO322" s="322">
        <v>0</v>
      </c>
      <c r="AP322" s="320">
        <v>0</v>
      </c>
      <c r="AQ322" s="322">
        <v>0</v>
      </c>
      <c r="AR322" s="322">
        <v>0</v>
      </c>
      <c r="AS322" s="322">
        <v>0</v>
      </c>
      <c r="AT322" s="101" t="s">
        <v>17</v>
      </c>
      <c r="AU322" s="101" t="s">
        <v>24</v>
      </c>
      <c r="AV322" s="101">
        <v>8</v>
      </c>
      <c r="AW322" t="s">
        <v>154</v>
      </c>
      <c r="AX322" t="s">
        <v>43</v>
      </c>
      <c r="AY322" t="s">
        <v>6816</v>
      </c>
      <c r="AZ322" t="s">
        <v>331</v>
      </c>
      <c r="BA322" t="s">
        <v>321</v>
      </c>
      <c r="BB322" t="s">
        <v>321</v>
      </c>
      <c r="BC322" t="s">
        <v>321</v>
      </c>
      <c r="BD322" t="s">
        <v>321</v>
      </c>
      <c r="BE322" s="322">
        <v>0</v>
      </c>
    </row>
    <row r="323" spans="1:57">
      <c r="A323" s="186" t="s">
        <v>149</v>
      </c>
      <c r="B323" s="186" t="s">
        <v>499</v>
      </c>
      <c r="C323" s="322">
        <v>0</v>
      </c>
      <c r="D323" s="322">
        <v>0</v>
      </c>
      <c r="E323" s="322">
        <v>0</v>
      </c>
      <c r="F323" s="322">
        <v>0</v>
      </c>
      <c r="G323" s="322">
        <v>0</v>
      </c>
      <c r="H323" s="322">
        <v>0</v>
      </c>
      <c r="I323" s="322">
        <v>0</v>
      </c>
      <c r="J323" s="322">
        <v>0</v>
      </c>
      <c r="K323" s="322">
        <v>0</v>
      </c>
      <c r="L323" s="322">
        <v>0</v>
      </c>
      <c r="M323" s="322">
        <v>0</v>
      </c>
      <c r="N323" s="322">
        <v>0</v>
      </c>
      <c r="O323" s="322">
        <v>0</v>
      </c>
      <c r="P323" s="322">
        <v>0</v>
      </c>
      <c r="Q323" s="322">
        <v>0</v>
      </c>
      <c r="R323" s="322">
        <v>0</v>
      </c>
      <c r="S323" s="322">
        <v>0</v>
      </c>
      <c r="T323" s="322">
        <v>0</v>
      </c>
      <c r="U323" s="322">
        <v>0</v>
      </c>
      <c r="V323" s="322">
        <v>0</v>
      </c>
      <c r="W323" s="322">
        <v>0</v>
      </c>
      <c r="X323" s="322">
        <v>0</v>
      </c>
      <c r="Y323" s="322">
        <v>0</v>
      </c>
      <c r="Z323" s="322">
        <v>0</v>
      </c>
      <c r="AA323" s="322">
        <v>0</v>
      </c>
      <c r="AB323" s="322">
        <v>0</v>
      </c>
      <c r="AC323" s="322">
        <v>0</v>
      </c>
      <c r="AD323" s="322">
        <v>0</v>
      </c>
      <c r="AE323" s="322">
        <v>0</v>
      </c>
      <c r="AF323" s="322">
        <v>0</v>
      </c>
      <c r="AG323" s="322">
        <v>15.913</v>
      </c>
      <c r="AH323" s="322">
        <v>37.57</v>
      </c>
      <c r="AI323" s="322">
        <v>14.566000000000001</v>
      </c>
      <c r="AJ323" s="322">
        <v>8.0269999999999992</v>
      </c>
      <c r="AK323" s="322">
        <v>0</v>
      </c>
      <c r="AL323" s="322">
        <v>0</v>
      </c>
      <c r="AM323" s="322">
        <v>0</v>
      </c>
      <c r="AN323" s="322">
        <v>0</v>
      </c>
      <c r="AO323" s="322">
        <v>0</v>
      </c>
      <c r="AP323" s="320">
        <v>0</v>
      </c>
      <c r="AQ323" s="322">
        <v>0</v>
      </c>
      <c r="AR323" s="322">
        <v>0</v>
      </c>
      <c r="AS323" s="322">
        <v>0</v>
      </c>
      <c r="AT323" s="101" t="s">
        <v>21</v>
      </c>
      <c r="AU323" s="101" t="s">
        <v>24</v>
      </c>
      <c r="AV323" s="101">
        <v>4</v>
      </c>
      <c r="AW323" t="s">
        <v>159</v>
      </c>
      <c r="AX323" t="s">
        <v>43</v>
      </c>
      <c r="AY323" t="s">
        <v>6816</v>
      </c>
      <c r="AZ323" t="s">
        <v>331</v>
      </c>
      <c r="BA323" t="s">
        <v>321</v>
      </c>
      <c r="BB323" t="s">
        <v>321</v>
      </c>
      <c r="BC323" t="s">
        <v>321</v>
      </c>
      <c r="BD323" t="s">
        <v>321</v>
      </c>
      <c r="BE323" s="322">
        <v>0</v>
      </c>
    </row>
    <row r="324" spans="1:57">
      <c r="A324" s="186" t="s">
        <v>149</v>
      </c>
      <c r="B324" s="186" t="s">
        <v>456</v>
      </c>
      <c r="C324" s="322">
        <v>0</v>
      </c>
      <c r="D324" s="322">
        <v>0</v>
      </c>
      <c r="E324" s="322">
        <v>0</v>
      </c>
      <c r="F324" s="322">
        <v>0</v>
      </c>
      <c r="G324" s="322">
        <v>0</v>
      </c>
      <c r="H324" s="322">
        <v>0</v>
      </c>
      <c r="I324" s="322">
        <v>0</v>
      </c>
      <c r="J324" s="322">
        <v>0</v>
      </c>
      <c r="K324" s="322">
        <v>0</v>
      </c>
      <c r="L324" s="322">
        <v>0</v>
      </c>
      <c r="M324" s="322">
        <v>0</v>
      </c>
      <c r="N324" s="322">
        <v>0</v>
      </c>
      <c r="O324" s="322">
        <v>0</v>
      </c>
      <c r="P324" s="322">
        <v>0</v>
      </c>
      <c r="Q324" s="322">
        <v>0</v>
      </c>
      <c r="R324" s="322">
        <v>0</v>
      </c>
      <c r="S324" s="322">
        <v>0</v>
      </c>
      <c r="T324" s="322">
        <v>0</v>
      </c>
      <c r="U324" s="322">
        <v>0</v>
      </c>
      <c r="V324" s="322">
        <v>0</v>
      </c>
      <c r="W324" s="322">
        <v>0</v>
      </c>
      <c r="X324" s="322">
        <v>0</v>
      </c>
      <c r="Y324" s="322">
        <v>0</v>
      </c>
      <c r="Z324" s="322">
        <v>0</v>
      </c>
      <c r="AA324" s="322">
        <v>0</v>
      </c>
      <c r="AB324" s="322">
        <v>0</v>
      </c>
      <c r="AC324" s="322">
        <v>0</v>
      </c>
      <c r="AD324" s="322">
        <v>0</v>
      </c>
      <c r="AE324" s="322">
        <v>0</v>
      </c>
      <c r="AF324" s="322">
        <v>0</v>
      </c>
      <c r="AG324" s="322">
        <v>0</v>
      </c>
      <c r="AH324" s="322">
        <v>0</v>
      </c>
      <c r="AI324" s="322">
        <v>15</v>
      </c>
      <c r="AJ324" s="322">
        <v>4.5</v>
      </c>
      <c r="AK324" s="322">
        <v>0</v>
      </c>
      <c r="AL324" s="322">
        <v>0</v>
      </c>
      <c r="AM324" s="322">
        <v>0</v>
      </c>
      <c r="AN324" s="322">
        <v>0</v>
      </c>
      <c r="AO324" s="322">
        <v>0</v>
      </c>
      <c r="AP324" s="320">
        <v>0</v>
      </c>
      <c r="AQ324" s="322">
        <v>0</v>
      </c>
      <c r="AR324" s="322">
        <v>0</v>
      </c>
      <c r="AS324" s="322">
        <v>0</v>
      </c>
      <c r="AT324" s="101" t="s">
        <v>23</v>
      </c>
      <c r="AU324" s="101" t="s">
        <v>24</v>
      </c>
      <c r="AV324" s="101">
        <v>2</v>
      </c>
      <c r="AW324" t="s">
        <v>158</v>
      </c>
      <c r="AX324" t="s">
        <v>43</v>
      </c>
      <c r="AY324" t="s">
        <v>325</v>
      </c>
      <c r="AZ324" t="s">
        <v>331</v>
      </c>
      <c r="BA324" t="s">
        <v>321</v>
      </c>
      <c r="BB324" t="s">
        <v>321</v>
      </c>
      <c r="BC324" t="s">
        <v>321</v>
      </c>
      <c r="BD324" t="s">
        <v>321</v>
      </c>
      <c r="BE324" s="322">
        <v>0</v>
      </c>
    </row>
    <row r="325" spans="1:57">
      <c r="A325" s="186" t="s">
        <v>149</v>
      </c>
      <c r="B325" s="186" t="s">
        <v>426</v>
      </c>
      <c r="C325" s="322">
        <v>0</v>
      </c>
      <c r="D325" s="322">
        <v>0</v>
      </c>
      <c r="E325" s="322">
        <v>0</v>
      </c>
      <c r="F325" s="322">
        <v>0</v>
      </c>
      <c r="G325" s="322">
        <v>0</v>
      </c>
      <c r="H325" s="322">
        <v>0</v>
      </c>
      <c r="I325" s="322">
        <v>0</v>
      </c>
      <c r="J325" s="322">
        <v>0</v>
      </c>
      <c r="K325" s="322">
        <v>0</v>
      </c>
      <c r="L325" s="322">
        <v>0</v>
      </c>
      <c r="M325" s="322">
        <v>1</v>
      </c>
      <c r="N325" s="322">
        <v>4.0999999999999996</v>
      </c>
      <c r="O325" s="322">
        <v>5</v>
      </c>
      <c r="P325" s="322">
        <v>5.0999999999999996</v>
      </c>
      <c r="Q325" s="322">
        <v>5.3</v>
      </c>
      <c r="R325" s="322">
        <v>5.4</v>
      </c>
      <c r="S325" s="322">
        <v>5.5</v>
      </c>
      <c r="T325" s="322">
        <v>5.6</v>
      </c>
      <c r="U325" s="322">
        <v>5.6</v>
      </c>
      <c r="V325" s="322">
        <v>5.6</v>
      </c>
      <c r="W325" s="322">
        <v>0</v>
      </c>
      <c r="X325" s="322">
        <v>0</v>
      </c>
      <c r="Y325" s="322">
        <v>0</v>
      </c>
      <c r="Z325" s="322">
        <v>4.0999999999999996</v>
      </c>
      <c r="AA325" s="322">
        <v>7.6449999999999996</v>
      </c>
      <c r="AB325" s="322">
        <v>7.5949999999999998</v>
      </c>
      <c r="AC325" s="322">
        <v>9.3070000000000004</v>
      </c>
      <c r="AD325" s="322">
        <v>10.244</v>
      </c>
      <c r="AE325" s="322">
        <v>11.06</v>
      </c>
      <c r="AF325" s="322">
        <v>11.435</v>
      </c>
      <c r="AG325" s="322">
        <v>11.678000000000001</v>
      </c>
      <c r="AH325" s="322">
        <v>10.07</v>
      </c>
      <c r="AI325" s="322">
        <v>12.323</v>
      </c>
      <c r="AJ325" s="322">
        <v>0</v>
      </c>
      <c r="AK325" s="322">
        <v>0</v>
      </c>
      <c r="AL325" s="322">
        <v>0</v>
      </c>
      <c r="AM325" s="322">
        <v>0</v>
      </c>
      <c r="AN325" s="322">
        <v>0</v>
      </c>
      <c r="AO325" s="322">
        <v>0</v>
      </c>
      <c r="AP325" s="320">
        <v>0</v>
      </c>
      <c r="AQ325" s="322">
        <v>0</v>
      </c>
      <c r="AR325" s="322">
        <v>0</v>
      </c>
      <c r="AS325" s="322">
        <v>0</v>
      </c>
      <c r="AT325" s="101" t="s">
        <v>1</v>
      </c>
      <c r="AU325" s="101" t="s">
        <v>23</v>
      </c>
      <c r="AV325" s="101">
        <v>23</v>
      </c>
      <c r="AW325" t="s">
        <v>154</v>
      </c>
      <c r="AX325" t="s">
        <v>57</v>
      </c>
      <c r="AY325" t="s">
        <v>341</v>
      </c>
      <c r="AZ325" t="s">
        <v>331</v>
      </c>
      <c r="BA325" t="s">
        <v>321</v>
      </c>
      <c r="BB325" t="s">
        <v>321</v>
      </c>
      <c r="BC325" t="s">
        <v>321</v>
      </c>
      <c r="BD325" t="s">
        <v>321</v>
      </c>
      <c r="BE325" s="322">
        <v>0</v>
      </c>
    </row>
    <row r="326" spans="1:57">
      <c r="A326" s="186" t="s">
        <v>149</v>
      </c>
      <c r="B326" s="186" t="s">
        <v>494</v>
      </c>
      <c r="C326" s="322">
        <v>0</v>
      </c>
      <c r="D326" s="322">
        <v>0</v>
      </c>
      <c r="E326" s="322">
        <v>0</v>
      </c>
      <c r="F326" s="322">
        <v>0</v>
      </c>
      <c r="G326" s="322">
        <v>0</v>
      </c>
      <c r="H326" s="322">
        <v>0</v>
      </c>
      <c r="I326" s="322">
        <v>0</v>
      </c>
      <c r="J326" s="322">
        <v>0</v>
      </c>
      <c r="K326" s="322">
        <v>0</v>
      </c>
      <c r="L326" s="322">
        <v>0</v>
      </c>
      <c r="M326" s="322">
        <v>0</v>
      </c>
      <c r="N326" s="322">
        <v>0</v>
      </c>
      <c r="O326" s="322">
        <v>0</v>
      </c>
      <c r="P326" s="322">
        <v>0</v>
      </c>
      <c r="Q326" s="322">
        <v>0</v>
      </c>
      <c r="R326" s="322">
        <v>0</v>
      </c>
      <c r="S326" s="322">
        <v>0</v>
      </c>
      <c r="T326" s="322">
        <v>0</v>
      </c>
      <c r="U326" s="322">
        <v>0</v>
      </c>
      <c r="V326" s="322">
        <v>0</v>
      </c>
      <c r="W326" s="322">
        <v>0</v>
      </c>
      <c r="X326" s="322">
        <v>2.1</v>
      </c>
      <c r="Y326" s="322">
        <v>8.9</v>
      </c>
      <c r="Z326" s="322">
        <v>12.2</v>
      </c>
      <c r="AA326" s="322">
        <v>11.4</v>
      </c>
      <c r="AB326" s="322">
        <v>8.6999999999999993</v>
      </c>
      <c r="AC326" s="322">
        <v>7.9</v>
      </c>
      <c r="AD326" s="322">
        <v>8.4</v>
      </c>
      <c r="AE326" s="322">
        <v>9.7360000000000007</v>
      </c>
      <c r="AF326" s="322">
        <v>14</v>
      </c>
      <c r="AG326" s="322">
        <v>13.5</v>
      </c>
      <c r="AH326" s="322">
        <v>11.2</v>
      </c>
      <c r="AI326" s="322">
        <v>6.1</v>
      </c>
      <c r="AJ326" s="322">
        <v>0</v>
      </c>
      <c r="AK326" s="322">
        <v>0</v>
      </c>
      <c r="AL326" s="322">
        <v>0</v>
      </c>
      <c r="AM326" s="322">
        <v>0</v>
      </c>
      <c r="AN326" s="322">
        <v>0</v>
      </c>
      <c r="AO326" s="322">
        <v>0</v>
      </c>
      <c r="AP326" s="320">
        <v>0</v>
      </c>
      <c r="AQ326" s="322">
        <v>0</v>
      </c>
      <c r="AR326" s="322">
        <v>0</v>
      </c>
      <c r="AS326" s="322">
        <v>0</v>
      </c>
      <c r="AT326" s="101" t="s">
        <v>12</v>
      </c>
      <c r="AU326" s="101" t="s">
        <v>23</v>
      </c>
      <c r="AV326" s="101">
        <v>12</v>
      </c>
      <c r="AW326" t="s">
        <v>159</v>
      </c>
      <c r="AX326" t="s">
        <v>43</v>
      </c>
      <c r="AY326" t="s">
        <v>6816</v>
      </c>
      <c r="AZ326" t="s">
        <v>331</v>
      </c>
      <c r="BA326" t="s">
        <v>321</v>
      </c>
      <c r="BB326" t="s">
        <v>321</v>
      </c>
      <c r="BC326" t="s">
        <v>321</v>
      </c>
      <c r="BD326" t="s">
        <v>321</v>
      </c>
      <c r="BE326" s="322">
        <v>0</v>
      </c>
    </row>
    <row r="327" spans="1:57">
      <c r="A327" s="186" t="s">
        <v>149</v>
      </c>
      <c r="B327" s="186" t="s">
        <v>503</v>
      </c>
      <c r="C327" s="322">
        <v>0</v>
      </c>
      <c r="D327" s="322">
        <v>0</v>
      </c>
      <c r="E327" s="322">
        <v>0</v>
      </c>
      <c r="F327" s="322">
        <v>0</v>
      </c>
      <c r="G327" s="322">
        <v>0</v>
      </c>
      <c r="H327" s="322">
        <v>0</v>
      </c>
      <c r="I327" s="322">
        <v>0</v>
      </c>
      <c r="J327" s="322">
        <v>0</v>
      </c>
      <c r="K327" s="322">
        <v>0</v>
      </c>
      <c r="L327" s="322">
        <v>0</v>
      </c>
      <c r="M327" s="322">
        <v>0</v>
      </c>
      <c r="N327" s="322">
        <v>0</v>
      </c>
      <c r="O327" s="322">
        <v>0</v>
      </c>
      <c r="P327" s="322">
        <v>0</v>
      </c>
      <c r="Q327" s="322">
        <v>0</v>
      </c>
      <c r="R327" s="322">
        <v>0</v>
      </c>
      <c r="S327" s="322">
        <v>0</v>
      </c>
      <c r="T327" s="322">
        <v>0</v>
      </c>
      <c r="U327" s="322">
        <v>0</v>
      </c>
      <c r="V327" s="322">
        <v>0</v>
      </c>
      <c r="W327" s="322">
        <v>0</v>
      </c>
      <c r="X327" s="322">
        <v>0</v>
      </c>
      <c r="Y327" s="322">
        <v>43.4</v>
      </c>
      <c r="Z327" s="322">
        <v>142.6</v>
      </c>
      <c r="AA327" s="322">
        <v>134.80000000000001</v>
      </c>
      <c r="AB327" s="322">
        <v>128.69999999999999</v>
      </c>
      <c r="AC327" s="322">
        <v>130.4</v>
      </c>
      <c r="AD327" s="322">
        <v>145.69999999999999</v>
      </c>
      <c r="AE327" s="322">
        <v>168.9</v>
      </c>
      <c r="AF327" s="322">
        <v>178.4</v>
      </c>
      <c r="AG327" s="322">
        <v>202.4</v>
      </c>
      <c r="AH327" s="322">
        <v>233.76599999999999</v>
      </c>
      <c r="AI327" s="322">
        <v>141.69800000000001</v>
      </c>
      <c r="AJ327" s="322">
        <v>0</v>
      </c>
      <c r="AK327" s="322">
        <v>0</v>
      </c>
      <c r="AL327" s="322">
        <v>0</v>
      </c>
      <c r="AM327" s="322">
        <v>0</v>
      </c>
      <c r="AN327" s="322">
        <v>0</v>
      </c>
      <c r="AO327" s="322">
        <v>0</v>
      </c>
      <c r="AP327" s="320">
        <v>0</v>
      </c>
      <c r="AQ327" s="322">
        <v>0</v>
      </c>
      <c r="AR327" s="322">
        <v>0</v>
      </c>
      <c r="AS327" s="322">
        <v>0</v>
      </c>
      <c r="AT327" s="101" t="s">
        <v>13</v>
      </c>
      <c r="AU327" s="101" t="s">
        <v>23</v>
      </c>
      <c r="AV327" s="101">
        <v>11</v>
      </c>
      <c r="AW327" t="s">
        <v>156</v>
      </c>
      <c r="AX327" t="s">
        <v>43</v>
      </c>
      <c r="AY327" t="s">
        <v>6816</v>
      </c>
      <c r="AZ327" t="s">
        <v>331</v>
      </c>
      <c r="BA327" t="s">
        <v>321</v>
      </c>
      <c r="BB327" t="s">
        <v>321</v>
      </c>
      <c r="BC327" t="s">
        <v>321</v>
      </c>
      <c r="BD327" t="s">
        <v>321</v>
      </c>
      <c r="BE327" s="322">
        <v>0</v>
      </c>
    </row>
    <row r="328" spans="1:57">
      <c r="A328" s="186" t="s">
        <v>149</v>
      </c>
      <c r="B328" s="186" t="s">
        <v>479</v>
      </c>
      <c r="C328" s="322">
        <v>0</v>
      </c>
      <c r="D328" s="322">
        <v>0</v>
      </c>
      <c r="E328" s="322">
        <v>0</v>
      </c>
      <c r="F328" s="322">
        <v>0</v>
      </c>
      <c r="G328" s="322">
        <v>0</v>
      </c>
      <c r="H328" s="322">
        <v>0</v>
      </c>
      <c r="I328" s="322">
        <v>0</v>
      </c>
      <c r="J328" s="322">
        <v>0</v>
      </c>
      <c r="K328" s="322">
        <v>0</v>
      </c>
      <c r="L328" s="322">
        <v>0</v>
      </c>
      <c r="M328" s="322">
        <v>0</v>
      </c>
      <c r="N328" s="322">
        <v>0</v>
      </c>
      <c r="O328" s="322">
        <v>0</v>
      </c>
      <c r="P328" s="322">
        <v>0</v>
      </c>
      <c r="Q328" s="322">
        <v>0</v>
      </c>
      <c r="R328" s="322">
        <v>0</v>
      </c>
      <c r="S328" s="322">
        <v>0</v>
      </c>
      <c r="T328" s="322">
        <v>0</v>
      </c>
      <c r="U328" s="322">
        <v>0</v>
      </c>
      <c r="V328" s="322">
        <v>0</v>
      </c>
      <c r="W328" s="322">
        <v>0</v>
      </c>
      <c r="X328" s="322">
        <v>0</v>
      </c>
      <c r="Y328" s="322">
        <v>0</v>
      </c>
      <c r="Z328" s="322">
        <v>0.8</v>
      </c>
      <c r="AA328" s="322">
        <v>3.55</v>
      </c>
      <c r="AB328" s="322">
        <v>4.5999999999999996</v>
      </c>
      <c r="AC328" s="322">
        <v>5.8</v>
      </c>
      <c r="AD328" s="322">
        <v>7.1</v>
      </c>
      <c r="AE328" s="322">
        <v>6.5</v>
      </c>
      <c r="AF328" s="322">
        <v>6</v>
      </c>
      <c r="AG328" s="322">
        <v>5.5</v>
      </c>
      <c r="AH328" s="322">
        <v>5</v>
      </c>
      <c r="AI328" s="322">
        <v>4.5</v>
      </c>
      <c r="AJ328" s="322">
        <v>0</v>
      </c>
      <c r="AK328" s="322">
        <v>0</v>
      </c>
      <c r="AL328" s="322">
        <v>0</v>
      </c>
      <c r="AM328" s="322">
        <v>0</v>
      </c>
      <c r="AN328" s="322">
        <v>0</v>
      </c>
      <c r="AO328" s="322">
        <v>0</v>
      </c>
      <c r="AP328" s="320">
        <v>0</v>
      </c>
      <c r="AQ328" s="322">
        <v>0</v>
      </c>
      <c r="AR328" s="322">
        <v>0</v>
      </c>
      <c r="AS328" s="322">
        <v>0</v>
      </c>
      <c r="AT328" s="101" t="s">
        <v>14</v>
      </c>
      <c r="AU328" s="101" t="s">
        <v>23</v>
      </c>
      <c r="AV328" s="101">
        <v>10</v>
      </c>
      <c r="AW328" t="s">
        <v>158</v>
      </c>
      <c r="AX328" t="s">
        <v>45</v>
      </c>
      <c r="AY328" s="345" t="s">
        <v>6816</v>
      </c>
      <c r="AZ328" t="s">
        <v>331</v>
      </c>
      <c r="BA328" t="s">
        <v>321</v>
      </c>
      <c r="BB328" t="s">
        <v>321</v>
      </c>
      <c r="BC328" t="s">
        <v>321</v>
      </c>
      <c r="BD328" t="s">
        <v>321</v>
      </c>
      <c r="BE328" s="322">
        <v>0</v>
      </c>
    </row>
    <row r="329" spans="1:57">
      <c r="A329" s="186" t="s">
        <v>149</v>
      </c>
      <c r="B329" s="186" t="s">
        <v>488</v>
      </c>
      <c r="C329" s="322">
        <v>0</v>
      </c>
      <c r="D329" s="322">
        <v>0</v>
      </c>
      <c r="E329" s="322">
        <v>0</v>
      </c>
      <c r="F329" s="322">
        <v>0</v>
      </c>
      <c r="G329" s="322">
        <v>0</v>
      </c>
      <c r="H329" s="322">
        <v>0</v>
      </c>
      <c r="I329" s="322">
        <v>0</v>
      </c>
      <c r="J329" s="322">
        <v>0</v>
      </c>
      <c r="K329" s="322">
        <v>0</v>
      </c>
      <c r="L329" s="322">
        <v>0</v>
      </c>
      <c r="M329" s="322">
        <v>0</v>
      </c>
      <c r="N329" s="322">
        <v>0</v>
      </c>
      <c r="O329" s="322">
        <v>0</v>
      </c>
      <c r="P329" s="322">
        <v>0</v>
      </c>
      <c r="Q329" s="322">
        <v>0</v>
      </c>
      <c r="R329" s="322">
        <v>0</v>
      </c>
      <c r="S329" s="322">
        <v>0</v>
      </c>
      <c r="T329" s="322">
        <v>0</v>
      </c>
      <c r="U329" s="322">
        <v>0</v>
      </c>
      <c r="V329" s="322">
        <v>0</v>
      </c>
      <c r="W329" s="322">
        <v>0</v>
      </c>
      <c r="X329" s="322">
        <v>0</v>
      </c>
      <c r="Y329" s="322">
        <v>0</v>
      </c>
      <c r="Z329" s="322">
        <v>0</v>
      </c>
      <c r="AA329" s="322">
        <v>0</v>
      </c>
      <c r="AB329" s="322">
        <v>0</v>
      </c>
      <c r="AC329" s="322">
        <v>0</v>
      </c>
      <c r="AD329" s="322">
        <v>1.921</v>
      </c>
      <c r="AE329" s="322">
        <v>3.7</v>
      </c>
      <c r="AF329" s="322">
        <v>4.5259999999999998</v>
      </c>
      <c r="AG329" s="322">
        <v>5.2249999999999996</v>
      </c>
      <c r="AH329" s="322">
        <v>4.21</v>
      </c>
      <c r="AI329" s="322">
        <v>1.4</v>
      </c>
      <c r="AJ329" s="322">
        <v>0</v>
      </c>
      <c r="AK329" s="322">
        <v>0</v>
      </c>
      <c r="AL329" s="322">
        <v>0</v>
      </c>
      <c r="AM329" s="322">
        <v>0</v>
      </c>
      <c r="AN329" s="322">
        <v>0</v>
      </c>
      <c r="AO329" s="322">
        <v>0</v>
      </c>
      <c r="AP329" s="320">
        <v>0</v>
      </c>
      <c r="AQ329" s="322">
        <v>0</v>
      </c>
      <c r="AR329" s="322">
        <v>0</v>
      </c>
      <c r="AS329" s="322">
        <v>0</v>
      </c>
      <c r="AT329" s="101" t="s">
        <v>18</v>
      </c>
      <c r="AU329" s="101" t="s">
        <v>23</v>
      </c>
      <c r="AV329" s="101">
        <v>6</v>
      </c>
      <c r="AW329" t="s">
        <v>159</v>
      </c>
      <c r="AX329" t="s">
        <v>43</v>
      </c>
      <c r="AY329" s="345" t="s">
        <v>6816</v>
      </c>
      <c r="AZ329" t="s">
        <v>331</v>
      </c>
      <c r="BA329" t="s">
        <v>321</v>
      </c>
      <c r="BB329" t="s">
        <v>321</v>
      </c>
      <c r="BC329" s="345" t="s">
        <v>321</v>
      </c>
      <c r="BD329" s="345" t="s">
        <v>321</v>
      </c>
      <c r="BE329" s="322">
        <v>0</v>
      </c>
    </row>
    <row r="330" spans="1:57">
      <c r="A330" s="186" t="s">
        <v>149</v>
      </c>
      <c r="B330" s="186" t="s">
        <v>482</v>
      </c>
      <c r="C330" s="322">
        <v>0</v>
      </c>
      <c r="D330" s="322">
        <v>0</v>
      </c>
      <c r="E330" s="322">
        <v>0</v>
      </c>
      <c r="F330" s="322">
        <v>0</v>
      </c>
      <c r="G330" s="322">
        <v>0</v>
      </c>
      <c r="H330" s="322">
        <v>0</v>
      </c>
      <c r="I330" s="322">
        <v>0</v>
      </c>
      <c r="J330" s="322">
        <v>0</v>
      </c>
      <c r="K330" s="322">
        <v>0</v>
      </c>
      <c r="L330" s="322">
        <v>0</v>
      </c>
      <c r="M330" s="322">
        <v>0</v>
      </c>
      <c r="N330" s="322">
        <v>0</v>
      </c>
      <c r="O330" s="322">
        <v>0</v>
      </c>
      <c r="P330" s="322">
        <v>0</v>
      </c>
      <c r="Q330" s="322">
        <v>0</v>
      </c>
      <c r="R330" s="322">
        <v>0</v>
      </c>
      <c r="S330" s="322">
        <v>0</v>
      </c>
      <c r="T330" s="322">
        <v>0</v>
      </c>
      <c r="U330" s="322">
        <v>0</v>
      </c>
      <c r="V330" s="322">
        <v>0</v>
      </c>
      <c r="W330" s="322">
        <v>0</v>
      </c>
      <c r="X330" s="322">
        <v>0</v>
      </c>
      <c r="Y330" s="322">
        <v>0</v>
      </c>
      <c r="Z330" s="322">
        <v>0</v>
      </c>
      <c r="AA330" s="322">
        <v>0</v>
      </c>
      <c r="AB330" s="322">
        <v>0</v>
      </c>
      <c r="AC330" s="322">
        <v>0</v>
      </c>
      <c r="AD330" s="322">
        <v>6.7</v>
      </c>
      <c r="AE330" s="322">
        <v>12</v>
      </c>
      <c r="AF330" s="322">
        <v>14.955</v>
      </c>
      <c r="AG330" s="322">
        <v>15.917</v>
      </c>
      <c r="AH330" s="322">
        <v>12.67</v>
      </c>
      <c r="AI330" s="322">
        <v>22.536000000000001</v>
      </c>
      <c r="AJ330" s="322">
        <v>0</v>
      </c>
      <c r="AK330" s="322">
        <v>0</v>
      </c>
      <c r="AL330" s="322">
        <v>0</v>
      </c>
      <c r="AM330" s="322">
        <v>0</v>
      </c>
      <c r="AN330" s="322">
        <v>0</v>
      </c>
      <c r="AO330" s="322">
        <v>0</v>
      </c>
      <c r="AP330" s="320">
        <v>0</v>
      </c>
      <c r="AQ330" s="322">
        <v>0</v>
      </c>
      <c r="AR330" s="322">
        <v>0</v>
      </c>
      <c r="AS330" s="322">
        <v>0</v>
      </c>
      <c r="AT330" s="101" t="s">
        <v>18</v>
      </c>
      <c r="AU330" s="101" t="s">
        <v>23</v>
      </c>
      <c r="AV330" s="101">
        <v>6</v>
      </c>
      <c r="AW330" t="s">
        <v>159</v>
      </c>
      <c r="AX330" t="s">
        <v>43</v>
      </c>
      <c r="AY330" s="345" t="s">
        <v>6816</v>
      </c>
      <c r="AZ330" t="s">
        <v>331</v>
      </c>
      <c r="BA330" t="s">
        <v>321</v>
      </c>
      <c r="BB330" t="s">
        <v>321</v>
      </c>
      <c r="BC330" s="345" t="s">
        <v>321</v>
      </c>
      <c r="BD330" s="345" t="s">
        <v>321</v>
      </c>
      <c r="BE330" s="322">
        <v>0</v>
      </c>
    </row>
    <row r="331" spans="1:57">
      <c r="A331" s="186" t="s">
        <v>149</v>
      </c>
      <c r="B331" s="186" t="s">
        <v>466</v>
      </c>
      <c r="C331" s="322">
        <v>0</v>
      </c>
      <c r="D331" s="322">
        <v>0</v>
      </c>
      <c r="E331" s="322">
        <v>0</v>
      </c>
      <c r="F331" s="322">
        <v>0</v>
      </c>
      <c r="G331" s="322">
        <v>0</v>
      </c>
      <c r="H331" s="322">
        <v>0</v>
      </c>
      <c r="I331" s="322">
        <v>0</v>
      </c>
      <c r="J331" s="322">
        <v>0</v>
      </c>
      <c r="K331" s="322">
        <v>0</v>
      </c>
      <c r="L331" s="322">
        <v>0</v>
      </c>
      <c r="M331" s="322">
        <v>0</v>
      </c>
      <c r="N331" s="322">
        <v>0</v>
      </c>
      <c r="O331" s="322">
        <v>0</v>
      </c>
      <c r="P331" s="322">
        <v>0</v>
      </c>
      <c r="Q331" s="322">
        <v>0</v>
      </c>
      <c r="R331" s="322">
        <v>0</v>
      </c>
      <c r="S331" s="322">
        <v>0</v>
      </c>
      <c r="T331" s="322">
        <v>0</v>
      </c>
      <c r="U331" s="322">
        <v>0</v>
      </c>
      <c r="V331" s="322">
        <v>0</v>
      </c>
      <c r="W331" s="322">
        <v>0</v>
      </c>
      <c r="X331" s="322">
        <v>0</v>
      </c>
      <c r="Y331" s="322">
        <v>0</v>
      </c>
      <c r="Z331" s="322">
        <v>0</v>
      </c>
      <c r="AA331" s="322">
        <v>0</v>
      </c>
      <c r="AB331" s="322">
        <v>0</v>
      </c>
      <c r="AC331" s="322">
        <v>0</v>
      </c>
      <c r="AD331" s="322">
        <v>0</v>
      </c>
      <c r="AE331" s="322">
        <v>0</v>
      </c>
      <c r="AF331" s="322">
        <v>0</v>
      </c>
      <c r="AG331" s="322">
        <v>0</v>
      </c>
      <c r="AH331" s="322">
        <v>55</v>
      </c>
      <c r="AI331" s="322">
        <v>55</v>
      </c>
      <c r="AJ331" s="322">
        <v>0</v>
      </c>
      <c r="AK331" s="322">
        <v>0</v>
      </c>
      <c r="AL331" s="322">
        <v>0</v>
      </c>
      <c r="AM331" s="322">
        <v>0</v>
      </c>
      <c r="AN331" s="322">
        <v>0</v>
      </c>
      <c r="AO331" s="322">
        <v>0</v>
      </c>
      <c r="AP331" s="320">
        <v>0</v>
      </c>
      <c r="AQ331" s="322">
        <v>0</v>
      </c>
      <c r="AR331" s="322">
        <v>0</v>
      </c>
      <c r="AS331" s="322">
        <v>0</v>
      </c>
      <c r="AT331" s="101" t="s">
        <v>22</v>
      </c>
      <c r="AU331" s="101" t="s">
        <v>23</v>
      </c>
      <c r="AV331" s="101">
        <v>2</v>
      </c>
      <c r="AW331" t="s">
        <v>156</v>
      </c>
      <c r="AX331" t="s">
        <v>458</v>
      </c>
      <c r="AY331" s="345" t="s">
        <v>76</v>
      </c>
      <c r="AZ331" t="s">
        <v>324</v>
      </c>
      <c r="BA331" t="s">
        <v>321</v>
      </c>
      <c r="BB331" t="s">
        <v>321</v>
      </c>
      <c r="BC331" t="s">
        <v>459</v>
      </c>
      <c r="BD331" t="s">
        <v>321</v>
      </c>
      <c r="BE331" s="322">
        <v>0</v>
      </c>
    </row>
    <row r="332" spans="1:57">
      <c r="A332" s="186" t="s">
        <v>149</v>
      </c>
      <c r="B332" s="186" t="s">
        <v>442</v>
      </c>
      <c r="C332" s="322">
        <v>0</v>
      </c>
      <c r="D332" s="322">
        <v>0</v>
      </c>
      <c r="E332" s="322">
        <v>0</v>
      </c>
      <c r="F332" s="322">
        <v>0</v>
      </c>
      <c r="G332" s="322">
        <v>0</v>
      </c>
      <c r="H332" s="322">
        <v>0</v>
      </c>
      <c r="I332" s="322">
        <v>0</v>
      </c>
      <c r="J332" s="322">
        <v>0</v>
      </c>
      <c r="K332" s="322">
        <v>0</v>
      </c>
      <c r="L332" s="322">
        <v>0</v>
      </c>
      <c r="M332" s="322">
        <v>0</v>
      </c>
      <c r="N332" s="322">
        <v>0</v>
      </c>
      <c r="O332" s="322">
        <v>0</v>
      </c>
      <c r="P332" s="322">
        <v>0</v>
      </c>
      <c r="Q332" s="322">
        <v>0</v>
      </c>
      <c r="R332" s="322">
        <v>0</v>
      </c>
      <c r="S332" s="322">
        <v>0</v>
      </c>
      <c r="T332" s="322">
        <v>0</v>
      </c>
      <c r="U332" s="322">
        <v>0</v>
      </c>
      <c r="V332" s="322">
        <v>0</v>
      </c>
      <c r="W332" s="322">
        <v>0</v>
      </c>
      <c r="X332" s="322">
        <v>0</v>
      </c>
      <c r="Y332" s="322">
        <v>0</v>
      </c>
      <c r="Z332" s="322">
        <v>0</v>
      </c>
      <c r="AA332" s="322">
        <v>0</v>
      </c>
      <c r="AB332" s="322">
        <v>0</v>
      </c>
      <c r="AC332" s="322">
        <v>0</v>
      </c>
      <c r="AD332" s="322">
        <v>0</v>
      </c>
      <c r="AE332" s="322">
        <v>0</v>
      </c>
      <c r="AF332" s="322">
        <v>2.4445000000000001</v>
      </c>
      <c r="AG332" s="322">
        <v>0</v>
      </c>
      <c r="AH332" s="322">
        <v>0.56899999999999995</v>
      </c>
      <c r="AI332" s="322">
        <v>0</v>
      </c>
      <c r="AJ332" s="322">
        <v>0</v>
      </c>
      <c r="AK332" s="322">
        <v>0</v>
      </c>
      <c r="AL332" s="322">
        <v>0</v>
      </c>
      <c r="AM332" s="322">
        <v>0</v>
      </c>
      <c r="AN332" s="322">
        <v>0</v>
      </c>
      <c r="AO332" s="322">
        <v>0</v>
      </c>
      <c r="AP332" s="320">
        <v>0</v>
      </c>
      <c r="AQ332" s="322">
        <v>0</v>
      </c>
      <c r="AR332" s="322">
        <v>0</v>
      </c>
      <c r="AS332" s="322">
        <v>0</v>
      </c>
      <c r="AT332" s="101" t="s">
        <v>20</v>
      </c>
      <c r="AU332" s="101" t="s">
        <v>22</v>
      </c>
      <c r="AV332" s="101">
        <v>3</v>
      </c>
      <c r="AW332" t="s">
        <v>159</v>
      </c>
      <c r="AX332" t="s">
        <v>41</v>
      </c>
      <c r="AY332" s="345" t="s">
        <v>441</v>
      </c>
      <c r="AZ332" t="s">
        <v>331</v>
      </c>
      <c r="BA332" t="s">
        <v>321</v>
      </c>
      <c r="BB332" t="s">
        <v>321</v>
      </c>
      <c r="BC332" t="s">
        <v>321</v>
      </c>
      <c r="BD332" t="s">
        <v>321</v>
      </c>
      <c r="BE332" s="322">
        <v>0</v>
      </c>
    </row>
    <row r="333" spans="1:57">
      <c r="A333" s="186" t="s">
        <v>149</v>
      </c>
      <c r="B333" s="186" t="s">
        <v>477</v>
      </c>
      <c r="C333" s="322">
        <v>0</v>
      </c>
      <c r="D333" s="322">
        <v>0</v>
      </c>
      <c r="E333" s="322">
        <v>0</v>
      </c>
      <c r="F333" s="322">
        <v>0</v>
      </c>
      <c r="G333" s="322">
        <v>0</v>
      </c>
      <c r="H333" s="322">
        <v>0</v>
      </c>
      <c r="I333" s="322">
        <v>0</v>
      </c>
      <c r="J333" s="322">
        <v>0</v>
      </c>
      <c r="K333" s="322">
        <v>0</v>
      </c>
      <c r="L333" s="322">
        <v>0</v>
      </c>
      <c r="M333" s="322">
        <v>0</v>
      </c>
      <c r="N333" s="322">
        <v>0</v>
      </c>
      <c r="O333" s="322">
        <v>0</v>
      </c>
      <c r="P333" s="322">
        <v>0</v>
      </c>
      <c r="Q333" s="322">
        <v>0</v>
      </c>
      <c r="R333" s="322">
        <v>0</v>
      </c>
      <c r="S333" s="322">
        <v>0</v>
      </c>
      <c r="T333" s="322">
        <v>0</v>
      </c>
      <c r="U333" s="322">
        <v>0</v>
      </c>
      <c r="V333" s="322">
        <v>0</v>
      </c>
      <c r="W333" s="322">
        <v>0</v>
      </c>
      <c r="X333" s="322">
        <v>0</v>
      </c>
      <c r="Y333" s="322">
        <v>0</v>
      </c>
      <c r="Z333" s="322">
        <v>0</v>
      </c>
      <c r="AA333" s="322">
        <v>0</v>
      </c>
      <c r="AB333" s="322">
        <v>0</v>
      </c>
      <c r="AC333" s="322">
        <v>4.2</v>
      </c>
      <c r="AD333" s="322">
        <v>12.4</v>
      </c>
      <c r="AE333" s="322">
        <v>21.6</v>
      </c>
      <c r="AF333" s="322">
        <v>26.9</v>
      </c>
      <c r="AG333" s="322">
        <v>25.292000000000002</v>
      </c>
      <c r="AH333" s="322">
        <v>0</v>
      </c>
      <c r="AI333" s="322">
        <v>0</v>
      </c>
      <c r="AJ333" s="322">
        <v>0</v>
      </c>
      <c r="AK333" s="322">
        <v>0</v>
      </c>
      <c r="AL333" s="322">
        <v>0</v>
      </c>
      <c r="AM333" s="322">
        <v>0</v>
      </c>
      <c r="AN333" s="322">
        <v>0</v>
      </c>
      <c r="AO333" s="322">
        <v>0</v>
      </c>
      <c r="AP333" s="320">
        <v>0</v>
      </c>
      <c r="AQ333" s="322">
        <v>0</v>
      </c>
      <c r="AR333" s="322">
        <v>0</v>
      </c>
      <c r="AS333" s="322">
        <v>0</v>
      </c>
      <c r="AT333" s="101" t="s">
        <v>17</v>
      </c>
      <c r="AU333" s="101" t="s">
        <v>21</v>
      </c>
      <c r="AV333" s="101">
        <v>5</v>
      </c>
      <c r="AW333" t="s">
        <v>159</v>
      </c>
      <c r="AX333" t="s">
        <v>45</v>
      </c>
      <c r="AY333" s="345" t="s">
        <v>6816</v>
      </c>
      <c r="AZ333" t="s">
        <v>331</v>
      </c>
      <c r="BA333" t="s">
        <v>321</v>
      </c>
      <c r="BB333" t="s">
        <v>321</v>
      </c>
      <c r="BC333" t="s">
        <v>321</v>
      </c>
      <c r="BD333" t="s">
        <v>321</v>
      </c>
      <c r="BE333" s="322">
        <v>0</v>
      </c>
    </row>
    <row r="334" spans="1:57">
      <c r="A334" s="186" t="s">
        <v>149</v>
      </c>
      <c r="B334" s="186" t="s">
        <v>506</v>
      </c>
      <c r="C334" s="322">
        <v>0</v>
      </c>
      <c r="D334" s="322">
        <v>0</v>
      </c>
      <c r="E334" s="322">
        <v>0</v>
      </c>
      <c r="F334" s="322">
        <v>0</v>
      </c>
      <c r="G334" s="322">
        <v>0</v>
      </c>
      <c r="H334" s="322">
        <v>0</v>
      </c>
      <c r="I334" s="322">
        <v>0</v>
      </c>
      <c r="J334" s="322">
        <v>0</v>
      </c>
      <c r="K334" s="322">
        <v>0</v>
      </c>
      <c r="L334" s="322">
        <v>0</v>
      </c>
      <c r="M334" s="322">
        <v>0</v>
      </c>
      <c r="N334" s="322">
        <v>0</v>
      </c>
      <c r="O334" s="322">
        <v>0</v>
      </c>
      <c r="P334" s="322">
        <v>0</v>
      </c>
      <c r="Q334" s="322">
        <v>0</v>
      </c>
      <c r="R334" s="322">
        <v>0</v>
      </c>
      <c r="S334" s="322">
        <v>0</v>
      </c>
      <c r="T334" s="322">
        <v>0</v>
      </c>
      <c r="U334" s="322">
        <v>0</v>
      </c>
      <c r="V334" s="322">
        <v>0</v>
      </c>
      <c r="W334" s="322">
        <v>0</v>
      </c>
      <c r="X334" s="322">
        <v>19.5</v>
      </c>
      <c r="Y334" s="322">
        <v>6</v>
      </c>
      <c r="Z334" s="322">
        <v>22.7</v>
      </c>
      <c r="AA334" s="322">
        <v>16.100000000000001</v>
      </c>
      <c r="AB334" s="322">
        <v>11.6</v>
      </c>
      <c r="AC334" s="322">
        <v>12.6</v>
      </c>
      <c r="AD334" s="322">
        <v>10.6</v>
      </c>
      <c r="AE334" s="322">
        <v>5</v>
      </c>
      <c r="AF334" s="322">
        <v>3.5</v>
      </c>
      <c r="AG334" s="322">
        <v>0</v>
      </c>
      <c r="AH334" s="322">
        <v>0</v>
      </c>
      <c r="AI334" s="322">
        <v>0</v>
      </c>
      <c r="AJ334" s="322">
        <v>0</v>
      </c>
      <c r="AK334" s="322">
        <v>0</v>
      </c>
      <c r="AL334" s="322">
        <v>0</v>
      </c>
      <c r="AM334" s="322">
        <v>0</v>
      </c>
      <c r="AN334" s="322">
        <v>0</v>
      </c>
      <c r="AO334" s="322">
        <v>0</v>
      </c>
      <c r="AP334" s="320">
        <v>0</v>
      </c>
      <c r="AQ334" s="322">
        <v>0</v>
      </c>
      <c r="AR334" s="322">
        <v>0</v>
      </c>
      <c r="AS334" s="322">
        <v>0</v>
      </c>
      <c r="AT334" s="101" t="s">
        <v>12</v>
      </c>
      <c r="AU334" s="101" t="s">
        <v>20</v>
      </c>
      <c r="AV334" s="101">
        <v>9</v>
      </c>
      <c r="AW334" t="s">
        <v>159</v>
      </c>
      <c r="AX334" t="s">
        <v>39</v>
      </c>
      <c r="AY334" s="345" t="s">
        <v>6816</v>
      </c>
      <c r="AZ334" t="s">
        <v>331</v>
      </c>
      <c r="BA334" t="s">
        <v>321</v>
      </c>
      <c r="BB334" t="s">
        <v>321</v>
      </c>
      <c r="BC334" t="s">
        <v>321</v>
      </c>
      <c r="BD334" t="s">
        <v>321</v>
      </c>
      <c r="BE334" s="322">
        <v>0</v>
      </c>
    </row>
    <row r="335" spans="1:57">
      <c r="A335" s="186" t="s">
        <v>149</v>
      </c>
      <c r="B335" s="186" t="s">
        <v>483</v>
      </c>
      <c r="C335" s="322">
        <v>0</v>
      </c>
      <c r="D335" s="322">
        <v>0</v>
      </c>
      <c r="E335" s="322">
        <v>0</v>
      </c>
      <c r="F335" s="322">
        <v>0</v>
      </c>
      <c r="G335" s="322">
        <v>0</v>
      </c>
      <c r="H335" s="322">
        <v>0</v>
      </c>
      <c r="I335" s="322">
        <v>0</v>
      </c>
      <c r="J335" s="322">
        <v>0</v>
      </c>
      <c r="K335" s="322">
        <v>0</v>
      </c>
      <c r="L335" s="322">
        <v>0</v>
      </c>
      <c r="M335" s="322">
        <v>0</v>
      </c>
      <c r="N335" s="322">
        <v>0</v>
      </c>
      <c r="O335" s="322">
        <v>0</v>
      </c>
      <c r="P335" s="322">
        <v>0</v>
      </c>
      <c r="Q335" s="322">
        <v>0</v>
      </c>
      <c r="R335" s="322">
        <v>0</v>
      </c>
      <c r="S335" s="322">
        <v>0</v>
      </c>
      <c r="T335" s="322">
        <v>0</v>
      </c>
      <c r="U335" s="322">
        <v>0</v>
      </c>
      <c r="V335" s="322">
        <v>0</v>
      </c>
      <c r="W335" s="322">
        <v>0</v>
      </c>
      <c r="X335" s="322">
        <v>0</v>
      </c>
      <c r="Y335" s="322">
        <v>0</v>
      </c>
      <c r="Z335" s="322">
        <v>0</v>
      </c>
      <c r="AA335" s="322">
        <v>0</v>
      </c>
      <c r="AB335" s="322">
        <v>0</v>
      </c>
      <c r="AC335" s="322">
        <v>0</v>
      </c>
      <c r="AD335" s="322">
        <v>0</v>
      </c>
      <c r="AE335" s="322">
        <v>1</v>
      </c>
      <c r="AF335" s="322">
        <v>3</v>
      </c>
      <c r="AG335" s="322">
        <v>0</v>
      </c>
      <c r="AH335" s="322">
        <v>0</v>
      </c>
      <c r="AI335" s="322">
        <v>0</v>
      </c>
      <c r="AJ335" s="322">
        <v>0</v>
      </c>
      <c r="AK335" s="322">
        <v>0</v>
      </c>
      <c r="AL335" s="322">
        <v>0</v>
      </c>
      <c r="AM335" s="322">
        <v>0</v>
      </c>
      <c r="AN335" s="322">
        <v>0</v>
      </c>
      <c r="AO335" s="322">
        <v>0</v>
      </c>
      <c r="AP335" s="320">
        <v>0</v>
      </c>
      <c r="AQ335" s="322">
        <v>0</v>
      </c>
      <c r="AR335" s="322">
        <v>0</v>
      </c>
      <c r="AS335" s="322">
        <v>0</v>
      </c>
      <c r="AT335" s="101" t="s">
        <v>19</v>
      </c>
      <c r="AU335" s="101" t="s">
        <v>20</v>
      </c>
      <c r="AV335" s="101">
        <v>2</v>
      </c>
      <c r="AW335" t="s">
        <v>159</v>
      </c>
      <c r="AX335" t="s">
        <v>43</v>
      </c>
      <c r="AY335" s="345" t="s">
        <v>6816</v>
      </c>
      <c r="AZ335" t="s">
        <v>331</v>
      </c>
      <c r="BA335" t="s">
        <v>321</v>
      </c>
      <c r="BB335" t="s">
        <v>321</v>
      </c>
      <c r="BC335" s="345" t="s">
        <v>321</v>
      </c>
      <c r="BD335" s="345" t="s">
        <v>321</v>
      </c>
      <c r="BE335" s="322">
        <v>0</v>
      </c>
    </row>
    <row r="336" spans="1:57">
      <c r="A336" s="186" t="s">
        <v>149</v>
      </c>
      <c r="B336" s="186" t="s">
        <v>504</v>
      </c>
      <c r="C336" s="322">
        <v>0</v>
      </c>
      <c r="D336" s="322">
        <v>0</v>
      </c>
      <c r="E336" s="322">
        <v>0</v>
      </c>
      <c r="F336" s="322">
        <v>0</v>
      </c>
      <c r="G336" s="322">
        <v>0</v>
      </c>
      <c r="H336" s="322">
        <v>0</v>
      </c>
      <c r="I336" s="322">
        <v>0</v>
      </c>
      <c r="J336" s="322">
        <v>0</v>
      </c>
      <c r="K336" s="322">
        <v>0</v>
      </c>
      <c r="L336" s="322">
        <v>0</v>
      </c>
      <c r="M336" s="322">
        <v>0</v>
      </c>
      <c r="N336" s="322">
        <v>0</v>
      </c>
      <c r="O336" s="322">
        <v>0</v>
      </c>
      <c r="P336" s="322">
        <v>0</v>
      </c>
      <c r="Q336" s="322">
        <v>0</v>
      </c>
      <c r="R336" s="322">
        <v>0</v>
      </c>
      <c r="S336" s="322">
        <v>0</v>
      </c>
      <c r="T336" s="322">
        <v>0</v>
      </c>
      <c r="U336" s="322">
        <v>0</v>
      </c>
      <c r="V336" s="322">
        <v>0</v>
      </c>
      <c r="W336" s="322">
        <v>0</v>
      </c>
      <c r="X336" s="322">
        <v>1.9</v>
      </c>
      <c r="Y336" s="322">
        <v>1.4</v>
      </c>
      <c r="Z336" s="322">
        <v>0.8</v>
      </c>
      <c r="AA336" s="322">
        <v>2.2999999999999998</v>
      </c>
      <c r="AB336" s="322">
        <v>2.2000000000000002</v>
      </c>
      <c r="AC336" s="322">
        <v>1.9</v>
      </c>
      <c r="AD336" s="322">
        <v>2.2000000000000002</v>
      </c>
      <c r="AE336" s="322">
        <v>1.3</v>
      </c>
      <c r="AF336" s="322">
        <v>0</v>
      </c>
      <c r="AG336" s="322">
        <v>0</v>
      </c>
      <c r="AH336" s="322">
        <v>0</v>
      </c>
      <c r="AI336" s="322">
        <v>0</v>
      </c>
      <c r="AJ336" s="322">
        <v>0</v>
      </c>
      <c r="AK336" s="322">
        <v>0</v>
      </c>
      <c r="AL336" s="322">
        <v>0</v>
      </c>
      <c r="AM336" s="322">
        <v>0</v>
      </c>
      <c r="AN336" s="322">
        <v>0</v>
      </c>
      <c r="AO336" s="322">
        <v>0</v>
      </c>
      <c r="AP336" s="320">
        <v>0</v>
      </c>
      <c r="AQ336" s="322">
        <v>0</v>
      </c>
      <c r="AR336" s="322">
        <v>0</v>
      </c>
      <c r="AS336" s="322">
        <v>0</v>
      </c>
      <c r="AT336" s="101" t="s">
        <v>12</v>
      </c>
      <c r="AU336" s="101" t="s">
        <v>19</v>
      </c>
      <c r="AV336" s="101">
        <v>8</v>
      </c>
      <c r="AW336" t="s">
        <v>159</v>
      </c>
      <c r="AX336" t="s">
        <v>39</v>
      </c>
      <c r="AY336" s="345" t="s">
        <v>6816</v>
      </c>
      <c r="AZ336" t="s">
        <v>331</v>
      </c>
      <c r="BA336" t="s">
        <v>321</v>
      </c>
      <c r="BB336" t="s">
        <v>321</v>
      </c>
      <c r="BC336" t="s">
        <v>321</v>
      </c>
      <c r="BD336" t="s">
        <v>321</v>
      </c>
      <c r="BE336" s="322">
        <v>0</v>
      </c>
    </row>
    <row r="337" spans="1:57">
      <c r="A337" s="186" t="s">
        <v>149</v>
      </c>
      <c r="B337" s="186" t="s">
        <v>507</v>
      </c>
      <c r="C337" s="322">
        <v>0</v>
      </c>
      <c r="D337" s="322">
        <v>0</v>
      </c>
      <c r="E337" s="322">
        <v>0</v>
      </c>
      <c r="F337" s="322">
        <v>0</v>
      </c>
      <c r="G337" s="322">
        <v>0</v>
      </c>
      <c r="H337" s="322">
        <v>0</v>
      </c>
      <c r="I337" s="322">
        <v>0</v>
      </c>
      <c r="J337" s="322">
        <v>0</v>
      </c>
      <c r="K337" s="322">
        <v>0</v>
      </c>
      <c r="L337" s="322">
        <v>0</v>
      </c>
      <c r="M337" s="322">
        <v>0</v>
      </c>
      <c r="N337" s="322">
        <v>0</v>
      </c>
      <c r="O337" s="322">
        <v>0</v>
      </c>
      <c r="P337" s="322">
        <v>0</v>
      </c>
      <c r="Q337" s="322">
        <v>0</v>
      </c>
      <c r="R337" s="322">
        <v>0</v>
      </c>
      <c r="S337" s="322">
        <v>0</v>
      </c>
      <c r="T337" s="322">
        <v>0</v>
      </c>
      <c r="U337" s="322">
        <v>0</v>
      </c>
      <c r="V337" s="322">
        <v>0</v>
      </c>
      <c r="W337" s="322">
        <v>0</v>
      </c>
      <c r="X337" s="322">
        <v>0</v>
      </c>
      <c r="Y337" s="322">
        <v>0</v>
      </c>
      <c r="Z337" s="322">
        <v>21.9</v>
      </c>
      <c r="AA337" s="322">
        <v>8.8000000000000007</v>
      </c>
      <c r="AB337" s="322">
        <v>6.6</v>
      </c>
      <c r="AC337" s="322">
        <v>8</v>
      </c>
      <c r="AD337" s="322">
        <v>7</v>
      </c>
      <c r="AE337" s="322">
        <v>5</v>
      </c>
      <c r="AF337" s="322">
        <v>0</v>
      </c>
      <c r="AG337" s="322">
        <v>0</v>
      </c>
      <c r="AH337" s="322">
        <v>0</v>
      </c>
      <c r="AI337" s="322">
        <v>0</v>
      </c>
      <c r="AJ337" s="322">
        <v>0</v>
      </c>
      <c r="AK337" s="322">
        <v>0</v>
      </c>
      <c r="AL337" s="322">
        <v>0</v>
      </c>
      <c r="AM337" s="322">
        <v>0</v>
      </c>
      <c r="AN337" s="322">
        <v>0</v>
      </c>
      <c r="AO337" s="322">
        <v>0</v>
      </c>
      <c r="AP337" s="320">
        <v>0</v>
      </c>
      <c r="AQ337" s="322">
        <v>0</v>
      </c>
      <c r="AR337" s="322">
        <v>0</v>
      </c>
      <c r="AS337" s="322">
        <v>0</v>
      </c>
      <c r="AT337" s="101" t="s">
        <v>14</v>
      </c>
      <c r="AU337" s="101" t="s">
        <v>19</v>
      </c>
      <c r="AV337" s="101">
        <v>6</v>
      </c>
      <c r="AW337" t="s">
        <v>159</v>
      </c>
      <c r="AX337" t="s">
        <v>39</v>
      </c>
      <c r="AY337" s="345" t="s">
        <v>6816</v>
      </c>
      <c r="AZ337" t="s">
        <v>331</v>
      </c>
      <c r="BA337" t="s">
        <v>321</v>
      </c>
      <c r="BB337" t="s">
        <v>321</v>
      </c>
      <c r="BC337" t="s">
        <v>321</v>
      </c>
      <c r="BD337" t="s">
        <v>321</v>
      </c>
      <c r="BE337" s="322">
        <v>0</v>
      </c>
    </row>
    <row r="338" spans="1:57">
      <c r="A338" s="186" t="s">
        <v>149</v>
      </c>
      <c r="B338" s="186" t="s">
        <v>432</v>
      </c>
      <c r="C338" s="322">
        <v>0</v>
      </c>
      <c r="D338" s="322">
        <v>0</v>
      </c>
      <c r="E338" s="322">
        <v>0</v>
      </c>
      <c r="F338" s="322">
        <v>0</v>
      </c>
      <c r="G338" s="322">
        <v>0</v>
      </c>
      <c r="H338" s="322">
        <v>0</v>
      </c>
      <c r="I338" s="322">
        <v>0</v>
      </c>
      <c r="J338" s="322">
        <v>0</v>
      </c>
      <c r="K338" s="322">
        <v>0</v>
      </c>
      <c r="L338" s="322">
        <v>0</v>
      </c>
      <c r="M338" s="322">
        <v>0</v>
      </c>
      <c r="N338" s="322">
        <v>0</v>
      </c>
      <c r="O338" s="322">
        <v>0</v>
      </c>
      <c r="P338" s="322">
        <v>0</v>
      </c>
      <c r="Q338" s="322">
        <v>0</v>
      </c>
      <c r="R338" s="322">
        <v>0</v>
      </c>
      <c r="S338" s="322">
        <v>0</v>
      </c>
      <c r="T338" s="322">
        <v>0</v>
      </c>
      <c r="U338" s="322">
        <v>0</v>
      </c>
      <c r="V338" s="322">
        <v>0</v>
      </c>
      <c r="W338" s="322">
        <v>0</v>
      </c>
      <c r="X338" s="322">
        <v>0</v>
      </c>
      <c r="Y338" s="322">
        <v>0</v>
      </c>
      <c r="Z338" s="322">
        <v>0</v>
      </c>
      <c r="AA338" s="322">
        <v>0</v>
      </c>
      <c r="AB338" s="322">
        <v>0</v>
      </c>
      <c r="AC338" s="322">
        <v>0</v>
      </c>
      <c r="AD338" s="322">
        <v>0</v>
      </c>
      <c r="AE338" s="322">
        <v>50</v>
      </c>
      <c r="AF338" s="322">
        <v>0</v>
      </c>
      <c r="AG338" s="322">
        <v>0</v>
      </c>
      <c r="AH338" s="322">
        <v>0</v>
      </c>
      <c r="AI338" s="322">
        <v>0</v>
      </c>
      <c r="AJ338" s="322">
        <v>0</v>
      </c>
      <c r="AK338" s="322">
        <v>0</v>
      </c>
      <c r="AL338" s="322">
        <v>0</v>
      </c>
      <c r="AM338" s="322">
        <v>0</v>
      </c>
      <c r="AN338" s="322">
        <v>0</v>
      </c>
      <c r="AO338" s="322">
        <v>0</v>
      </c>
      <c r="AP338" s="320">
        <v>0</v>
      </c>
      <c r="AQ338" s="322">
        <v>0</v>
      </c>
      <c r="AR338" s="322">
        <v>0</v>
      </c>
      <c r="AS338" s="322">
        <v>0</v>
      </c>
      <c r="AT338" s="101" t="s">
        <v>19</v>
      </c>
      <c r="AU338" s="101" t="s">
        <v>19</v>
      </c>
      <c r="AV338" s="101">
        <v>1</v>
      </c>
      <c r="AW338" t="s">
        <v>158</v>
      </c>
      <c r="AX338" t="s">
        <v>57</v>
      </c>
      <c r="AY338" s="345" t="s">
        <v>341</v>
      </c>
      <c r="AZ338" t="s">
        <v>331</v>
      </c>
      <c r="BA338" t="s">
        <v>321</v>
      </c>
      <c r="BB338" t="s">
        <v>431</v>
      </c>
      <c r="BC338" t="s">
        <v>321</v>
      </c>
      <c r="BD338" t="s">
        <v>321</v>
      </c>
      <c r="BE338" s="322">
        <v>0</v>
      </c>
    </row>
    <row r="339" spans="1:57">
      <c r="A339" s="186" t="s">
        <v>149</v>
      </c>
      <c r="B339" s="186" t="s">
        <v>480</v>
      </c>
      <c r="C339" s="322">
        <v>0</v>
      </c>
      <c r="D339" s="322">
        <v>0</v>
      </c>
      <c r="E339" s="322">
        <v>0</v>
      </c>
      <c r="F339" s="322">
        <v>0</v>
      </c>
      <c r="G339" s="322">
        <v>0</v>
      </c>
      <c r="H339" s="322">
        <v>0</v>
      </c>
      <c r="I339" s="322">
        <v>0</v>
      </c>
      <c r="J339" s="322">
        <v>0</v>
      </c>
      <c r="K339" s="322">
        <v>0</v>
      </c>
      <c r="L339" s="322">
        <v>0</v>
      </c>
      <c r="M339" s="322">
        <v>0</v>
      </c>
      <c r="N339" s="322">
        <v>0</v>
      </c>
      <c r="O339" s="322">
        <v>0</v>
      </c>
      <c r="P339" s="322">
        <v>0</v>
      </c>
      <c r="Q339" s="322">
        <v>0</v>
      </c>
      <c r="R339" s="322">
        <v>0</v>
      </c>
      <c r="S339" s="322">
        <v>0</v>
      </c>
      <c r="T339" s="322">
        <v>0</v>
      </c>
      <c r="U339" s="322">
        <v>0</v>
      </c>
      <c r="V339" s="322">
        <v>0</v>
      </c>
      <c r="W339" s="322">
        <v>0</v>
      </c>
      <c r="X339" s="322">
        <v>15.9</v>
      </c>
      <c r="Y339" s="322">
        <v>12.8</v>
      </c>
      <c r="Z339" s="322">
        <v>16.100000000000001</v>
      </c>
      <c r="AA339" s="322">
        <v>7.8</v>
      </c>
      <c r="AB339" s="322">
        <v>11.8</v>
      </c>
      <c r="AC339" s="322">
        <v>10.4</v>
      </c>
      <c r="AD339" s="322">
        <v>1.5</v>
      </c>
      <c r="AE339" s="322">
        <v>0</v>
      </c>
      <c r="AF339" s="322">
        <v>0</v>
      </c>
      <c r="AG339" s="322">
        <v>0</v>
      </c>
      <c r="AH339" s="322">
        <v>0</v>
      </c>
      <c r="AI339" s="322">
        <v>0</v>
      </c>
      <c r="AJ339" s="322">
        <v>0</v>
      </c>
      <c r="AK339" s="322">
        <v>0</v>
      </c>
      <c r="AL339" s="322">
        <v>0</v>
      </c>
      <c r="AM339" s="322">
        <v>0</v>
      </c>
      <c r="AN339" s="322">
        <v>0</v>
      </c>
      <c r="AO339" s="322">
        <v>0</v>
      </c>
      <c r="AP339" s="320">
        <v>0</v>
      </c>
      <c r="AQ339" s="322">
        <v>0</v>
      </c>
      <c r="AR339" s="322">
        <v>0</v>
      </c>
      <c r="AS339" s="322">
        <v>0</v>
      </c>
      <c r="AT339" s="101" t="s">
        <v>12</v>
      </c>
      <c r="AU339" s="101" t="s">
        <v>18</v>
      </c>
      <c r="AV339" s="101">
        <v>7</v>
      </c>
      <c r="AW339" t="s">
        <v>159</v>
      </c>
      <c r="AX339" t="s">
        <v>43</v>
      </c>
      <c r="AY339" s="345" t="s">
        <v>6816</v>
      </c>
      <c r="AZ339" t="s">
        <v>331</v>
      </c>
      <c r="BA339" t="s">
        <v>321</v>
      </c>
      <c r="BB339" t="s">
        <v>321</v>
      </c>
      <c r="BC339" t="s">
        <v>321</v>
      </c>
      <c r="BD339" t="s">
        <v>321</v>
      </c>
      <c r="BE339" s="322">
        <v>0</v>
      </c>
    </row>
    <row r="340" spans="1:57">
      <c r="A340" s="186" t="s">
        <v>149</v>
      </c>
      <c r="B340" s="186" t="s">
        <v>1150</v>
      </c>
      <c r="C340" s="322">
        <v>0</v>
      </c>
      <c r="D340" s="322">
        <v>0</v>
      </c>
      <c r="E340" s="322">
        <v>0</v>
      </c>
      <c r="F340" s="322">
        <v>0</v>
      </c>
      <c r="G340" s="322">
        <v>0</v>
      </c>
      <c r="H340" s="322">
        <v>0</v>
      </c>
      <c r="I340" s="322">
        <v>0</v>
      </c>
      <c r="J340" s="322">
        <v>0</v>
      </c>
      <c r="K340" s="322">
        <v>0</v>
      </c>
      <c r="L340" s="322">
        <v>0</v>
      </c>
      <c r="M340" s="322">
        <v>0</v>
      </c>
      <c r="N340" s="322">
        <v>0</v>
      </c>
      <c r="O340" s="322">
        <v>0</v>
      </c>
      <c r="P340" s="322">
        <v>0</v>
      </c>
      <c r="Q340" s="322">
        <v>0</v>
      </c>
      <c r="R340" s="322">
        <v>0</v>
      </c>
      <c r="S340" s="322">
        <v>0</v>
      </c>
      <c r="T340" s="322">
        <v>0</v>
      </c>
      <c r="U340" s="322">
        <v>0</v>
      </c>
      <c r="V340" s="322">
        <v>0</v>
      </c>
      <c r="W340" s="322">
        <v>0</v>
      </c>
      <c r="X340" s="322">
        <v>6.1</v>
      </c>
      <c r="Y340" s="322">
        <v>8.6999999999999993</v>
      </c>
      <c r="Z340" s="322">
        <v>14</v>
      </c>
      <c r="AA340" s="322">
        <v>16.399999999999999</v>
      </c>
      <c r="AB340" s="322">
        <v>59.3</v>
      </c>
      <c r="AC340" s="322">
        <v>0.4</v>
      </c>
      <c r="AD340" s="322">
        <v>0</v>
      </c>
      <c r="AE340" s="322">
        <v>0</v>
      </c>
      <c r="AF340" s="322">
        <v>0</v>
      </c>
      <c r="AG340" s="322">
        <v>0</v>
      </c>
      <c r="AH340" s="322">
        <v>0</v>
      </c>
      <c r="AI340" s="322">
        <v>0</v>
      </c>
      <c r="AJ340" s="322">
        <v>0</v>
      </c>
      <c r="AK340" s="322">
        <v>0</v>
      </c>
      <c r="AL340" s="322">
        <v>0</v>
      </c>
      <c r="AM340" s="322">
        <v>0</v>
      </c>
      <c r="AN340" s="322">
        <v>0</v>
      </c>
      <c r="AO340" s="322">
        <v>0</v>
      </c>
      <c r="AP340" s="320">
        <v>0</v>
      </c>
      <c r="AQ340" s="322">
        <v>0</v>
      </c>
      <c r="AR340" s="322">
        <v>0</v>
      </c>
      <c r="AS340" s="322">
        <v>0</v>
      </c>
      <c r="AT340" s="101" t="s">
        <v>12</v>
      </c>
      <c r="AU340" s="101" t="s">
        <v>17</v>
      </c>
      <c r="AV340" s="101">
        <v>6</v>
      </c>
      <c r="AW340" t="s">
        <v>158</v>
      </c>
      <c r="AX340" t="s">
        <v>45</v>
      </c>
      <c r="AY340" s="345" t="s">
        <v>6816</v>
      </c>
      <c r="AZ340" t="s">
        <v>331</v>
      </c>
      <c r="BA340" t="s">
        <v>321</v>
      </c>
      <c r="BB340" t="s">
        <v>321</v>
      </c>
      <c r="BC340" t="s">
        <v>321</v>
      </c>
      <c r="BD340" t="s">
        <v>321</v>
      </c>
      <c r="BE340" s="322">
        <v>0</v>
      </c>
    </row>
    <row r="341" spans="1:57">
      <c r="A341" s="186" t="s">
        <v>149</v>
      </c>
      <c r="B341" s="186" t="s">
        <v>1151</v>
      </c>
      <c r="C341" s="322">
        <v>0</v>
      </c>
      <c r="D341" s="322">
        <v>0</v>
      </c>
      <c r="E341" s="322">
        <v>0</v>
      </c>
      <c r="F341" s="322">
        <v>0</v>
      </c>
      <c r="G341" s="322">
        <v>0</v>
      </c>
      <c r="H341" s="322">
        <v>0</v>
      </c>
      <c r="I341" s="322">
        <v>0</v>
      </c>
      <c r="J341" s="322">
        <v>0</v>
      </c>
      <c r="K341" s="322">
        <v>0</v>
      </c>
      <c r="L341" s="322">
        <v>0</v>
      </c>
      <c r="M341" s="322">
        <v>0</v>
      </c>
      <c r="N341" s="322">
        <v>0</v>
      </c>
      <c r="O341" s="322">
        <v>0</v>
      </c>
      <c r="P341" s="322">
        <v>0</v>
      </c>
      <c r="Q341" s="322">
        <v>0</v>
      </c>
      <c r="R341" s="322">
        <v>0</v>
      </c>
      <c r="S341" s="322">
        <v>0</v>
      </c>
      <c r="T341" s="322">
        <v>0</v>
      </c>
      <c r="U341" s="322">
        <v>0</v>
      </c>
      <c r="V341" s="322">
        <v>0</v>
      </c>
      <c r="W341" s="322">
        <v>0</v>
      </c>
      <c r="X341" s="322">
        <v>5.5</v>
      </c>
      <c r="Y341" s="322">
        <v>7.8</v>
      </c>
      <c r="Z341" s="322">
        <v>6.4</v>
      </c>
      <c r="AA341" s="322">
        <v>8.6999999999999993</v>
      </c>
      <c r="AB341" s="322">
        <v>7</v>
      </c>
      <c r="AC341" s="322">
        <v>2.9</v>
      </c>
      <c r="AD341" s="322">
        <v>0</v>
      </c>
      <c r="AE341" s="322">
        <v>0</v>
      </c>
      <c r="AF341" s="322">
        <v>0</v>
      </c>
      <c r="AG341" s="322">
        <v>0</v>
      </c>
      <c r="AH341" s="322">
        <v>0</v>
      </c>
      <c r="AI341" s="322">
        <v>0</v>
      </c>
      <c r="AJ341" s="322">
        <v>0</v>
      </c>
      <c r="AK341" s="322">
        <v>0</v>
      </c>
      <c r="AL341" s="322">
        <v>0</v>
      </c>
      <c r="AM341" s="322">
        <v>0</v>
      </c>
      <c r="AN341" s="322">
        <v>0</v>
      </c>
      <c r="AO341" s="322">
        <v>0</v>
      </c>
      <c r="AP341" s="320">
        <v>0</v>
      </c>
      <c r="AQ341" s="322">
        <v>0</v>
      </c>
      <c r="AR341" s="322">
        <v>0</v>
      </c>
      <c r="AS341" s="322">
        <v>0</v>
      </c>
      <c r="AT341" s="101" t="s">
        <v>12</v>
      </c>
      <c r="AU341" s="101" t="s">
        <v>17</v>
      </c>
      <c r="AV341" s="101">
        <v>6</v>
      </c>
      <c r="AW341" t="s">
        <v>158</v>
      </c>
      <c r="AX341" t="s">
        <v>39</v>
      </c>
      <c r="AY341" s="345" t="s">
        <v>6816</v>
      </c>
      <c r="AZ341" t="s">
        <v>331</v>
      </c>
      <c r="BA341" t="s">
        <v>321</v>
      </c>
      <c r="BB341" t="s">
        <v>321</v>
      </c>
      <c r="BC341" t="s">
        <v>321</v>
      </c>
      <c r="BD341" t="s">
        <v>321</v>
      </c>
      <c r="BE341" s="322">
        <v>0</v>
      </c>
    </row>
    <row r="342" spans="1:57">
      <c r="A342" s="186" t="s">
        <v>149</v>
      </c>
      <c r="B342" s="186" t="s">
        <v>1155</v>
      </c>
      <c r="C342" s="322">
        <v>0</v>
      </c>
      <c r="D342" s="322">
        <v>0</v>
      </c>
      <c r="E342" s="322">
        <v>0</v>
      </c>
      <c r="F342" s="322">
        <v>0</v>
      </c>
      <c r="G342" s="322">
        <v>0</v>
      </c>
      <c r="H342" s="322">
        <v>0</v>
      </c>
      <c r="I342" s="322">
        <v>0</v>
      </c>
      <c r="J342" s="322">
        <v>0</v>
      </c>
      <c r="K342" s="322">
        <v>0</v>
      </c>
      <c r="L342" s="322">
        <v>0</v>
      </c>
      <c r="M342" s="322">
        <v>0</v>
      </c>
      <c r="N342" s="322">
        <v>0</v>
      </c>
      <c r="O342" s="322">
        <v>0</v>
      </c>
      <c r="P342" s="322">
        <v>0</v>
      </c>
      <c r="Q342" s="322">
        <v>0</v>
      </c>
      <c r="R342" s="322">
        <v>0</v>
      </c>
      <c r="S342" s="322">
        <v>0</v>
      </c>
      <c r="T342" s="322">
        <v>0</v>
      </c>
      <c r="U342" s="322">
        <v>0</v>
      </c>
      <c r="V342" s="322">
        <v>0</v>
      </c>
      <c r="W342" s="322">
        <v>0</v>
      </c>
      <c r="X342" s="322">
        <v>0</v>
      </c>
      <c r="Y342" s="322">
        <v>0</v>
      </c>
      <c r="Z342" s="322">
        <v>0</v>
      </c>
      <c r="AA342" s="322">
        <v>5</v>
      </c>
      <c r="AB342" s="322">
        <v>11</v>
      </c>
      <c r="AC342" s="322">
        <v>2.1</v>
      </c>
      <c r="AD342" s="322">
        <v>0</v>
      </c>
      <c r="AE342" s="322">
        <v>0</v>
      </c>
      <c r="AF342" s="322">
        <v>0</v>
      </c>
      <c r="AG342" s="322">
        <v>0</v>
      </c>
      <c r="AH342" s="322">
        <v>0</v>
      </c>
      <c r="AI342" s="322">
        <v>0</v>
      </c>
      <c r="AJ342" s="322">
        <v>0</v>
      </c>
      <c r="AK342" s="322">
        <v>0</v>
      </c>
      <c r="AL342" s="322">
        <v>0</v>
      </c>
      <c r="AM342" s="322">
        <v>0</v>
      </c>
      <c r="AN342" s="322">
        <v>0</v>
      </c>
      <c r="AO342" s="322">
        <v>0</v>
      </c>
      <c r="AP342" s="320">
        <v>0</v>
      </c>
      <c r="AQ342" s="322">
        <v>0</v>
      </c>
      <c r="AR342" s="322">
        <v>0</v>
      </c>
      <c r="AS342" s="322">
        <v>0</v>
      </c>
      <c r="AT342" s="101" t="s">
        <v>15</v>
      </c>
      <c r="AU342" s="101" t="s">
        <v>17</v>
      </c>
      <c r="AV342" s="101">
        <v>3</v>
      </c>
      <c r="AW342" t="s">
        <v>158</v>
      </c>
      <c r="AX342" t="s">
        <v>43</v>
      </c>
      <c r="AY342" s="345" t="s">
        <v>6816</v>
      </c>
      <c r="AZ342" t="s">
        <v>331</v>
      </c>
      <c r="BA342" t="s">
        <v>321</v>
      </c>
      <c r="BB342" t="s">
        <v>321</v>
      </c>
      <c r="BC342" t="s">
        <v>321</v>
      </c>
      <c r="BD342" t="s">
        <v>321</v>
      </c>
      <c r="BE342" s="322">
        <v>0</v>
      </c>
    </row>
    <row r="343" spans="1:57">
      <c r="A343" s="186" t="s">
        <v>149</v>
      </c>
      <c r="B343" s="186" t="s">
        <v>1173</v>
      </c>
      <c r="C343" s="322">
        <v>0</v>
      </c>
      <c r="D343" s="322">
        <v>0</v>
      </c>
      <c r="E343" s="322">
        <v>0</v>
      </c>
      <c r="F343" s="322">
        <v>0</v>
      </c>
      <c r="G343" s="322">
        <v>0</v>
      </c>
      <c r="H343" s="322">
        <v>0</v>
      </c>
      <c r="I343" s="322">
        <v>0</v>
      </c>
      <c r="J343" s="322">
        <v>0</v>
      </c>
      <c r="K343" s="322">
        <v>0</v>
      </c>
      <c r="L343" s="322">
        <v>0</v>
      </c>
      <c r="M343" s="322">
        <v>0</v>
      </c>
      <c r="N343" s="322">
        <v>0</v>
      </c>
      <c r="O343" s="322">
        <v>0</v>
      </c>
      <c r="P343" s="322">
        <v>0</v>
      </c>
      <c r="Q343" s="322">
        <v>0</v>
      </c>
      <c r="R343" s="322">
        <v>0</v>
      </c>
      <c r="S343" s="322">
        <v>0</v>
      </c>
      <c r="T343" s="322">
        <v>0</v>
      </c>
      <c r="U343" s="322">
        <v>0</v>
      </c>
      <c r="V343" s="322">
        <v>0</v>
      </c>
      <c r="W343" s="322">
        <v>1.2</v>
      </c>
      <c r="X343" s="322">
        <v>2.2000000000000002</v>
      </c>
      <c r="Y343" s="322">
        <v>1.7</v>
      </c>
      <c r="Z343" s="322">
        <v>2.2999999999999998</v>
      </c>
      <c r="AA343" s="322">
        <v>1.7</v>
      </c>
      <c r="AB343" s="322">
        <v>0.3</v>
      </c>
      <c r="AC343" s="322">
        <v>0</v>
      </c>
      <c r="AD343" s="322">
        <v>0</v>
      </c>
      <c r="AE343" s="322">
        <v>0</v>
      </c>
      <c r="AF343" s="322">
        <v>0</v>
      </c>
      <c r="AG343" s="322">
        <v>0</v>
      </c>
      <c r="AH343" s="322">
        <v>0</v>
      </c>
      <c r="AI343" s="322">
        <v>0</v>
      </c>
      <c r="AJ343" s="322">
        <v>0</v>
      </c>
      <c r="AK343" s="322">
        <v>0</v>
      </c>
      <c r="AL343" s="322">
        <v>0</v>
      </c>
      <c r="AM343" s="322">
        <v>0</v>
      </c>
      <c r="AN343" s="322">
        <v>0</v>
      </c>
      <c r="AO343" s="322">
        <v>0</v>
      </c>
      <c r="AP343" s="320">
        <v>0</v>
      </c>
      <c r="AQ343" s="322">
        <v>0</v>
      </c>
      <c r="AR343" s="322">
        <v>0</v>
      </c>
      <c r="AS343" s="322">
        <v>0</v>
      </c>
      <c r="AT343" s="101" t="s">
        <v>11</v>
      </c>
      <c r="AU343" s="101" t="s">
        <v>16</v>
      </c>
      <c r="AV343" s="101">
        <v>6</v>
      </c>
      <c r="AW343" t="s">
        <v>158</v>
      </c>
      <c r="AX343" t="s">
        <v>39</v>
      </c>
      <c r="AY343" s="345" t="s">
        <v>403</v>
      </c>
      <c r="AZ343" t="s">
        <v>331</v>
      </c>
      <c r="BA343" t="s">
        <v>321</v>
      </c>
      <c r="BB343" t="s">
        <v>321</v>
      </c>
      <c r="BC343" t="s">
        <v>321</v>
      </c>
      <c r="BD343" t="s">
        <v>321</v>
      </c>
      <c r="BE343" s="322">
        <v>0</v>
      </c>
    </row>
    <row r="344" spans="1:57">
      <c r="A344" s="186" t="s">
        <v>149</v>
      </c>
      <c r="B344" s="186" t="s">
        <v>1192</v>
      </c>
      <c r="C344" s="322">
        <v>0</v>
      </c>
      <c r="D344" s="322">
        <v>0</v>
      </c>
      <c r="E344" s="322">
        <v>0</v>
      </c>
      <c r="F344" s="322">
        <v>0</v>
      </c>
      <c r="G344" s="322">
        <v>0</v>
      </c>
      <c r="H344" s="322">
        <v>0</v>
      </c>
      <c r="I344" s="322">
        <v>0</v>
      </c>
      <c r="J344" s="322">
        <v>0</v>
      </c>
      <c r="K344" s="322">
        <v>0</v>
      </c>
      <c r="L344" s="322">
        <v>0</v>
      </c>
      <c r="M344" s="322">
        <v>0</v>
      </c>
      <c r="N344" s="322">
        <v>0</v>
      </c>
      <c r="O344" s="322">
        <v>0</v>
      </c>
      <c r="P344" s="322">
        <v>0</v>
      </c>
      <c r="Q344" s="322">
        <v>0</v>
      </c>
      <c r="R344" s="322">
        <v>0</v>
      </c>
      <c r="S344" s="322">
        <v>0</v>
      </c>
      <c r="T344" s="322">
        <v>0</v>
      </c>
      <c r="U344" s="322">
        <v>0</v>
      </c>
      <c r="V344" s="322">
        <v>0</v>
      </c>
      <c r="W344" s="322">
        <v>1.2</v>
      </c>
      <c r="X344" s="322">
        <v>5.2</v>
      </c>
      <c r="Y344" s="322">
        <v>5.4</v>
      </c>
      <c r="Z344" s="322">
        <v>3.3</v>
      </c>
      <c r="AA344" s="322">
        <v>2</v>
      </c>
      <c r="AB344" s="322">
        <v>1.1000000000000001</v>
      </c>
      <c r="AC344" s="322">
        <v>0</v>
      </c>
      <c r="AD344" s="322">
        <v>0</v>
      </c>
      <c r="AE344" s="322">
        <v>0</v>
      </c>
      <c r="AF344" s="322">
        <v>0</v>
      </c>
      <c r="AG344" s="322">
        <v>0</v>
      </c>
      <c r="AH344" s="322">
        <v>0</v>
      </c>
      <c r="AI344" s="322">
        <v>0</v>
      </c>
      <c r="AJ344" s="322">
        <v>0</v>
      </c>
      <c r="AK344" s="322">
        <v>0</v>
      </c>
      <c r="AL344" s="322">
        <v>0</v>
      </c>
      <c r="AM344" s="322">
        <v>0</v>
      </c>
      <c r="AN344" s="322">
        <v>0</v>
      </c>
      <c r="AO344" s="322">
        <v>0</v>
      </c>
      <c r="AP344" s="320">
        <v>0</v>
      </c>
      <c r="AQ344" s="322">
        <v>0</v>
      </c>
      <c r="AR344" s="322">
        <v>0</v>
      </c>
      <c r="AS344" s="322">
        <v>0</v>
      </c>
      <c r="AT344" s="101" t="s">
        <v>11</v>
      </c>
      <c r="AU344" s="101" t="s">
        <v>16</v>
      </c>
      <c r="AV344" s="101">
        <v>6</v>
      </c>
      <c r="AW344" t="s">
        <v>158</v>
      </c>
      <c r="AX344" t="s">
        <v>43</v>
      </c>
      <c r="AY344" s="345" t="s">
        <v>6816</v>
      </c>
      <c r="AZ344" t="s">
        <v>331</v>
      </c>
      <c r="BA344" t="s">
        <v>321</v>
      </c>
      <c r="BB344" t="s">
        <v>321</v>
      </c>
      <c r="BC344" t="s">
        <v>321</v>
      </c>
      <c r="BD344" t="s">
        <v>321</v>
      </c>
      <c r="BE344" s="322">
        <v>0</v>
      </c>
    </row>
    <row r="345" spans="1:57">
      <c r="A345" s="186" t="s">
        <v>149</v>
      </c>
      <c r="B345" s="186" t="s">
        <v>1156</v>
      </c>
      <c r="C345" s="322">
        <v>0</v>
      </c>
      <c r="D345" s="322">
        <v>0</v>
      </c>
      <c r="E345" s="322">
        <v>0</v>
      </c>
      <c r="F345" s="322">
        <v>0</v>
      </c>
      <c r="G345" s="322">
        <v>0</v>
      </c>
      <c r="H345" s="322">
        <v>0</v>
      </c>
      <c r="I345" s="322">
        <v>0</v>
      </c>
      <c r="J345" s="322">
        <v>0</v>
      </c>
      <c r="K345" s="322">
        <v>0</v>
      </c>
      <c r="L345" s="322">
        <v>0</v>
      </c>
      <c r="M345" s="322">
        <v>0</v>
      </c>
      <c r="N345" s="322">
        <v>0</v>
      </c>
      <c r="O345" s="322">
        <v>0</v>
      </c>
      <c r="P345" s="322">
        <v>0</v>
      </c>
      <c r="Q345" s="322">
        <v>0</v>
      </c>
      <c r="R345" s="322">
        <v>0</v>
      </c>
      <c r="S345" s="322">
        <v>0</v>
      </c>
      <c r="T345" s="322">
        <v>0</v>
      </c>
      <c r="U345" s="322">
        <v>0</v>
      </c>
      <c r="V345" s="322">
        <v>0</v>
      </c>
      <c r="W345" s="322">
        <v>12.8</v>
      </c>
      <c r="X345" s="322">
        <v>15.9</v>
      </c>
      <c r="Y345" s="322">
        <v>14.2</v>
      </c>
      <c r="Z345" s="322">
        <v>14.2</v>
      </c>
      <c r="AA345" s="322">
        <v>12.9</v>
      </c>
      <c r="AB345" s="322">
        <v>4.2</v>
      </c>
      <c r="AC345" s="322">
        <v>0</v>
      </c>
      <c r="AD345" s="322">
        <v>0</v>
      </c>
      <c r="AE345" s="322">
        <v>0</v>
      </c>
      <c r="AF345" s="322">
        <v>0</v>
      </c>
      <c r="AG345" s="322">
        <v>0</v>
      </c>
      <c r="AH345" s="322">
        <v>0</v>
      </c>
      <c r="AI345" s="322">
        <v>0</v>
      </c>
      <c r="AJ345" s="322">
        <v>0</v>
      </c>
      <c r="AK345" s="322">
        <v>0</v>
      </c>
      <c r="AL345" s="322">
        <v>0</v>
      </c>
      <c r="AM345" s="322">
        <v>0</v>
      </c>
      <c r="AN345" s="322">
        <v>0</v>
      </c>
      <c r="AO345" s="322">
        <v>0</v>
      </c>
      <c r="AP345" s="320">
        <v>0</v>
      </c>
      <c r="AQ345" s="322">
        <v>0</v>
      </c>
      <c r="AR345" s="322">
        <v>0</v>
      </c>
      <c r="AS345" s="322">
        <v>0</v>
      </c>
      <c r="AT345" s="101" t="s">
        <v>11</v>
      </c>
      <c r="AU345" s="101" t="s">
        <v>16</v>
      </c>
      <c r="AV345" s="101">
        <v>6</v>
      </c>
      <c r="AW345" t="s">
        <v>158</v>
      </c>
      <c r="AX345" t="s">
        <v>43</v>
      </c>
      <c r="AY345" s="345" t="s">
        <v>6816</v>
      </c>
      <c r="AZ345" t="s">
        <v>331</v>
      </c>
      <c r="BA345" t="s">
        <v>321</v>
      </c>
      <c r="BB345" t="s">
        <v>321</v>
      </c>
      <c r="BC345" s="345" t="s">
        <v>321</v>
      </c>
      <c r="BD345" s="345" t="s">
        <v>321</v>
      </c>
      <c r="BE345" s="322">
        <v>0</v>
      </c>
    </row>
    <row r="346" spans="1:57">
      <c r="A346" s="186" t="s">
        <v>149</v>
      </c>
      <c r="B346" s="186" t="s">
        <v>1154</v>
      </c>
      <c r="C346" s="322">
        <v>0</v>
      </c>
      <c r="D346" s="322">
        <v>0</v>
      </c>
      <c r="E346" s="322">
        <v>0</v>
      </c>
      <c r="F346" s="322">
        <v>0</v>
      </c>
      <c r="G346" s="322">
        <v>0</v>
      </c>
      <c r="H346" s="322">
        <v>0</v>
      </c>
      <c r="I346" s="322">
        <v>0</v>
      </c>
      <c r="J346" s="322">
        <v>0</v>
      </c>
      <c r="K346" s="322">
        <v>0</v>
      </c>
      <c r="L346" s="322">
        <v>0</v>
      </c>
      <c r="M346" s="322">
        <v>0</v>
      </c>
      <c r="N346" s="322">
        <v>0</v>
      </c>
      <c r="O346" s="322">
        <v>0</v>
      </c>
      <c r="P346" s="322">
        <v>0</v>
      </c>
      <c r="Q346" s="322">
        <v>0</v>
      </c>
      <c r="R346" s="322">
        <v>0</v>
      </c>
      <c r="S346" s="322">
        <v>0</v>
      </c>
      <c r="T346" s="322">
        <v>0</v>
      </c>
      <c r="U346" s="322">
        <v>0</v>
      </c>
      <c r="V346" s="322">
        <v>0</v>
      </c>
      <c r="W346" s="322">
        <v>0</v>
      </c>
      <c r="X346" s="322">
        <v>154.9</v>
      </c>
      <c r="Y346" s="322">
        <v>155.30000000000001</v>
      </c>
      <c r="Z346" s="322">
        <v>207</v>
      </c>
      <c r="AA346" s="322">
        <v>115.5</v>
      </c>
      <c r="AB346" s="322">
        <v>132.80000000000001</v>
      </c>
      <c r="AC346" s="322">
        <v>0</v>
      </c>
      <c r="AD346" s="322">
        <v>0</v>
      </c>
      <c r="AE346" s="322">
        <v>0</v>
      </c>
      <c r="AF346" s="322">
        <v>0</v>
      </c>
      <c r="AG346" s="322">
        <v>0</v>
      </c>
      <c r="AH346" s="322">
        <v>0</v>
      </c>
      <c r="AI346" s="322">
        <v>0</v>
      </c>
      <c r="AJ346" s="322">
        <v>0</v>
      </c>
      <c r="AK346" s="322">
        <v>0</v>
      </c>
      <c r="AL346" s="322">
        <v>0</v>
      </c>
      <c r="AM346" s="322">
        <v>0</v>
      </c>
      <c r="AN346" s="322">
        <v>0</v>
      </c>
      <c r="AO346" s="322">
        <v>0</v>
      </c>
      <c r="AP346" s="320">
        <v>0</v>
      </c>
      <c r="AQ346" s="322">
        <v>0</v>
      </c>
      <c r="AR346" s="322">
        <v>0</v>
      </c>
      <c r="AS346" s="322">
        <v>0</v>
      </c>
      <c r="AT346" s="101" t="s">
        <v>12</v>
      </c>
      <c r="AU346" s="101" t="s">
        <v>16</v>
      </c>
      <c r="AV346" s="101">
        <v>5</v>
      </c>
      <c r="AW346" t="s">
        <v>158</v>
      </c>
      <c r="AX346" t="s">
        <v>43</v>
      </c>
      <c r="AY346" s="345" t="s">
        <v>6816</v>
      </c>
      <c r="AZ346" t="s">
        <v>331</v>
      </c>
      <c r="BA346" t="s">
        <v>321</v>
      </c>
      <c r="BB346" t="s">
        <v>321</v>
      </c>
      <c r="BC346" t="s">
        <v>321</v>
      </c>
      <c r="BD346" t="s">
        <v>321</v>
      </c>
      <c r="BE346" s="322">
        <v>0</v>
      </c>
    </row>
    <row r="347" spans="1:57">
      <c r="A347" s="186" t="s">
        <v>149</v>
      </c>
      <c r="B347" s="186" t="s">
        <v>1153</v>
      </c>
      <c r="C347" s="322">
        <v>0</v>
      </c>
      <c r="D347" s="322">
        <v>0</v>
      </c>
      <c r="E347" s="322">
        <v>0</v>
      </c>
      <c r="F347" s="322">
        <v>0</v>
      </c>
      <c r="G347" s="322">
        <v>0</v>
      </c>
      <c r="H347" s="322">
        <v>0</v>
      </c>
      <c r="I347" s="322">
        <v>0</v>
      </c>
      <c r="J347" s="322">
        <v>0</v>
      </c>
      <c r="K347" s="322">
        <v>0</v>
      </c>
      <c r="L347" s="322">
        <v>0</v>
      </c>
      <c r="M347" s="322">
        <v>0</v>
      </c>
      <c r="N347" s="322">
        <v>0</v>
      </c>
      <c r="O347" s="322">
        <v>0</v>
      </c>
      <c r="P347" s="322">
        <v>0</v>
      </c>
      <c r="Q347" s="322">
        <v>0</v>
      </c>
      <c r="R347" s="322">
        <v>0</v>
      </c>
      <c r="S347" s="322">
        <v>0</v>
      </c>
      <c r="T347" s="322">
        <v>0</v>
      </c>
      <c r="U347" s="322">
        <v>0</v>
      </c>
      <c r="V347" s="322">
        <v>0</v>
      </c>
      <c r="W347" s="322">
        <v>0</v>
      </c>
      <c r="X347" s="322">
        <v>0</v>
      </c>
      <c r="Y347" s="322">
        <v>0</v>
      </c>
      <c r="Z347" s="322">
        <v>4</v>
      </c>
      <c r="AA347" s="322">
        <v>11.9</v>
      </c>
      <c r="AB347" s="322">
        <v>13.4</v>
      </c>
      <c r="AC347" s="322">
        <v>0</v>
      </c>
      <c r="AD347" s="322">
        <v>0</v>
      </c>
      <c r="AE347" s="322">
        <v>0</v>
      </c>
      <c r="AF347" s="322">
        <v>0</v>
      </c>
      <c r="AG347" s="322">
        <v>0</v>
      </c>
      <c r="AH347" s="322">
        <v>0</v>
      </c>
      <c r="AI347" s="322">
        <v>0</v>
      </c>
      <c r="AJ347" s="322">
        <v>0</v>
      </c>
      <c r="AK347" s="322">
        <v>0</v>
      </c>
      <c r="AL347" s="322">
        <v>0</v>
      </c>
      <c r="AM347" s="322">
        <v>0</v>
      </c>
      <c r="AN347" s="322">
        <v>0</v>
      </c>
      <c r="AO347" s="322">
        <v>0</v>
      </c>
      <c r="AP347" s="320">
        <v>0</v>
      </c>
      <c r="AQ347" s="322">
        <v>0</v>
      </c>
      <c r="AR347" s="322">
        <v>0</v>
      </c>
      <c r="AS347" s="322">
        <v>0</v>
      </c>
      <c r="AT347" s="101" t="s">
        <v>14</v>
      </c>
      <c r="AU347" s="101" t="s">
        <v>16</v>
      </c>
      <c r="AV347" s="101">
        <v>3</v>
      </c>
      <c r="AW347" t="s">
        <v>158</v>
      </c>
      <c r="AX347" t="s">
        <v>43</v>
      </c>
      <c r="AY347" s="345" t="s">
        <v>6816</v>
      </c>
      <c r="AZ347" t="s">
        <v>331</v>
      </c>
      <c r="BA347" t="s">
        <v>321</v>
      </c>
      <c r="BB347" t="s">
        <v>321</v>
      </c>
      <c r="BC347" t="s">
        <v>321</v>
      </c>
      <c r="BD347" t="s">
        <v>321</v>
      </c>
      <c r="BE347" s="322">
        <v>0</v>
      </c>
    </row>
    <row r="348" spans="1:57">
      <c r="A348" s="186" t="s">
        <v>149</v>
      </c>
      <c r="B348" s="186" t="s">
        <v>1141</v>
      </c>
      <c r="C348" s="322">
        <v>0</v>
      </c>
      <c r="D348" s="322">
        <v>0</v>
      </c>
      <c r="E348" s="322">
        <v>0</v>
      </c>
      <c r="F348" s="322">
        <v>0</v>
      </c>
      <c r="G348" s="322">
        <v>0</v>
      </c>
      <c r="H348" s="322">
        <v>0</v>
      </c>
      <c r="I348" s="322">
        <v>0</v>
      </c>
      <c r="J348" s="322">
        <v>0</v>
      </c>
      <c r="K348" s="322">
        <v>0</v>
      </c>
      <c r="L348" s="322">
        <v>0</v>
      </c>
      <c r="M348" s="322">
        <v>0</v>
      </c>
      <c r="N348" s="322">
        <v>0</v>
      </c>
      <c r="O348" s="322">
        <v>0</v>
      </c>
      <c r="P348" s="322">
        <v>0</v>
      </c>
      <c r="Q348" s="322">
        <v>0</v>
      </c>
      <c r="R348" s="322">
        <v>0</v>
      </c>
      <c r="S348" s="322">
        <v>0</v>
      </c>
      <c r="T348" s="322">
        <v>0</v>
      </c>
      <c r="U348" s="322">
        <v>0</v>
      </c>
      <c r="V348" s="322">
        <v>0</v>
      </c>
      <c r="W348" s="322">
        <v>0</v>
      </c>
      <c r="X348" s="322">
        <v>0.5</v>
      </c>
      <c r="Y348" s="322">
        <v>1.5</v>
      </c>
      <c r="Z348" s="322">
        <v>0.7</v>
      </c>
      <c r="AA348" s="322">
        <v>0.4</v>
      </c>
      <c r="AB348" s="322">
        <v>0</v>
      </c>
      <c r="AC348" s="322">
        <v>0</v>
      </c>
      <c r="AD348" s="322">
        <v>0</v>
      </c>
      <c r="AE348" s="322">
        <v>0</v>
      </c>
      <c r="AF348" s="322">
        <v>0</v>
      </c>
      <c r="AG348" s="322">
        <v>0</v>
      </c>
      <c r="AH348" s="322">
        <v>0</v>
      </c>
      <c r="AI348" s="322">
        <v>0</v>
      </c>
      <c r="AJ348" s="322">
        <v>0</v>
      </c>
      <c r="AK348" s="322">
        <v>0</v>
      </c>
      <c r="AL348" s="322">
        <v>0</v>
      </c>
      <c r="AM348" s="322">
        <v>0</v>
      </c>
      <c r="AN348" s="322">
        <v>0</v>
      </c>
      <c r="AO348" s="322">
        <v>0</v>
      </c>
      <c r="AP348" s="320">
        <v>0</v>
      </c>
      <c r="AQ348" s="322">
        <v>0</v>
      </c>
      <c r="AR348" s="322">
        <v>0</v>
      </c>
      <c r="AS348" s="322">
        <v>0</v>
      </c>
      <c r="AT348" s="101" t="s">
        <v>12</v>
      </c>
      <c r="AU348" s="101" t="s">
        <v>15</v>
      </c>
      <c r="AV348" s="101">
        <v>4</v>
      </c>
      <c r="AW348" t="s">
        <v>158</v>
      </c>
      <c r="AX348" t="s">
        <v>43</v>
      </c>
      <c r="AY348" s="345" t="s">
        <v>6816</v>
      </c>
      <c r="AZ348" t="s">
        <v>324</v>
      </c>
      <c r="BA348" t="s">
        <v>321</v>
      </c>
      <c r="BB348" t="s">
        <v>321</v>
      </c>
      <c r="BC348" t="s">
        <v>321</v>
      </c>
      <c r="BD348" t="s">
        <v>321</v>
      </c>
      <c r="BE348" s="322">
        <v>0</v>
      </c>
    </row>
    <row r="349" spans="1:57">
      <c r="A349" s="186" t="s">
        <v>149</v>
      </c>
      <c r="B349" s="186" t="s">
        <v>1179</v>
      </c>
      <c r="C349" s="322">
        <v>0</v>
      </c>
      <c r="D349" s="322">
        <v>0</v>
      </c>
      <c r="E349" s="322">
        <v>0</v>
      </c>
      <c r="F349" s="322">
        <v>0</v>
      </c>
      <c r="G349" s="322">
        <v>0</v>
      </c>
      <c r="H349" s="322">
        <v>0</v>
      </c>
      <c r="I349" s="322">
        <v>0</v>
      </c>
      <c r="J349" s="322">
        <v>0</v>
      </c>
      <c r="K349" s="322">
        <v>0</v>
      </c>
      <c r="L349" s="322">
        <v>0</v>
      </c>
      <c r="M349" s="322">
        <v>0</v>
      </c>
      <c r="N349" s="322">
        <v>0</v>
      </c>
      <c r="O349" s="322">
        <v>0</v>
      </c>
      <c r="P349" s="322">
        <v>0</v>
      </c>
      <c r="Q349" s="322">
        <v>0</v>
      </c>
      <c r="R349" s="322">
        <v>0</v>
      </c>
      <c r="S349" s="322">
        <v>0</v>
      </c>
      <c r="T349" s="322">
        <v>0</v>
      </c>
      <c r="U349" s="322">
        <v>0</v>
      </c>
      <c r="V349" s="322">
        <v>0</v>
      </c>
      <c r="W349" s="322">
        <v>0</v>
      </c>
      <c r="X349" s="322">
        <v>20</v>
      </c>
      <c r="Y349" s="322">
        <v>0</v>
      </c>
      <c r="Z349" s="322">
        <v>20</v>
      </c>
      <c r="AA349" s="322">
        <v>0</v>
      </c>
      <c r="AB349" s="322">
        <v>0</v>
      </c>
      <c r="AC349" s="322">
        <v>0</v>
      </c>
      <c r="AD349" s="322">
        <v>0</v>
      </c>
      <c r="AE349" s="322">
        <v>0</v>
      </c>
      <c r="AF349" s="322">
        <v>0</v>
      </c>
      <c r="AG349" s="322">
        <v>0</v>
      </c>
      <c r="AH349" s="322">
        <v>0</v>
      </c>
      <c r="AI349" s="322">
        <v>0</v>
      </c>
      <c r="AJ349" s="322">
        <v>0</v>
      </c>
      <c r="AK349" s="322">
        <v>0</v>
      </c>
      <c r="AL349" s="322">
        <v>0</v>
      </c>
      <c r="AM349" s="322">
        <v>0</v>
      </c>
      <c r="AN349" s="322">
        <v>0</v>
      </c>
      <c r="AO349" s="322">
        <v>0</v>
      </c>
      <c r="AP349" s="320">
        <v>0</v>
      </c>
      <c r="AQ349" s="322">
        <v>0</v>
      </c>
      <c r="AR349" s="322">
        <v>0</v>
      </c>
      <c r="AS349" s="322">
        <v>0</v>
      </c>
      <c r="AT349" s="101" t="s">
        <v>12</v>
      </c>
      <c r="AU349" s="101" t="s">
        <v>14</v>
      </c>
      <c r="AV349" s="101">
        <v>3</v>
      </c>
      <c r="AW349" t="s">
        <v>158</v>
      </c>
      <c r="AX349" t="s">
        <v>43</v>
      </c>
      <c r="AY349" s="345" t="s">
        <v>6816</v>
      </c>
      <c r="AZ349" t="s">
        <v>331</v>
      </c>
      <c r="BA349" t="s">
        <v>321</v>
      </c>
      <c r="BB349" t="s">
        <v>321</v>
      </c>
      <c r="BC349" t="s">
        <v>321</v>
      </c>
      <c r="BD349" t="s">
        <v>321</v>
      </c>
      <c r="BE349" s="322">
        <v>0</v>
      </c>
    </row>
    <row r="350" spans="1:57">
      <c r="A350" s="186" t="s">
        <v>149</v>
      </c>
      <c r="B350" s="186" t="s">
        <v>1194</v>
      </c>
      <c r="C350" s="322">
        <v>0</v>
      </c>
      <c r="D350" s="322">
        <v>0</v>
      </c>
      <c r="E350" s="322">
        <v>0</v>
      </c>
      <c r="F350" s="322">
        <v>0</v>
      </c>
      <c r="G350" s="322">
        <v>0</v>
      </c>
      <c r="H350" s="322">
        <v>0</v>
      </c>
      <c r="I350" s="322">
        <v>0</v>
      </c>
      <c r="J350" s="322">
        <v>0</v>
      </c>
      <c r="K350" s="322">
        <v>0</v>
      </c>
      <c r="L350" s="322">
        <v>0</v>
      </c>
      <c r="M350" s="322">
        <v>0</v>
      </c>
      <c r="N350" s="322">
        <v>0</v>
      </c>
      <c r="O350" s="322">
        <v>0</v>
      </c>
      <c r="P350" s="322">
        <v>0</v>
      </c>
      <c r="Q350" s="322">
        <v>0</v>
      </c>
      <c r="R350" s="322">
        <v>0</v>
      </c>
      <c r="S350" s="322">
        <v>23</v>
      </c>
      <c r="T350" s="322">
        <v>25</v>
      </c>
      <c r="U350" s="322">
        <v>25</v>
      </c>
      <c r="V350" s="322">
        <v>30</v>
      </c>
      <c r="W350" s="322">
        <v>30</v>
      </c>
      <c r="X350" s="322">
        <v>30</v>
      </c>
      <c r="Y350" s="322">
        <v>30</v>
      </c>
      <c r="Z350" s="322">
        <v>0</v>
      </c>
      <c r="AA350" s="322">
        <v>0</v>
      </c>
      <c r="AB350" s="322">
        <v>0</v>
      </c>
      <c r="AC350" s="322">
        <v>0</v>
      </c>
      <c r="AD350" s="322">
        <v>0</v>
      </c>
      <c r="AE350" s="322">
        <v>0</v>
      </c>
      <c r="AF350" s="322">
        <v>0</v>
      </c>
      <c r="AG350" s="322">
        <v>0</v>
      </c>
      <c r="AH350" s="322">
        <v>0</v>
      </c>
      <c r="AI350" s="322">
        <v>0</v>
      </c>
      <c r="AJ350" s="322">
        <v>0</v>
      </c>
      <c r="AK350" s="322">
        <v>0</v>
      </c>
      <c r="AL350" s="322">
        <v>0</v>
      </c>
      <c r="AM350" s="322">
        <v>0</v>
      </c>
      <c r="AN350" s="322">
        <v>0</v>
      </c>
      <c r="AO350" s="322">
        <v>0</v>
      </c>
      <c r="AP350" s="320">
        <v>0</v>
      </c>
      <c r="AQ350" s="322">
        <v>0</v>
      </c>
      <c r="AR350" s="322">
        <v>0</v>
      </c>
      <c r="AS350" s="322">
        <v>0</v>
      </c>
      <c r="AT350" s="101" t="s">
        <v>7</v>
      </c>
      <c r="AU350" s="101" t="s">
        <v>13</v>
      </c>
      <c r="AV350" s="101">
        <v>7</v>
      </c>
      <c r="AW350" t="s">
        <v>156</v>
      </c>
      <c r="AX350" t="s">
        <v>43</v>
      </c>
      <c r="AY350" s="345" t="s">
        <v>76</v>
      </c>
      <c r="AZ350" t="s">
        <v>324</v>
      </c>
      <c r="BA350" t="s">
        <v>321</v>
      </c>
      <c r="BB350" t="s">
        <v>321</v>
      </c>
      <c r="BC350" t="s">
        <v>321</v>
      </c>
      <c r="BD350" t="s">
        <v>321</v>
      </c>
      <c r="BE350" s="322">
        <v>0</v>
      </c>
    </row>
    <row r="351" spans="1:57">
      <c r="A351" s="186" t="s">
        <v>149</v>
      </c>
      <c r="B351" s="186" t="s">
        <v>1174</v>
      </c>
      <c r="C351" s="322">
        <v>0</v>
      </c>
      <c r="D351" s="322">
        <v>0</v>
      </c>
      <c r="E351" s="322">
        <v>0</v>
      </c>
      <c r="F351" s="322">
        <v>0</v>
      </c>
      <c r="G351" s="322">
        <v>0</v>
      </c>
      <c r="H351" s="322">
        <v>0</v>
      </c>
      <c r="I351" s="322">
        <v>1.5</v>
      </c>
      <c r="J351" s="322">
        <v>13.2</v>
      </c>
      <c r="K351" s="322">
        <v>19.399999999999999</v>
      </c>
      <c r="L351" s="322">
        <v>25.7</v>
      </c>
      <c r="M351" s="322">
        <v>31.1</v>
      </c>
      <c r="N351" s="322">
        <v>45</v>
      </c>
      <c r="O351" s="322">
        <v>51.3</v>
      </c>
      <c r="P351" s="322">
        <v>74.5</v>
      </c>
      <c r="Q351" s="322">
        <v>75</v>
      </c>
      <c r="R351" s="322">
        <v>78</v>
      </c>
      <c r="S351" s="322">
        <v>74.8</v>
      </c>
      <c r="T351" s="322">
        <v>64.099999999999994</v>
      </c>
      <c r="U351" s="322">
        <v>56.5</v>
      </c>
      <c r="V351" s="322">
        <v>19.5</v>
      </c>
      <c r="W351" s="322">
        <v>58.6</v>
      </c>
      <c r="X351" s="322">
        <v>0</v>
      </c>
      <c r="Y351" s="322">
        <v>0</v>
      </c>
      <c r="Z351" s="322">
        <v>0</v>
      </c>
      <c r="AA351" s="322">
        <v>0</v>
      </c>
      <c r="AB351" s="322">
        <v>0</v>
      </c>
      <c r="AC351" s="322">
        <v>0</v>
      </c>
      <c r="AD351" s="322">
        <v>0</v>
      </c>
      <c r="AE351" s="322">
        <v>0</v>
      </c>
      <c r="AF351" s="322">
        <v>0</v>
      </c>
      <c r="AG351" s="322">
        <v>0</v>
      </c>
      <c r="AH351" s="322">
        <v>0</v>
      </c>
      <c r="AI351" s="322">
        <v>0</v>
      </c>
      <c r="AJ351" s="322">
        <v>0</v>
      </c>
      <c r="AK351" s="322">
        <v>0</v>
      </c>
      <c r="AL351" s="322">
        <v>0</v>
      </c>
      <c r="AM351" s="322">
        <v>0</v>
      </c>
      <c r="AN351" s="322">
        <v>0</v>
      </c>
      <c r="AO351" s="322">
        <v>0</v>
      </c>
      <c r="AP351" s="320">
        <v>0</v>
      </c>
      <c r="AQ351" s="322">
        <v>0</v>
      </c>
      <c r="AR351" s="322">
        <v>0</v>
      </c>
      <c r="AS351" s="322">
        <v>0</v>
      </c>
      <c r="AT351" s="101" t="s">
        <v>72</v>
      </c>
      <c r="AU351" s="101" t="s">
        <v>11</v>
      </c>
      <c r="AV351" s="101">
        <v>15</v>
      </c>
      <c r="AW351" t="s">
        <v>158</v>
      </c>
      <c r="AX351" t="s">
        <v>43</v>
      </c>
      <c r="AY351" s="345" t="s">
        <v>6816</v>
      </c>
      <c r="AZ351" t="s">
        <v>331</v>
      </c>
      <c r="BA351" t="s">
        <v>1175</v>
      </c>
      <c r="BB351" t="s">
        <v>321</v>
      </c>
      <c r="BC351" t="s">
        <v>321</v>
      </c>
      <c r="BD351" t="s">
        <v>321</v>
      </c>
      <c r="BE351" s="322">
        <v>0</v>
      </c>
    </row>
    <row r="352" spans="1:57">
      <c r="A352" s="186" t="s">
        <v>149</v>
      </c>
      <c r="B352" s="186" t="s">
        <v>1190</v>
      </c>
      <c r="C352" s="322">
        <v>0</v>
      </c>
      <c r="D352" s="322">
        <v>0</v>
      </c>
      <c r="E352" s="322">
        <v>0</v>
      </c>
      <c r="F352" s="322">
        <v>0</v>
      </c>
      <c r="G352" s="322">
        <v>0</v>
      </c>
      <c r="H352" s="322">
        <v>0</v>
      </c>
      <c r="I352" s="322">
        <v>0</v>
      </c>
      <c r="J352" s="322">
        <v>3</v>
      </c>
      <c r="K352" s="322">
        <v>5</v>
      </c>
      <c r="L352" s="322">
        <v>3.2</v>
      </c>
      <c r="M352" s="322">
        <v>5.4</v>
      </c>
      <c r="N352" s="322">
        <v>2.4</v>
      </c>
      <c r="O352" s="322">
        <v>5.5</v>
      </c>
      <c r="P352" s="322">
        <v>5.7</v>
      </c>
      <c r="Q352" s="322">
        <v>5.4</v>
      </c>
      <c r="R352" s="322">
        <v>5.4</v>
      </c>
      <c r="S352" s="322">
        <v>9</v>
      </c>
      <c r="T352" s="322">
        <v>2.7</v>
      </c>
      <c r="U352" s="322">
        <v>1.7</v>
      </c>
      <c r="V352" s="322">
        <v>0.5</v>
      </c>
      <c r="W352" s="322">
        <v>1.5</v>
      </c>
      <c r="X352" s="322">
        <v>0</v>
      </c>
      <c r="Y352" s="322">
        <v>0</v>
      </c>
      <c r="Z352" s="322">
        <v>0</v>
      </c>
      <c r="AA352" s="322">
        <v>0</v>
      </c>
      <c r="AB352" s="322">
        <v>0</v>
      </c>
      <c r="AC352" s="322">
        <v>0</v>
      </c>
      <c r="AD352" s="322">
        <v>0</v>
      </c>
      <c r="AE352" s="322">
        <v>0</v>
      </c>
      <c r="AF352" s="322">
        <v>0</v>
      </c>
      <c r="AG352" s="322">
        <v>0</v>
      </c>
      <c r="AH352" s="322">
        <v>0</v>
      </c>
      <c r="AI352" s="322">
        <v>0</v>
      </c>
      <c r="AJ352" s="322">
        <v>0</v>
      </c>
      <c r="AK352" s="322">
        <v>0</v>
      </c>
      <c r="AL352" s="322">
        <v>0</v>
      </c>
      <c r="AM352" s="322">
        <v>0</v>
      </c>
      <c r="AN352" s="322">
        <v>0</v>
      </c>
      <c r="AO352" s="322">
        <v>0</v>
      </c>
      <c r="AP352" s="320">
        <v>0</v>
      </c>
      <c r="AQ352" s="322">
        <v>0</v>
      </c>
      <c r="AR352" s="322">
        <v>0</v>
      </c>
      <c r="AS352" s="322">
        <v>0</v>
      </c>
      <c r="AT352" s="101" t="s">
        <v>73</v>
      </c>
      <c r="AU352" s="101" t="s">
        <v>11</v>
      </c>
      <c r="AV352" s="101">
        <v>14</v>
      </c>
      <c r="AW352" t="s">
        <v>158</v>
      </c>
      <c r="AX352" t="s">
        <v>37</v>
      </c>
      <c r="AY352" s="345" t="s">
        <v>6816</v>
      </c>
      <c r="AZ352" t="s">
        <v>331</v>
      </c>
      <c r="BA352" t="s">
        <v>321</v>
      </c>
      <c r="BB352" t="s">
        <v>321</v>
      </c>
      <c r="BC352" t="s">
        <v>321</v>
      </c>
      <c r="BD352" t="s">
        <v>321</v>
      </c>
      <c r="BE352" s="322">
        <v>0</v>
      </c>
    </row>
    <row r="353" spans="1:57">
      <c r="A353" s="186" t="s">
        <v>149</v>
      </c>
      <c r="B353" s="186" t="s">
        <v>1180</v>
      </c>
      <c r="C353" s="322">
        <v>0</v>
      </c>
      <c r="D353" s="322">
        <v>0</v>
      </c>
      <c r="E353" s="322">
        <v>0</v>
      </c>
      <c r="F353" s="322">
        <v>0</v>
      </c>
      <c r="G353" s="322">
        <v>0</v>
      </c>
      <c r="H353" s="322">
        <v>0</v>
      </c>
      <c r="I353" s="322">
        <v>0</v>
      </c>
      <c r="J353" s="322">
        <v>0</v>
      </c>
      <c r="K353" s="322">
        <v>0</v>
      </c>
      <c r="L353" s="322">
        <v>0</v>
      </c>
      <c r="M353" s="322">
        <v>0</v>
      </c>
      <c r="N353" s="322">
        <v>0</v>
      </c>
      <c r="O353" s="322">
        <v>0</v>
      </c>
      <c r="P353" s="322">
        <v>0</v>
      </c>
      <c r="Q353" s="322">
        <v>43.5</v>
      </c>
      <c r="R353" s="322">
        <v>40.299999999999997</v>
      </c>
      <c r="S353" s="322">
        <v>45.6</v>
      </c>
      <c r="T353" s="322">
        <v>50.4</v>
      </c>
      <c r="U353" s="322">
        <v>62.4</v>
      </c>
      <c r="V353" s="322">
        <v>102.7</v>
      </c>
      <c r="W353" s="322">
        <v>130.69999999999999</v>
      </c>
      <c r="X353" s="322">
        <v>0</v>
      </c>
      <c r="Y353" s="322">
        <v>0</v>
      </c>
      <c r="Z353" s="322">
        <v>0</v>
      </c>
      <c r="AA353" s="322">
        <v>0</v>
      </c>
      <c r="AB353" s="322">
        <v>0</v>
      </c>
      <c r="AC353" s="322">
        <v>0</v>
      </c>
      <c r="AD353" s="322">
        <v>0</v>
      </c>
      <c r="AE353" s="322">
        <v>0</v>
      </c>
      <c r="AF353" s="322">
        <v>0</v>
      </c>
      <c r="AG353" s="322">
        <v>0</v>
      </c>
      <c r="AH353" s="322">
        <v>0</v>
      </c>
      <c r="AI353" s="322">
        <v>0</v>
      </c>
      <c r="AJ353" s="322">
        <v>0</v>
      </c>
      <c r="AK353" s="322">
        <v>0</v>
      </c>
      <c r="AL353" s="322">
        <v>0</v>
      </c>
      <c r="AM353" s="322">
        <v>0</v>
      </c>
      <c r="AN353" s="322">
        <v>0</v>
      </c>
      <c r="AO353" s="322">
        <v>0</v>
      </c>
      <c r="AP353" s="320">
        <v>0</v>
      </c>
      <c r="AQ353" s="322">
        <v>0</v>
      </c>
      <c r="AR353" s="322">
        <v>0</v>
      </c>
      <c r="AS353" s="322">
        <v>0</v>
      </c>
      <c r="AT353" s="101" t="s">
        <v>5</v>
      </c>
      <c r="AU353" s="101" t="s">
        <v>11</v>
      </c>
      <c r="AV353" s="101">
        <v>7</v>
      </c>
      <c r="AW353" t="s">
        <v>158</v>
      </c>
      <c r="AX353" t="s">
        <v>43</v>
      </c>
      <c r="AY353" s="345" t="s">
        <v>6816</v>
      </c>
      <c r="AZ353" t="s">
        <v>331</v>
      </c>
      <c r="BA353" t="s">
        <v>321</v>
      </c>
      <c r="BB353" t="s">
        <v>321</v>
      </c>
      <c r="BC353" t="s">
        <v>321</v>
      </c>
      <c r="BD353" t="s">
        <v>321</v>
      </c>
      <c r="BE353" s="322">
        <v>0</v>
      </c>
    </row>
    <row r="354" spans="1:57">
      <c r="A354" s="186" t="s">
        <v>149</v>
      </c>
      <c r="B354" s="186" t="s">
        <v>1152</v>
      </c>
      <c r="C354" s="322">
        <v>0</v>
      </c>
      <c r="D354" s="322">
        <v>0</v>
      </c>
      <c r="E354" s="322">
        <v>0</v>
      </c>
      <c r="F354" s="322">
        <v>0</v>
      </c>
      <c r="G354" s="322">
        <v>0</v>
      </c>
      <c r="H354" s="322">
        <v>0</v>
      </c>
      <c r="I354" s="322">
        <v>0</v>
      </c>
      <c r="J354" s="322">
        <v>0</v>
      </c>
      <c r="K354" s="322">
        <v>0</v>
      </c>
      <c r="L354" s="322">
        <v>0</v>
      </c>
      <c r="M354" s="322">
        <v>0</v>
      </c>
      <c r="N354" s="322">
        <v>0</v>
      </c>
      <c r="O354" s="322">
        <v>0</v>
      </c>
      <c r="P354" s="322">
        <v>0</v>
      </c>
      <c r="Q354" s="322">
        <v>0</v>
      </c>
      <c r="R354" s="322">
        <v>0</v>
      </c>
      <c r="S354" s="322">
        <v>3.9</v>
      </c>
      <c r="T354" s="322">
        <v>12.2</v>
      </c>
      <c r="U354" s="322">
        <v>7.2</v>
      </c>
      <c r="V354" s="322">
        <v>13.7</v>
      </c>
      <c r="W354" s="322">
        <v>0</v>
      </c>
      <c r="X354" s="322">
        <v>0</v>
      </c>
      <c r="Y354" s="322">
        <v>0</v>
      </c>
      <c r="Z354" s="322">
        <v>0</v>
      </c>
      <c r="AA354" s="322">
        <v>0</v>
      </c>
      <c r="AB354" s="322">
        <v>0</v>
      </c>
      <c r="AC354" s="322">
        <v>0</v>
      </c>
      <c r="AD354" s="322">
        <v>0</v>
      </c>
      <c r="AE354" s="322">
        <v>0</v>
      </c>
      <c r="AF354" s="322">
        <v>0</v>
      </c>
      <c r="AG354" s="322">
        <v>0</v>
      </c>
      <c r="AH354" s="322">
        <v>0</v>
      </c>
      <c r="AI354" s="322">
        <v>0</v>
      </c>
      <c r="AJ354" s="322">
        <v>0</v>
      </c>
      <c r="AK354" s="322">
        <v>0</v>
      </c>
      <c r="AL354" s="322">
        <v>0</v>
      </c>
      <c r="AM354" s="322">
        <v>0</v>
      </c>
      <c r="AN354" s="322">
        <v>0</v>
      </c>
      <c r="AO354" s="322">
        <v>0</v>
      </c>
      <c r="AP354" s="320">
        <v>0</v>
      </c>
      <c r="AQ354" s="322">
        <v>0</v>
      </c>
      <c r="AR354" s="322">
        <v>0</v>
      </c>
      <c r="AS354" s="322">
        <v>0</v>
      </c>
      <c r="AT354" s="101" t="s">
        <v>7</v>
      </c>
      <c r="AU354" s="101" t="s">
        <v>10</v>
      </c>
      <c r="AV354" s="101">
        <v>4</v>
      </c>
      <c r="AW354" t="s">
        <v>158</v>
      </c>
      <c r="AX354" t="s">
        <v>43</v>
      </c>
      <c r="AY354" s="345" t="s">
        <v>6816</v>
      </c>
      <c r="AZ354" t="s">
        <v>331</v>
      </c>
      <c r="BA354" t="s">
        <v>321</v>
      </c>
      <c r="BB354" t="s">
        <v>321</v>
      </c>
      <c r="BC354" t="s">
        <v>321</v>
      </c>
      <c r="BD354" t="s">
        <v>321</v>
      </c>
      <c r="BE354" s="322">
        <v>0</v>
      </c>
    </row>
    <row r="355" spans="1:57">
      <c r="A355" s="186" t="s">
        <v>149</v>
      </c>
      <c r="B355" s="186" t="s">
        <v>1149</v>
      </c>
      <c r="C355" s="322">
        <v>0</v>
      </c>
      <c r="D355" s="322">
        <v>0</v>
      </c>
      <c r="E355" s="322">
        <v>0</v>
      </c>
      <c r="F355" s="322">
        <v>0</v>
      </c>
      <c r="G355" s="322">
        <v>0</v>
      </c>
      <c r="H355" s="322">
        <v>0</v>
      </c>
      <c r="I355" s="322">
        <v>0</v>
      </c>
      <c r="J355" s="322">
        <v>0</v>
      </c>
      <c r="K355" s="322">
        <v>0</v>
      </c>
      <c r="L355" s="322">
        <v>0</v>
      </c>
      <c r="M355" s="322">
        <v>0</v>
      </c>
      <c r="N355" s="322">
        <v>0.5</v>
      </c>
      <c r="O355" s="322">
        <v>1.4</v>
      </c>
      <c r="P355" s="322">
        <v>1.9</v>
      </c>
      <c r="Q355" s="322">
        <v>1.9</v>
      </c>
      <c r="R355" s="322">
        <v>1.9</v>
      </c>
      <c r="S355" s="322">
        <v>0</v>
      </c>
      <c r="T355" s="322">
        <v>0</v>
      </c>
      <c r="U355" s="322">
        <v>0</v>
      </c>
      <c r="V355" s="322">
        <v>0</v>
      </c>
      <c r="W355" s="322">
        <v>0</v>
      </c>
      <c r="X355" s="322">
        <v>0</v>
      </c>
      <c r="Y355" s="322">
        <v>0</v>
      </c>
      <c r="Z355" s="322">
        <v>0</v>
      </c>
      <c r="AA355" s="322">
        <v>0</v>
      </c>
      <c r="AB355" s="322">
        <v>0</v>
      </c>
      <c r="AC355" s="322">
        <v>0</v>
      </c>
      <c r="AD355" s="322">
        <v>0</v>
      </c>
      <c r="AE355" s="322">
        <v>0</v>
      </c>
      <c r="AF355" s="322">
        <v>0</v>
      </c>
      <c r="AG355" s="322">
        <v>0</v>
      </c>
      <c r="AH355" s="322">
        <v>0</v>
      </c>
      <c r="AI355" s="322">
        <v>0</v>
      </c>
      <c r="AJ355" s="322">
        <v>0</v>
      </c>
      <c r="AK355" s="322">
        <v>0</v>
      </c>
      <c r="AL355" s="322">
        <v>0</v>
      </c>
      <c r="AM355" s="322">
        <v>0</v>
      </c>
      <c r="AN355" s="322">
        <v>0</v>
      </c>
      <c r="AO355" s="322">
        <v>0</v>
      </c>
      <c r="AP355" s="320">
        <v>0</v>
      </c>
      <c r="AQ355" s="322">
        <v>0</v>
      </c>
      <c r="AR355" s="322">
        <v>0</v>
      </c>
      <c r="AS355" s="322">
        <v>0</v>
      </c>
      <c r="AT355" s="101" t="s">
        <v>2</v>
      </c>
      <c r="AU355" s="101" t="s">
        <v>6</v>
      </c>
      <c r="AV355" s="101">
        <v>5</v>
      </c>
      <c r="AW355" t="s">
        <v>158</v>
      </c>
      <c r="AX355" t="s">
        <v>43</v>
      </c>
      <c r="AY355" s="345" t="s">
        <v>336</v>
      </c>
      <c r="AZ355" t="s">
        <v>331</v>
      </c>
      <c r="BA355" t="s">
        <v>321</v>
      </c>
      <c r="BB355" t="s">
        <v>321</v>
      </c>
      <c r="BC355" t="s">
        <v>321</v>
      </c>
      <c r="BD355" t="s">
        <v>321</v>
      </c>
      <c r="BE355" s="322">
        <v>0</v>
      </c>
    </row>
    <row r="356" spans="1:57">
      <c r="A356" s="186" t="s">
        <v>149</v>
      </c>
      <c r="B356" s="186" t="s">
        <v>1176</v>
      </c>
      <c r="C356" s="322">
        <v>0</v>
      </c>
      <c r="D356" s="322">
        <v>0</v>
      </c>
      <c r="E356" s="322">
        <v>0</v>
      </c>
      <c r="F356" s="322">
        <v>0</v>
      </c>
      <c r="G356" s="322">
        <v>0</v>
      </c>
      <c r="H356" s="322">
        <v>0</v>
      </c>
      <c r="I356" s="322">
        <v>0</v>
      </c>
      <c r="J356" s="322">
        <v>0</v>
      </c>
      <c r="K356" s="322">
        <v>0</v>
      </c>
      <c r="L356" s="322">
        <v>0</v>
      </c>
      <c r="M356" s="322">
        <v>0</v>
      </c>
      <c r="N356" s="322">
        <v>0</v>
      </c>
      <c r="O356" s="322">
        <v>0</v>
      </c>
      <c r="P356" s="322">
        <v>0</v>
      </c>
      <c r="Q356" s="322">
        <v>30</v>
      </c>
      <c r="R356" s="322">
        <v>0</v>
      </c>
      <c r="S356" s="322">
        <v>0</v>
      </c>
      <c r="T356" s="322">
        <v>0</v>
      </c>
      <c r="U356" s="322">
        <v>0</v>
      </c>
      <c r="V356" s="322">
        <v>0</v>
      </c>
      <c r="W356" s="322">
        <v>0</v>
      </c>
      <c r="X356" s="322">
        <v>0</v>
      </c>
      <c r="Y356" s="322">
        <v>0</v>
      </c>
      <c r="Z356" s="322">
        <v>0</v>
      </c>
      <c r="AA356" s="322">
        <v>0</v>
      </c>
      <c r="AB356" s="322">
        <v>0</v>
      </c>
      <c r="AC356" s="322">
        <v>0</v>
      </c>
      <c r="AD356" s="322">
        <v>0</v>
      </c>
      <c r="AE356" s="322">
        <v>0</v>
      </c>
      <c r="AF356" s="322">
        <v>0</v>
      </c>
      <c r="AG356" s="322">
        <v>0</v>
      </c>
      <c r="AH356" s="322">
        <v>0</v>
      </c>
      <c r="AI356" s="322">
        <v>0</v>
      </c>
      <c r="AJ356" s="322">
        <v>0</v>
      </c>
      <c r="AK356" s="322">
        <v>0</v>
      </c>
      <c r="AL356" s="322">
        <v>0</v>
      </c>
      <c r="AM356" s="322">
        <v>0</v>
      </c>
      <c r="AN356" s="322">
        <v>0</v>
      </c>
      <c r="AO356" s="322">
        <v>0</v>
      </c>
      <c r="AP356" s="320">
        <v>0</v>
      </c>
      <c r="AQ356" s="322">
        <v>0</v>
      </c>
      <c r="AR356" s="322">
        <v>0</v>
      </c>
      <c r="AS356" s="322">
        <v>0</v>
      </c>
      <c r="AT356" s="101" t="s">
        <v>5</v>
      </c>
      <c r="AU356" s="101" t="s">
        <v>5</v>
      </c>
      <c r="AV356" s="101">
        <v>1</v>
      </c>
      <c r="AW356" t="s">
        <v>158</v>
      </c>
      <c r="AX356" t="s">
        <v>43</v>
      </c>
      <c r="AY356" s="345" t="s">
        <v>6816</v>
      </c>
      <c r="AZ356" t="s">
        <v>331</v>
      </c>
      <c r="BA356" t="s">
        <v>321</v>
      </c>
      <c r="BB356" t="s">
        <v>321</v>
      </c>
      <c r="BC356" t="s">
        <v>321</v>
      </c>
      <c r="BD356" t="s">
        <v>321</v>
      </c>
      <c r="BE356" s="322">
        <v>0</v>
      </c>
    </row>
    <row r="357" spans="1:57">
      <c r="A357" s="186" t="s">
        <v>149</v>
      </c>
      <c r="B357" s="186" t="s">
        <v>1140</v>
      </c>
      <c r="C357" s="322">
        <v>1.2</v>
      </c>
      <c r="D357" s="322">
        <v>4</v>
      </c>
      <c r="E357" s="322">
        <v>5</v>
      </c>
      <c r="F357" s="322">
        <v>2.4</v>
      </c>
      <c r="G357" s="322">
        <v>4.9000000000000004</v>
      </c>
      <c r="H357" s="322">
        <v>8.1</v>
      </c>
      <c r="I357" s="322">
        <v>9.8000000000000007</v>
      </c>
      <c r="J357" s="322">
        <v>6.3</v>
      </c>
      <c r="K357" s="322">
        <v>3.5</v>
      </c>
      <c r="L357" s="322">
        <v>1</v>
      </c>
      <c r="M357" s="322">
        <v>0.3</v>
      </c>
      <c r="N357" s="322" t="s">
        <v>520</v>
      </c>
      <c r="O357" s="322" t="s">
        <v>520</v>
      </c>
      <c r="P357" s="322">
        <v>0.1</v>
      </c>
      <c r="Q357" s="322">
        <v>0</v>
      </c>
      <c r="R357" s="322">
        <v>0</v>
      </c>
      <c r="S357" s="322">
        <v>0</v>
      </c>
      <c r="T357" s="322">
        <v>0</v>
      </c>
      <c r="U357" s="322">
        <v>0</v>
      </c>
      <c r="V357" s="322">
        <v>0</v>
      </c>
      <c r="W357" s="322">
        <v>0</v>
      </c>
      <c r="X357" s="322">
        <v>0</v>
      </c>
      <c r="Y357" s="322">
        <v>0</v>
      </c>
      <c r="Z357" s="322">
        <v>0</v>
      </c>
      <c r="AA357" s="322">
        <v>0</v>
      </c>
      <c r="AB357" s="322">
        <v>0</v>
      </c>
      <c r="AC357" s="322">
        <v>0</v>
      </c>
      <c r="AD357" s="322">
        <v>0</v>
      </c>
      <c r="AE357" s="322">
        <v>0</v>
      </c>
      <c r="AF357" s="322">
        <v>0</v>
      </c>
      <c r="AG357" s="322">
        <v>0</v>
      </c>
      <c r="AH357" s="322">
        <v>0</v>
      </c>
      <c r="AI357" s="322">
        <v>0</v>
      </c>
      <c r="AJ357" s="322">
        <v>0</v>
      </c>
      <c r="AK357" s="322">
        <v>0</v>
      </c>
      <c r="AL357" s="322">
        <v>0</v>
      </c>
      <c r="AM357" s="322">
        <v>0</v>
      </c>
      <c r="AN357" s="322">
        <v>0</v>
      </c>
      <c r="AO357" s="322">
        <v>0</v>
      </c>
      <c r="AP357" s="320">
        <v>0</v>
      </c>
      <c r="AQ357" s="322">
        <v>0</v>
      </c>
      <c r="AR357" s="322">
        <v>0</v>
      </c>
      <c r="AS357" s="322">
        <v>0</v>
      </c>
      <c r="AT357" s="101" t="s">
        <v>66</v>
      </c>
      <c r="AU357" s="101" t="s">
        <v>4</v>
      </c>
      <c r="AV357" s="101">
        <v>14</v>
      </c>
      <c r="AW357" t="s">
        <v>158</v>
      </c>
      <c r="AX357" t="s">
        <v>43</v>
      </c>
      <c r="AY357" s="345" t="s">
        <v>6816</v>
      </c>
      <c r="AZ357" t="s">
        <v>324</v>
      </c>
      <c r="BA357" t="s">
        <v>321</v>
      </c>
      <c r="BB357" t="s">
        <v>321</v>
      </c>
      <c r="BC357" t="s">
        <v>1138</v>
      </c>
      <c r="BD357" t="s">
        <v>321</v>
      </c>
      <c r="BE357" s="322">
        <v>0</v>
      </c>
    </row>
    <row r="358" spans="1:57">
      <c r="A358" s="186" t="s">
        <v>149</v>
      </c>
      <c r="B358" s="186" t="s">
        <v>1195</v>
      </c>
      <c r="C358" s="322">
        <v>0</v>
      </c>
      <c r="D358" s="322">
        <v>0</v>
      </c>
      <c r="E358" s="322">
        <v>0</v>
      </c>
      <c r="F358" s="322">
        <v>0</v>
      </c>
      <c r="G358" s="322">
        <v>0.2</v>
      </c>
      <c r="H358" s="322">
        <v>0.7</v>
      </c>
      <c r="I358" s="322">
        <v>0.9</v>
      </c>
      <c r="J358" s="322">
        <v>0.8</v>
      </c>
      <c r="K358" s="322">
        <v>1.2</v>
      </c>
      <c r="L358" s="322">
        <v>1.4</v>
      </c>
      <c r="M358" s="322">
        <v>1.1000000000000001</v>
      </c>
      <c r="N358" s="322">
        <v>1.9</v>
      </c>
      <c r="O358" s="322">
        <v>3</v>
      </c>
      <c r="P358" s="322">
        <v>3.2</v>
      </c>
      <c r="Q358" s="322">
        <v>0</v>
      </c>
      <c r="R358" s="322">
        <v>0</v>
      </c>
      <c r="S358" s="322">
        <v>0</v>
      </c>
      <c r="T358" s="322">
        <v>0</v>
      </c>
      <c r="U358" s="322">
        <v>0</v>
      </c>
      <c r="V358" s="322">
        <v>0</v>
      </c>
      <c r="W358" s="322">
        <v>0</v>
      </c>
      <c r="X358" s="322">
        <v>0</v>
      </c>
      <c r="Y358" s="322">
        <v>0</v>
      </c>
      <c r="Z358" s="322">
        <v>0</v>
      </c>
      <c r="AA358" s="322">
        <v>0</v>
      </c>
      <c r="AB358" s="322">
        <v>0</v>
      </c>
      <c r="AC358" s="322">
        <v>0</v>
      </c>
      <c r="AD358" s="322">
        <v>0</v>
      </c>
      <c r="AE358" s="322">
        <v>0</v>
      </c>
      <c r="AF358" s="322">
        <v>0</v>
      </c>
      <c r="AG358" s="322">
        <v>0</v>
      </c>
      <c r="AH358" s="322">
        <v>0</v>
      </c>
      <c r="AI358" s="322">
        <v>0</v>
      </c>
      <c r="AJ358" s="322">
        <v>0</v>
      </c>
      <c r="AK358" s="322">
        <v>0</v>
      </c>
      <c r="AL358" s="322">
        <v>0</v>
      </c>
      <c r="AM358" s="322">
        <v>0</v>
      </c>
      <c r="AN358" s="322">
        <v>0</v>
      </c>
      <c r="AO358" s="322">
        <v>0</v>
      </c>
      <c r="AP358" s="320">
        <v>0</v>
      </c>
      <c r="AQ358" s="322">
        <v>0</v>
      </c>
      <c r="AR358" s="322">
        <v>0</v>
      </c>
      <c r="AS358" s="322">
        <v>0</v>
      </c>
      <c r="AT358" s="101" t="s">
        <v>70</v>
      </c>
      <c r="AU358" s="101" t="s">
        <v>4</v>
      </c>
      <c r="AV358" s="101">
        <v>10</v>
      </c>
      <c r="AW358" t="s">
        <v>158</v>
      </c>
      <c r="AX358" t="s">
        <v>43</v>
      </c>
      <c r="AY358" s="345" t="s">
        <v>6816</v>
      </c>
      <c r="AZ358" t="s">
        <v>331</v>
      </c>
      <c r="BA358" t="s">
        <v>321</v>
      </c>
      <c r="BB358" t="s">
        <v>321</v>
      </c>
      <c r="BC358" t="s">
        <v>321</v>
      </c>
      <c r="BD358" t="s">
        <v>321</v>
      </c>
      <c r="BE358" s="322">
        <v>0</v>
      </c>
    </row>
    <row r="359" spans="1:57">
      <c r="A359" s="186" t="s">
        <v>149</v>
      </c>
      <c r="B359" s="186" t="s">
        <v>1187</v>
      </c>
      <c r="C359" s="322">
        <v>0</v>
      </c>
      <c r="D359" s="322">
        <v>0</v>
      </c>
      <c r="E359" s="322">
        <v>0</v>
      </c>
      <c r="F359" s="322">
        <v>0</v>
      </c>
      <c r="G359" s="322">
        <v>0</v>
      </c>
      <c r="H359" s="322">
        <v>0</v>
      </c>
      <c r="I359" s="322">
        <v>20.6</v>
      </c>
      <c r="J359" s="322">
        <v>22.9</v>
      </c>
      <c r="K359" s="322">
        <v>11.6</v>
      </c>
      <c r="L359" s="322">
        <v>8.4</v>
      </c>
      <c r="M359" s="322">
        <v>8.3000000000000007</v>
      </c>
      <c r="N359" s="322">
        <v>4.7</v>
      </c>
      <c r="O359" s="322">
        <v>2.2999999999999998</v>
      </c>
      <c r="P359" s="322" t="s">
        <v>520</v>
      </c>
      <c r="Q359" s="322">
        <v>0</v>
      </c>
      <c r="R359" s="322">
        <v>0</v>
      </c>
      <c r="S359" s="322">
        <v>0</v>
      </c>
      <c r="T359" s="322">
        <v>0</v>
      </c>
      <c r="U359" s="322">
        <v>0</v>
      </c>
      <c r="V359" s="322">
        <v>0</v>
      </c>
      <c r="W359" s="322">
        <v>0</v>
      </c>
      <c r="X359" s="322">
        <v>0</v>
      </c>
      <c r="Y359" s="322">
        <v>0</v>
      </c>
      <c r="Z359" s="322">
        <v>0</v>
      </c>
      <c r="AA359" s="322">
        <v>0</v>
      </c>
      <c r="AB359" s="322">
        <v>0</v>
      </c>
      <c r="AC359" s="322">
        <v>0</v>
      </c>
      <c r="AD359" s="322">
        <v>0</v>
      </c>
      <c r="AE359" s="322">
        <v>0</v>
      </c>
      <c r="AF359" s="322">
        <v>0</v>
      </c>
      <c r="AG359" s="322">
        <v>0</v>
      </c>
      <c r="AH359" s="322">
        <v>0</v>
      </c>
      <c r="AI359" s="322">
        <v>0</v>
      </c>
      <c r="AJ359" s="322">
        <v>0</v>
      </c>
      <c r="AK359" s="322">
        <v>0</v>
      </c>
      <c r="AL359" s="322">
        <v>0</v>
      </c>
      <c r="AM359" s="322">
        <v>0</v>
      </c>
      <c r="AN359" s="322">
        <v>0</v>
      </c>
      <c r="AO359" s="322">
        <v>0</v>
      </c>
      <c r="AP359" s="320">
        <v>0</v>
      </c>
      <c r="AQ359" s="322">
        <v>0</v>
      </c>
      <c r="AR359" s="322">
        <v>0</v>
      </c>
      <c r="AS359" s="322">
        <v>0</v>
      </c>
      <c r="AT359" s="101" t="s">
        <v>72</v>
      </c>
      <c r="AU359" s="101" t="s">
        <v>4</v>
      </c>
      <c r="AV359" s="101">
        <v>8</v>
      </c>
      <c r="AW359" t="s">
        <v>158</v>
      </c>
      <c r="AX359" t="s">
        <v>43</v>
      </c>
      <c r="AY359" s="345" t="s">
        <v>6816</v>
      </c>
      <c r="AZ359" t="s">
        <v>331</v>
      </c>
      <c r="BA359" t="s">
        <v>321</v>
      </c>
      <c r="BB359" t="s">
        <v>321</v>
      </c>
      <c r="BC359" t="s">
        <v>321</v>
      </c>
      <c r="BD359" t="s">
        <v>321</v>
      </c>
      <c r="BE359" s="322">
        <v>0</v>
      </c>
    </row>
    <row r="360" spans="1:57">
      <c r="A360" s="186" t="s">
        <v>149</v>
      </c>
      <c r="B360" s="186" t="s">
        <v>6815</v>
      </c>
      <c r="C360" s="322">
        <v>0</v>
      </c>
      <c r="D360" s="322">
        <v>0</v>
      </c>
      <c r="E360" s="322">
        <v>0</v>
      </c>
      <c r="F360" s="322">
        <v>0</v>
      </c>
      <c r="G360" s="322">
        <v>0</v>
      </c>
      <c r="H360" s="322">
        <v>0</v>
      </c>
      <c r="I360" s="322">
        <v>20</v>
      </c>
      <c r="J360" s="322">
        <v>20</v>
      </c>
      <c r="K360" s="322">
        <v>20</v>
      </c>
      <c r="L360" s="322">
        <v>20</v>
      </c>
      <c r="M360" s="322">
        <v>7</v>
      </c>
      <c r="N360" s="322">
        <v>19</v>
      </c>
      <c r="O360" s="322">
        <v>34</v>
      </c>
      <c r="P360" s="322" t="s">
        <v>520</v>
      </c>
      <c r="Q360" s="322">
        <v>0</v>
      </c>
      <c r="R360" s="322">
        <v>0</v>
      </c>
      <c r="S360" s="322">
        <v>0</v>
      </c>
      <c r="T360" s="322">
        <v>0</v>
      </c>
      <c r="U360" s="322">
        <v>0</v>
      </c>
      <c r="V360" s="322">
        <v>0</v>
      </c>
      <c r="W360" s="322">
        <v>0</v>
      </c>
      <c r="X360" s="322">
        <v>0</v>
      </c>
      <c r="Y360" s="322">
        <v>0</v>
      </c>
      <c r="Z360" s="322">
        <v>0</v>
      </c>
      <c r="AA360" s="322">
        <v>0</v>
      </c>
      <c r="AB360" s="322">
        <v>0</v>
      </c>
      <c r="AC360" s="322">
        <v>0</v>
      </c>
      <c r="AD360" s="322">
        <v>0</v>
      </c>
      <c r="AE360" s="322">
        <v>0</v>
      </c>
      <c r="AF360" s="322">
        <v>0</v>
      </c>
      <c r="AG360" s="322">
        <v>0</v>
      </c>
      <c r="AH360" s="322">
        <v>0</v>
      </c>
      <c r="AI360" s="322">
        <v>0</v>
      </c>
      <c r="AJ360" s="322">
        <v>0</v>
      </c>
      <c r="AK360" s="322">
        <v>0</v>
      </c>
      <c r="AL360" s="322">
        <v>0</v>
      </c>
      <c r="AM360" s="322">
        <v>0</v>
      </c>
      <c r="AN360" s="322">
        <v>0</v>
      </c>
      <c r="AO360" s="322">
        <v>0</v>
      </c>
      <c r="AP360" s="320">
        <v>0</v>
      </c>
      <c r="AQ360" s="322">
        <v>0</v>
      </c>
      <c r="AR360" s="322">
        <v>0</v>
      </c>
      <c r="AS360" s="322">
        <v>0</v>
      </c>
      <c r="AT360" s="101" t="s">
        <v>72</v>
      </c>
      <c r="AU360" s="101" t="s">
        <v>4</v>
      </c>
      <c r="AV360" s="101">
        <v>8</v>
      </c>
      <c r="AW360" t="s">
        <v>156</v>
      </c>
      <c r="AX360" t="s">
        <v>43</v>
      </c>
      <c r="AY360" s="345" t="s">
        <v>76</v>
      </c>
      <c r="AZ360" t="s">
        <v>324</v>
      </c>
      <c r="BA360" t="s">
        <v>1193</v>
      </c>
      <c r="BB360" t="s">
        <v>321</v>
      </c>
      <c r="BC360" t="s">
        <v>321</v>
      </c>
      <c r="BD360" t="s">
        <v>321</v>
      </c>
      <c r="BE360" s="322">
        <v>0</v>
      </c>
    </row>
    <row r="361" spans="1:57">
      <c r="A361" s="186" t="s">
        <v>149</v>
      </c>
      <c r="B361" s="186" t="s">
        <v>1185</v>
      </c>
      <c r="C361" s="322">
        <v>0</v>
      </c>
      <c r="D361" s="322">
        <v>0</v>
      </c>
      <c r="E361" s="322">
        <v>0</v>
      </c>
      <c r="F361" s="322">
        <v>0</v>
      </c>
      <c r="G361" s="322">
        <v>0</v>
      </c>
      <c r="H361" s="322">
        <v>0</v>
      </c>
      <c r="I361" s="322">
        <v>0</v>
      </c>
      <c r="J361" s="322">
        <v>0.3</v>
      </c>
      <c r="K361" s="322">
        <v>0.4</v>
      </c>
      <c r="L361" s="322">
        <v>0.8</v>
      </c>
      <c r="M361" s="322">
        <v>1.2</v>
      </c>
      <c r="N361" s="322">
        <v>0.8</v>
      </c>
      <c r="O361" s="322">
        <v>2.2999999999999998</v>
      </c>
      <c r="P361" s="322">
        <v>9.4</v>
      </c>
      <c r="Q361" s="322">
        <v>0</v>
      </c>
      <c r="R361" s="322">
        <v>0</v>
      </c>
      <c r="S361" s="322">
        <v>0</v>
      </c>
      <c r="T361" s="322">
        <v>0</v>
      </c>
      <c r="U361" s="322">
        <v>0</v>
      </c>
      <c r="V361" s="322">
        <v>0</v>
      </c>
      <c r="W361" s="322">
        <v>0</v>
      </c>
      <c r="X361" s="322">
        <v>0</v>
      </c>
      <c r="Y361" s="322">
        <v>0</v>
      </c>
      <c r="Z361" s="322">
        <v>0</v>
      </c>
      <c r="AA361" s="322">
        <v>0</v>
      </c>
      <c r="AB361" s="322">
        <v>0</v>
      </c>
      <c r="AC361" s="322">
        <v>0</v>
      </c>
      <c r="AD361" s="322">
        <v>0</v>
      </c>
      <c r="AE361" s="322">
        <v>0</v>
      </c>
      <c r="AF361" s="322">
        <v>0</v>
      </c>
      <c r="AG361" s="322">
        <v>0</v>
      </c>
      <c r="AH361" s="322">
        <v>0</v>
      </c>
      <c r="AI361" s="322">
        <v>0</v>
      </c>
      <c r="AJ361" s="322">
        <v>0</v>
      </c>
      <c r="AK361" s="322">
        <v>0</v>
      </c>
      <c r="AL361" s="322">
        <v>0</v>
      </c>
      <c r="AM361" s="322">
        <v>0</v>
      </c>
      <c r="AN361" s="322">
        <v>0</v>
      </c>
      <c r="AO361" s="322">
        <v>0</v>
      </c>
      <c r="AP361" s="320">
        <v>0</v>
      </c>
      <c r="AQ361" s="322">
        <v>0</v>
      </c>
      <c r="AR361" s="322">
        <v>0</v>
      </c>
      <c r="AS361" s="322">
        <v>0</v>
      </c>
      <c r="AT361" s="101" t="s">
        <v>73</v>
      </c>
      <c r="AU361" s="101" t="s">
        <v>4</v>
      </c>
      <c r="AV361" s="101">
        <v>7</v>
      </c>
      <c r="AW361" t="s">
        <v>158</v>
      </c>
      <c r="AX361" t="s">
        <v>45</v>
      </c>
      <c r="AY361" s="345" t="s">
        <v>341</v>
      </c>
      <c r="AZ361" t="s">
        <v>331</v>
      </c>
      <c r="BA361" t="s">
        <v>1186</v>
      </c>
      <c r="BB361" t="s">
        <v>321</v>
      </c>
      <c r="BC361" t="s">
        <v>321</v>
      </c>
      <c r="BD361" t="s">
        <v>321</v>
      </c>
      <c r="BE361" s="322">
        <v>0</v>
      </c>
    </row>
    <row r="362" spans="1:57">
      <c r="A362" s="186" t="s">
        <v>149</v>
      </c>
      <c r="B362" s="186" t="s">
        <v>1183</v>
      </c>
      <c r="C362" s="322">
        <v>0</v>
      </c>
      <c r="D362" s="322">
        <v>0</v>
      </c>
      <c r="E362" s="322">
        <v>0</v>
      </c>
      <c r="F362" s="322">
        <v>0</v>
      </c>
      <c r="G362" s="322">
        <v>0</v>
      </c>
      <c r="H362" s="322">
        <v>0</v>
      </c>
      <c r="I362" s="322">
        <v>0</v>
      </c>
      <c r="J362" s="322">
        <v>0</v>
      </c>
      <c r="K362" s="322">
        <v>10.8</v>
      </c>
      <c r="L362" s="322">
        <v>25.6</v>
      </c>
      <c r="M362" s="322">
        <v>31.8</v>
      </c>
      <c r="N362" s="322">
        <v>32</v>
      </c>
      <c r="O362" s="322">
        <v>29.6</v>
      </c>
      <c r="P362" s="322">
        <v>32.200000000000003</v>
      </c>
      <c r="Q362" s="322">
        <v>0</v>
      </c>
      <c r="R362" s="322">
        <v>0</v>
      </c>
      <c r="S362" s="322">
        <v>0</v>
      </c>
      <c r="T362" s="322">
        <v>0</v>
      </c>
      <c r="U362" s="322">
        <v>0</v>
      </c>
      <c r="V362" s="322">
        <v>0</v>
      </c>
      <c r="W362" s="322">
        <v>0</v>
      </c>
      <c r="X362" s="322">
        <v>0</v>
      </c>
      <c r="Y362" s="322">
        <v>0</v>
      </c>
      <c r="Z362" s="322">
        <v>0</v>
      </c>
      <c r="AA362" s="322">
        <v>0</v>
      </c>
      <c r="AB362" s="322">
        <v>0</v>
      </c>
      <c r="AC362" s="322">
        <v>0</v>
      </c>
      <c r="AD362" s="322">
        <v>0</v>
      </c>
      <c r="AE362" s="322">
        <v>0</v>
      </c>
      <c r="AF362" s="322">
        <v>0</v>
      </c>
      <c r="AG362" s="322">
        <v>0</v>
      </c>
      <c r="AH362" s="322">
        <v>0</v>
      </c>
      <c r="AI362" s="322">
        <v>0</v>
      </c>
      <c r="AJ362" s="322">
        <v>0</v>
      </c>
      <c r="AK362" s="322">
        <v>0</v>
      </c>
      <c r="AL362" s="322">
        <v>0</v>
      </c>
      <c r="AM362" s="322">
        <v>0</v>
      </c>
      <c r="AN362" s="322">
        <v>0</v>
      </c>
      <c r="AO362" s="322">
        <v>0</v>
      </c>
      <c r="AP362" s="320">
        <v>0</v>
      </c>
      <c r="AQ362" s="322">
        <v>0</v>
      </c>
      <c r="AR362" s="322">
        <v>0</v>
      </c>
      <c r="AS362" s="322">
        <v>0</v>
      </c>
      <c r="AT362" s="101" t="s">
        <v>74</v>
      </c>
      <c r="AU362" s="101" t="s">
        <v>4</v>
      </c>
      <c r="AV362" s="101">
        <v>6</v>
      </c>
      <c r="AW362" s="321" t="s">
        <v>158</v>
      </c>
      <c r="AX362" s="321" t="s">
        <v>43</v>
      </c>
      <c r="AY362" s="345" t="s">
        <v>6816</v>
      </c>
      <c r="AZ362" s="321" t="s">
        <v>331</v>
      </c>
      <c r="BA362" s="321" t="s">
        <v>1184</v>
      </c>
      <c r="BB362" s="321" t="s">
        <v>321</v>
      </c>
      <c r="BC362" s="321" t="s">
        <v>321</v>
      </c>
      <c r="BD362" s="321" t="s">
        <v>321</v>
      </c>
      <c r="BE362" s="322">
        <v>0</v>
      </c>
    </row>
    <row r="363" spans="1:57">
      <c r="A363" s="346" t="s">
        <v>149</v>
      </c>
      <c r="B363" s="186" t="s">
        <v>1188</v>
      </c>
      <c r="C363" s="322">
        <v>0</v>
      </c>
      <c r="D363" s="322">
        <v>0</v>
      </c>
      <c r="E363" s="322">
        <v>0</v>
      </c>
      <c r="F363" s="322">
        <v>0</v>
      </c>
      <c r="G363" s="322">
        <v>0</v>
      </c>
      <c r="H363" s="322">
        <v>0</v>
      </c>
      <c r="I363" s="322">
        <v>0</v>
      </c>
      <c r="J363" s="322">
        <v>0</v>
      </c>
      <c r="K363" s="322">
        <v>0</v>
      </c>
      <c r="L363" s="322">
        <v>0.7</v>
      </c>
      <c r="M363" s="322">
        <v>3.9</v>
      </c>
      <c r="N363" s="322">
        <v>5.6</v>
      </c>
      <c r="O363" s="322">
        <v>4.2</v>
      </c>
      <c r="P363" s="322">
        <v>4.4000000000000004</v>
      </c>
      <c r="Q363" s="322">
        <v>0</v>
      </c>
      <c r="R363" s="322">
        <v>0</v>
      </c>
      <c r="S363" s="322">
        <v>0</v>
      </c>
      <c r="T363" s="322">
        <v>0</v>
      </c>
      <c r="U363" s="322">
        <v>0</v>
      </c>
      <c r="V363" s="322">
        <v>0</v>
      </c>
      <c r="W363" s="322">
        <v>0</v>
      </c>
      <c r="X363" s="322">
        <v>0</v>
      </c>
      <c r="Y363" s="322">
        <v>0</v>
      </c>
      <c r="Z363" s="322">
        <v>0</v>
      </c>
      <c r="AA363" s="322">
        <v>0</v>
      </c>
      <c r="AB363" s="322">
        <v>0</v>
      </c>
      <c r="AC363" s="322">
        <v>0</v>
      </c>
      <c r="AD363" s="322">
        <v>0</v>
      </c>
      <c r="AE363" s="322">
        <v>0</v>
      </c>
      <c r="AF363" s="322">
        <v>0</v>
      </c>
      <c r="AG363" s="322">
        <v>0</v>
      </c>
      <c r="AH363" s="322">
        <v>0</v>
      </c>
      <c r="AI363" s="322">
        <v>0</v>
      </c>
      <c r="AJ363" s="322">
        <v>0</v>
      </c>
      <c r="AK363" s="322">
        <v>0</v>
      </c>
      <c r="AL363" s="322">
        <v>0</v>
      </c>
      <c r="AM363" s="322">
        <v>0</v>
      </c>
      <c r="AN363" s="322">
        <v>0</v>
      </c>
      <c r="AO363" s="322">
        <v>0</v>
      </c>
      <c r="AP363" s="320">
        <v>0</v>
      </c>
      <c r="AQ363" s="322">
        <v>0</v>
      </c>
      <c r="AR363" s="322">
        <v>0</v>
      </c>
      <c r="AS363" s="322">
        <v>0</v>
      </c>
      <c r="AT363" s="101" t="s">
        <v>75</v>
      </c>
      <c r="AU363" s="101" t="s">
        <v>4</v>
      </c>
      <c r="AV363" s="101">
        <v>5</v>
      </c>
      <c r="AW363" s="345" t="s">
        <v>158</v>
      </c>
      <c r="AX363" s="345" t="s">
        <v>43</v>
      </c>
      <c r="AY363" s="345" t="s">
        <v>6816</v>
      </c>
      <c r="AZ363" s="345" t="s">
        <v>331</v>
      </c>
      <c r="BA363" s="345" t="s">
        <v>1189</v>
      </c>
      <c r="BB363" s="345" t="s">
        <v>321</v>
      </c>
      <c r="BC363" s="345" t="s">
        <v>321</v>
      </c>
      <c r="BD363" s="345" t="s">
        <v>321</v>
      </c>
      <c r="BE363" s="322">
        <v>0</v>
      </c>
    </row>
    <row r="364" spans="1:57">
      <c r="A364" s="346" t="s">
        <v>149</v>
      </c>
      <c r="B364" s="186" t="s">
        <v>1172</v>
      </c>
      <c r="C364" s="322">
        <v>0</v>
      </c>
      <c r="D364" s="322">
        <v>0</v>
      </c>
      <c r="E364" s="322">
        <v>0</v>
      </c>
      <c r="F364" s="322">
        <v>0</v>
      </c>
      <c r="G364" s="322">
        <v>0</v>
      </c>
      <c r="H364" s="322">
        <v>0</v>
      </c>
      <c r="I364" s="322">
        <v>0</v>
      </c>
      <c r="J364" s="322">
        <v>0</v>
      </c>
      <c r="K364" s="322">
        <v>0</v>
      </c>
      <c r="L364" s="322">
        <v>0</v>
      </c>
      <c r="M364" s="322">
        <v>0</v>
      </c>
      <c r="N364" s="322">
        <v>0</v>
      </c>
      <c r="O364" s="322">
        <v>0</v>
      </c>
      <c r="P364" s="322">
        <v>0.1</v>
      </c>
      <c r="Q364" s="322">
        <v>0</v>
      </c>
      <c r="R364" s="322">
        <v>0</v>
      </c>
      <c r="S364" s="322">
        <v>0</v>
      </c>
      <c r="T364" s="322">
        <v>0</v>
      </c>
      <c r="U364" s="322">
        <v>0</v>
      </c>
      <c r="V364" s="322">
        <v>0</v>
      </c>
      <c r="W364" s="322">
        <v>0</v>
      </c>
      <c r="X364" s="322">
        <v>0</v>
      </c>
      <c r="Y364" s="322">
        <v>0</v>
      </c>
      <c r="Z364" s="322">
        <v>0</v>
      </c>
      <c r="AA364" s="322">
        <v>0</v>
      </c>
      <c r="AB364" s="322">
        <v>0</v>
      </c>
      <c r="AC364" s="322">
        <v>0</v>
      </c>
      <c r="AD364" s="322">
        <v>0</v>
      </c>
      <c r="AE364" s="322">
        <v>0</v>
      </c>
      <c r="AF364" s="322">
        <v>0</v>
      </c>
      <c r="AG364" s="322">
        <v>0</v>
      </c>
      <c r="AH364" s="322">
        <v>0</v>
      </c>
      <c r="AI364" s="322">
        <v>0</v>
      </c>
      <c r="AJ364" s="322">
        <v>0</v>
      </c>
      <c r="AK364" s="322">
        <v>0</v>
      </c>
      <c r="AL364" s="322">
        <v>0</v>
      </c>
      <c r="AM364" s="322">
        <v>0</v>
      </c>
      <c r="AN364" s="322">
        <v>0</v>
      </c>
      <c r="AO364" s="322">
        <v>0</v>
      </c>
      <c r="AP364" s="320">
        <v>0</v>
      </c>
      <c r="AQ364" s="322">
        <v>0</v>
      </c>
      <c r="AR364" s="322">
        <v>0</v>
      </c>
      <c r="AS364" s="322">
        <v>0</v>
      </c>
      <c r="AT364" s="101" t="s">
        <v>4</v>
      </c>
      <c r="AU364" s="101" t="s">
        <v>4</v>
      </c>
      <c r="AV364" s="101">
        <v>1</v>
      </c>
      <c r="AW364" s="345" t="s">
        <v>159</v>
      </c>
      <c r="AX364" s="345" t="s">
        <v>43</v>
      </c>
      <c r="AY364" s="345" t="s">
        <v>6816</v>
      </c>
      <c r="AZ364" s="345" t="s">
        <v>331</v>
      </c>
      <c r="BA364" s="345" t="s">
        <v>321</v>
      </c>
      <c r="BB364" s="345" t="s">
        <v>321</v>
      </c>
      <c r="BC364" s="345" t="s">
        <v>321</v>
      </c>
      <c r="BD364" s="345" t="s">
        <v>321</v>
      </c>
      <c r="BE364" s="322">
        <v>0</v>
      </c>
    </row>
    <row r="365" spans="1:57">
      <c r="A365" s="186" t="s">
        <v>149</v>
      </c>
      <c r="B365" s="186" t="s">
        <v>1139</v>
      </c>
      <c r="C365" s="322">
        <v>16.5</v>
      </c>
      <c r="D365" s="322">
        <v>23</v>
      </c>
      <c r="E365" s="322">
        <v>36.1</v>
      </c>
      <c r="F365" s="322">
        <v>12.1</v>
      </c>
      <c r="G365" s="322">
        <v>34.799999999999997</v>
      </c>
      <c r="H365" s="322">
        <v>43.2</v>
      </c>
      <c r="I365" s="322">
        <v>38.1</v>
      </c>
      <c r="J365" s="322">
        <v>37.700000000000003</v>
      </c>
      <c r="K365" s="322">
        <v>17.899999999999999</v>
      </c>
      <c r="L365" s="322">
        <v>6.4</v>
      </c>
      <c r="M365" s="322">
        <v>2.8</v>
      </c>
      <c r="N365" s="322">
        <v>0.3</v>
      </c>
      <c r="O365" s="322">
        <v>0</v>
      </c>
      <c r="P365" s="322">
        <v>0</v>
      </c>
      <c r="Q365" s="322">
        <v>0</v>
      </c>
      <c r="R365" s="322">
        <v>0</v>
      </c>
      <c r="S365" s="322">
        <v>0</v>
      </c>
      <c r="T365" s="322">
        <v>0</v>
      </c>
      <c r="U365" s="322">
        <v>0</v>
      </c>
      <c r="V365" s="322">
        <v>0</v>
      </c>
      <c r="W365" s="322">
        <v>0</v>
      </c>
      <c r="X365" s="322">
        <v>0</v>
      </c>
      <c r="Y365" s="322">
        <v>0</v>
      </c>
      <c r="Z365" s="322">
        <v>0</v>
      </c>
      <c r="AA365" s="322">
        <v>0</v>
      </c>
      <c r="AB365" s="322">
        <v>0</v>
      </c>
      <c r="AC365" s="322">
        <v>0</v>
      </c>
      <c r="AD365" s="322">
        <v>0</v>
      </c>
      <c r="AE365" s="322">
        <v>0</v>
      </c>
      <c r="AF365" s="322">
        <v>0</v>
      </c>
      <c r="AG365" s="322">
        <v>0</v>
      </c>
      <c r="AH365" s="322">
        <v>0</v>
      </c>
      <c r="AI365" s="322">
        <v>0</v>
      </c>
      <c r="AJ365" s="322">
        <v>0</v>
      </c>
      <c r="AK365" s="322">
        <v>0</v>
      </c>
      <c r="AL365" s="322">
        <v>0</v>
      </c>
      <c r="AM365" s="347">
        <v>0</v>
      </c>
      <c r="AN365" s="347">
        <v>0</v>
      </c>
      <c r="AO365" s="347">
        <v>0</v>
      </c>
      <c r="AP365" s="320">
        <v>0</v>
      </c>
      <c r="AQ365" s="322">
        <v>0</v>
      </c>
      <c r="AR365" s="322">
        <v>0</v>
      </c>
      <c r="AS365" s="322">
        <v>0</v>
      </c>
      <c r="AT365" s="101" t="s">
        <v>66</v>
      </c>
      <c r="AU365" s="101" t="s">
        <v>2</v>
      </c>
      <c r="AV365" s="101">
        <v>12</v>
      </c>
      <c r="AW365" t="s">
        <v>154</v>
      </c>
      <c r="AX365" t="s">
        <v>43</v>
      </c>
      <c r="AY365" s="345" t="s">
        <v>6816</v>
      </c>
      <c r="AZ365" t="s">
        <v>324</v>
      </c>
      <c r="BA365" t="s">
        <v>321</v>
      </c>
      <c r="BB365" t="s">
        <v>321</v>
      </c>
      <c r="BC365" t="s">
        <v>1138</v>
      </c>
      <c r="BD365" t="s">
        <v>321</v>
      </c>
      <c r="BE365" s="322">
        <v>0</v>
      </c>
    </row>
    <row r="366" spans="1:57">
      <c r="A366" s="186" t="s">
        <v>149</v>
      </c>
      <c r="B366" s="186" t="s">
        <v>1137</v>
      </c>
      <c r="C366" s="322">
        <v>6</v>
      </c>
      <c r="D366" s="322">
        <v>7</v>
      </c>
      <c r="E366" s="322">
        <v>9.6999999999999993</v>
      </c>
      <c r="F366" s="322">
        <v>9.6999999999999993</v>
      </c>
      <c r="G366" s="322">
        <v>13.1</v>
      </c>
      <c r="H366" s="322">
        <v>14.6</v>
      </c>
      <c r="I366" s="322">
        <v>16.3</v>
      </c>
      <c r="J366" s="322">
        <v>14.3</v>
      </c>
      <c r="K366" s="322">
        <v>16.899999999999999</v>
      </c>
      <c r="L366" s="322">
        <v>3.1</v>
      </c>
      <c r="M366" s="322">
        <v>0.1</v>
      </c>
      <c r="N366" s="322">
        <v>0</v>
      </c>
      <c r="O366" s="322">
        <v>0</v>
      </c>
      <c r="P366" s="322">
        <v>0</v>
      </c>
      <c r="Q366" s="322">
        <v>0</v>
      </c>
      <c r="R366" s="322">
        <v>0</v>
      </c>
      <c r="S366" s="322">
        <v>0</v>
      </c>
      <c r="T366" s="322">
        <v>0</v>
      </c>
      <c r="U366" s="322">
        <v>0</v>
      </c>
      <c r="V366" s="322">
        <v>0</v>
      </c>
      <c r="W366" s="322">
        <v>0</v>
      </c>
      <c r="X366" s="322">
        <v>0</v>
      </c>
      <c r="Y366" s="322">
        <v>0</v>
      </c>
      <c r="Z366" s="322">
        <v>0</v>
      </c>
      <c r="AA366" s="322">
        <v>0</v>
      </c>
      <c r="AB366" s="322">
        <v>0</v>
      </c>
      <c r="AC366" s="322">
        <v>0</v>
      </c>
      <c r="AD366" s="322">
        <v>0</v>
      </c>
      <c r="AE366" s="322">
        <v>0</v>
      </c>
      <c r="AF366" s="322">
        <v>0</v>
      </c>
      <c r="AG366" s="322">
        <v>0</v>
      </c>
      <c r="AH366" s="322">
        <v>0</v>
      </c>
      <c r="AI366" s="322">
        <v>0</v>
      </c>
      <c r="AJ366" s="322">
        <v>0</v>
      </c>
      <c r="AK366" s="322">
        <v>0</v>
      </c>
      <c r="AL366" s="322">
        <v>0</v>
      </c>
      <c r="AM366" s="347">
        <v>0</v>
      </c>
      <c r="AN366" s="347">
        <v>0</v>
      </c>
      <c r="AO366" s="347">
        <v>0</v>
      </c>
      <c r="AP366" s="320">
        <v>0</v>
      </c>
      <c r="AQ366" s="322">
        <v>0</v>
      </c>
      <c r="AR366" s="322">
        <v>0</v>
      </c>
      <c r="AS366" s="322">
        <v>0</v>
      </c>
      <c r="AT366" s="101" t="s">
        <v>66</v>
      </c>
      <c r="AU366" s="101" t="s">
        <v>1</v>
      </c>
      <c r="AV366" s="101">
        <v>11</v>
      </c>
      <c r="AW366" t="s">
        <v>154</v>
      </c>
      <c r="AX366" t="s">
        <v>43</v>
      </c>
      <c r="AY366" s="345" t="s">
        <v>6816</v>
      </c>
      <c r="AZ366" t="s">
        <v>324</v>
      </c>
      <c r="BA366" t="s">
        <v>321</v>
      </c>
      <c r="BB366" t="s">
        <v>321</v>
      </c>
      <c r="BC366" t="s">
        <v>1138</v>
      </c>
      <c r="BD366" t="s">
        <v>321</v>
      </c>
      <c r="BE366" s="322">
        <v>0</v>
      </c>
    </row>
    <row r="367" spans="1:57">
      <c r="A367" s="186" t="s">
        <v>149</v>
      </c>
      <c r="B367" s="186" t="s">
        <v>6875</v>
      </c>
      <c r="C367" s="322">
        <v>0</v>
      </c>
      <c r="D367" s="322">
        <v>0</v>
      </c>
      <c r="E367" s="322">
        <v>0</v>
      </c>
      <c r="F367" s="322">
        <v>1.2</v>
      </c>
      <c r="G367" s="322">
        <v>1.3</v>
      </c>
      <c r="H367" s="322">
        <v>1.7</v>
      </c>
      <c r="I367" s="322">
        <v>1.9</v>
      </c>
      <c r="J367" s="322">
        <v>1.9</v>
      </c>
      <c r="K367" s="322">
        <v>2</v>
      </c>
      <c r="L367" s="322">
        <v>2</v>
      </c>
      <c r="M367" s="322">
        <v>0</v>
      </c>
      <c r="N367" s="322">
        <v>0</v>
      </c>
      <c r="O367" s="322">
        <v>0</v>
      </c>
      <c r="P367" s="322">
        <v>0</v>
      </c>
      <c r="Q367" s="322">
        <v>0</v>
      </c>
      <c r="R367" s="322">
        <v>0</v>
      </c>
      <c r="S367" s="322">
        <v>0</v>
      </c>
      <c r="T367" s="322">
        <v>0</v>
      </c>
      <c r="U367" s="322">
        <v>0</v>
      </c>
      <c r="V367" s="322">
        <v>0</v>
      </c>
      <c r="W367" s="322">
        <v>0</v>
      </c>
      <c r="X367" s="322">
        <v>0</v>
      </c>
      <c r="Y367" s="322">
        <v>0</v>
      </c>
      <c r="Z367" s="322">
        <v>0</v>
      </c>
      <c r="AA367" s="322">
        <v>0</v>
      </c>
      <c r="AB367" s="322">
        <v>0</v>
      </c>
      <c r="AC367" s="322">
        <v>0</v>
      </c>
      <c r="AD367" s="322">
        <v>0</v>
      </c>
      <c r="AE367" s="322">
        <v>0</v>
      </c>
      <c r="AF367" s="322">
        <v>0</v>
      </c>
      <c r="AG367" s="322">
        <v>0</v>
      </c>
      <c r="AH367" s="322">
        <v>0</v>
      </c>
      <c r="AI367" s="322">
        <v>0</v>
      </c>
      <c r="AJ367" s="322">
        <v>0</v>
      </c>
      <c r="AK367" s="322">
        <v>0</v>
      </c>
      <c r="AL367" s="322">
        <v>0</v>
      </c>
      <c r="AM367" s="322">
        <v>0</v>
      </c>
      <c r="AN367" s="322">
        <v>0</v>
      </c>
      <c r="AO367" s="322">
        <v>0</v>
      </c>
      <c r="AP367" s="320">
        <v>0</v>
      </c>
      <c r="AQ367" s="322">
        <v>0</v>
      </c>
      <c r="AR367" s="322">
        <v>0</v>
      </c>
      <c r="AS367" s="322">
        <v>0</v>
      </c>
      <c r="AT367" s="101" t="s">
        <v>69</v>
      </c>
      <c r="AU367" s="101" t="s">
        <v>75</v>
      </c>
      <c r="AV367" s="101">
        <v>7</v>
      </c>
      <c r="AW367" t="s">
        <v>158</v>
      </c>
      <c r="AX367" t="s">
        <v>43</v>
      </c>
      <c r="AY367" s="345" t="s">
        <v>6816</v>
      </c>
      <c r="AZ367" t="s">
        <v>331</v>
      </c>
      <c r="BA367" t="s">
        <v>321</v>
      </c>
      <c r="BB367" t="s">
        <v>1191</v>
      </c>
      <c r="BC367" t="s">
        <v>321</v>
      </c>
      <c r="BD367" t="s">
        <v>321</v>
      </c>
      <c r="BE367" s="322">
        <v>0</v>
      </c>
    </row>
    <row r="368" spans="1:57">
      <c r="A368" s="186" t="s">
        <v>149</v>
      </c>
      <c r="B368" s="186" t="s">
        <v>1177</v>
      </c>
      <c r="C368" s="322">
        <v>0</v>
      </c>
      <c r="D368" s="322">
        <v>0</v>
      </c>
      <c r="E368" s="322">
        <v>0</v>
      </c>
      <c r="F368" s="322">
        <v>0</v>
      </c>
      <c r="G368" s="322">
        <v>0</v>
      </c>
      <c r="H368" s="322">
        <v>0.7</v>
      </c>
      <c r="I368" s="322">
        <v>2.2000000000000002</v>
      </c>
      <c r="J368" s="322">
        <v>4.3</v>
      </c>
      <c r="K368" s="322">
        <v>0</v>
      </c>
      <c r="L368" s="322">
        <v>0</v>
      </c>
      <c r="M368" s="322">
        <v>0</v>
      </c>
      <c r="N368" s="322">
        <v>0</v>
      </c>
      <c r="O368" s="322">
        <v>0</v>
      </c>
      <c r="P368" s="322">
        <v>0</v>
      </c>
      <c r="Q368" s="322">
        <v>0</v>
      </c>
      <c r="R368" s="322">
        <v>0</v>
      </c>
      <c r="S368" s="322">
        <v>0</v>
      </c>
      <c r="T368" s="322">
        <v>0</v>
      </c>
      <c r="U368" s="322">
        <v>0</v>
      </c>
      <c r="V368" s="322">
        <v>0</v>
      </c>
      <c r="W368" s="322">
        <v>0</v>
      </c>
      <c r="X368" s="322">
        <v>0</v>
      </c>
      <c r="Y368" s="322">
        <v>0</v>
      </c>
      <c r="Z368" s="322">
        <v>0</v>
      </c>
      <c r="AA368" s="322">
        <v>0</v>
      </c>
      <c r="AB368" s="322">
        <v>0</v>
      </c>
      <c r="AC368" s="322">
        <v>0</v>
      </c>
      <c r="AD368" s="322">
        <v>0</v>
      </c>
      <c r="AE368" s="322">
        <v>0</v>
      </c>
      <c r="AF368" s="322">
        <v>0</v>
      </c>
      <c r="AG368" s="322">
        <v>0</v>
      </c>
      <c r="AH368" s="322">
        <v>0</v>
      </c>
      <c r="AI368" s="322">
        <v>0</v>
      </c>
      <c r="AJ368" s="322">
        <v>0</v>
      </c>
      <c r="AK368" s="322">
        <v>0</v>
      </c>
      <c r="AL368" s="322">
        <v>0</v>
      </c>
      <c r="AM368" s="322">
        <v>0</v>
      </c>
      <c r="AN368" s="322">
        <v>0</v>
      </c>
      <c r="AO368" s="322">
        <v>0</v>
      </c>
      <c r="AP368" s="320">
        <v>0</v>
      </c>
      <c r="AQ368" s="322">
        <v>0</v>
      </c>
      <c r="AR368" s="322">
        <v>0</v>
      </c>
      <c r="AS368" s="322">
        <v>0</v>
      </c>
      <c r="AT368" s="101" t="s">
        <v>71</v>
      </c>
      <c r="AU368" s="101" t="s">
        <v>73</v>
      </c>
      <c r="AV368" s="101">
        <v>3</v>
      </c>
      <c r="AW368" t="s">
        <v>158</v>
      </c>
      <c r="AX368" t="s">
        <v>43</v>
      </c>
      <c r="AY368" s="345" t="s">
        <v>6816</v>
      </c>
      <c r="AZ368" t="s">
        <v>331</v>
      </c>
      <c r="BA368" t="s">
        <v>321</v>
      </c>
      <c r="BB368" t="s">
        <v>321</v>
      </c>
      <c r="BC368" t="s">
        <v>1178</v>
      </c>
      <c r="BD368" t="s">
        <v>321</v>
      </c>
      <c r="BE368" s="322">
        <v>0</v>
      </c>
    </row>
    <row r="369" spans="1:57">
      <c r="A369" s="186" t="s">
        <v>149</v>
      </c>
      <c r="B369" s="186" t="s">
        <v>1181</v>
      </c>
      <c r="C369" s="322">
        <v>2.2000000000000002</v>
      </c>
      <c r="D369" s="322">
        <v>3.7</v>
      </c>
      <c r="E369" s="322">
        <v>2.4</v>
      </c>
      <c r="F369" s="322">
        <v>2.1</v>
      </c>
      <c r="G369" s="322">
        <v>2.2000000000000002</v>
      </c>
      <c r="H369" s="322">
        <v>2.5</v>
      </c>
      <c r="I369" s="322">
        <v>0</v>
      </c>
      <c r="J369" s="322">
        <v>0</v>
      </c>
      <c r="K369" s="322">
        <v>0</v>
      </c>
      <c r="L369" s="322">
        <v>0</v>
      </c>
      <c r="M369" s="322">
        <v>0</v>
      </c>
      <c r="N369" s="322">
        <v>0</v>
      </c>
      <c r="O369" s="322">
        <v>0</v>
      </c>
      <c r="P369" s="322">
        <v>0</v>
      </c>
      <c r="Q369" s="322">
        <v>0</v>
      </c>
      <c r="R369" s="322">
        <v>0</v>
      </c>
      <c r="S369" s="322">
        <v>0</v>
      </c>
      <c r="T369" s="322">
        <v>0</v>
      </c>
      <c r="U369" s="322">
        <v>0</v>
      </c>
      <c r="V369" s="322">
        <v>0</v>
      </c>
      <c r="W369" s="322">
        <v>0</v>
      </c>
      <c r="X369" s="322">
        <v>0</v>
      </c>
      <c r="Y369" s="322">
        <v>0</v>
      </c>
      <c r="Z369" s="322">
        <v>0</v>
      </c>
      <c r="AA369" s="322">
        <v>0</v>
      </c>
      <c r="AB369" s="322">
        <v>0</v>
      </c>
      <c r="AC369" s="322">
        <v>0</v>
      </c>
      <c r="AD369" s="322">
        <v>0</v>
      </c>
      <c r="AE369" s="322">
        <v>0</v>
      </c>
      <c r="AF369" s="322">
        <v>0</v>
      </c>
      <c r="AG369" s="322">
        <v>0</v>
      </c>
      <c r="AH369" s="322">
        <v>0</v>
      </c>
      <c r="AI369" s="322">
        <v>0</v>
      </c>
      <c r="AJ369" s="322">
        <v>0</v>
      </c>
      <c r="AK369" s="322">
        <v>0</v>
      </c>
      <c r="AL369" s="322">
        <v>0</v>
      </c>
      <c r="AM369" s="322">
        <v>0</v>
      </c>
      <c r="AN369" s="322">
        <v>0</v>
      </c>
      <c r="AO369" s="322">
        <v>0</v>
      </c>
      <c r="AP369" s="320">
        <v>0</v>
      </c>
      <c r="AQ369" s="322">
        <v>0</v>
      </c>
      <c r="AR369" s="322">
        <v>0</v>
      </c>
      <c r="AS369" s="322">
        <v>0</v>
      </c>
      <c r="AT369" s="101" t="s">
        <v>66</v>
      </c>
      <c r="AU369" s="101" t="s">
        <v>71</v>
      </c>
      <c r="AV369" s="101">
        <v>6</v>
      </c>
      <c r="AW369" t="s">
        <v>158</v>
      </c>
      <c r="AX369" t="s">
        <v>43</v>
      </c>
      <c r="AY369" s="345" t="s">
        <v>6816</v>
      </c>
      <c r="AZ369" t="s">
        <v>331</v>
      </c>
      <c r="BA369" t="s">
        <v>1182</v>
      </c>
      <c r="BB369" t="s">
        <v>321</v>
      </c>
      <c r="BC369" t="s">
        <v>321</v>
      </c>
      <c r="BD369" t="s">
        <v>321</v>
      </c>
      <c r="BE369" s="322">
        <v>0</v>
      </c>
    </row>
    <row r="370" spans="1:57">
      <c r="A370" s="186" t="s">
        <v>150</v>
      </c>
      <c r="B370" s="186" t="s">
        <v>6706</v>
      </c>
      <c r="C370" s="322">
        <v>0</v>
      </c>
      <c r="D370" s="322">
        <v>0</v>
      </c>
      <c r="E370" s="322">
        <v>0</v>
      </c>
      <c r="F370" s="322">
        <v>0</v>
      </c>
      <c r="G370" s="322">
        <v>0</v>
      </c>
      <c r="H370" s="322">
        <v>0</v>
      </c>
      <c r="I370" s="322">
        <v>0</v>
      </c>
      <c r="J370" s="322">
        <v>0</v>
      </c>
      <c r="K370" s="322">
        <v>0</v>
      </c>
      <c r="L370" s="322">
        <v>0</v>
      </c>
      <c r="M370" s="322">
        <v>0</v>
      </c>
      <c r="N370" s="322">
        <v>0</v>
      </c>
      <c r="O370" s="322">
        <v>0</v>
      </c>
      <c r="P370" s="322">
        <v>0</v>
      </c>
      <c r="Q370" s="322">
        <v>0</v>
      </c>
      <c r="R370" s="322">
        <v>0</v>
      </c>
      <c r="S370" s="322">
        <v>0</v>
      </c>
      <c r="T370" s="322">
        <v>0</v>
      </c>
      <c r="U370" s="322">
        <v>0</v>
      </c>
      <c r="V370" s="322">
        <v>0</v>
      </c>
      <c r="W370" s="322">
        <v>0</v>
      </c>
      <c r="X370" s="322">
        <v>0</v>
      </c>
      <c r="Y370" s="322">
        <v>0</v>
      </c>
      <c r="Z370" s="322">
        <v>0</v>
      </c>
      <c r="AA370" s="322">
        <v>0</v>
      </c>
      <c r="AB370" s="322">
        <v>0</v>
      </c>
      <c r="AC370" s="322">
        <v>0</v>
      </c>
      <c r="AD370" s="322">
        <v>0</v>
      </c>
      <c r="AE370" s="322">
        <v>0</v>
      </c>
      <c r="AF370" s="322">
        <v>0</v>
      </c>
      <c r="AG370" s="322">
        <v>0</v>
      </c>
      <c r="AH370" s="322">
        <v>0</v>
      </c>
      <c r="AI370" s="322">
        <v>0</v>
      </c>
      <c r="AJ370" s="322">
        <v>0</v>
      </c>
      <c r="AK370" s="322">
        <v>0</v>
      </c>
      <c r="AL370" s="322">
        <v>0</v>
      </c>
      <c r="AM370" s="322">
        <v>0</v>
      </c>
      <c r="AN370" s="322">
        <v>0</v>
      </c>
      <c r="AO370" s="322">
        <v>0</v>
      </c>
      <c r="AP370" s="320">
        <v>0.66500000000000004</v>
      </c>
      <c r="AQ370" s="322">
        <v>0.66500000000000004</v>
      </c>
      <c r="AR370" s="322">
        <v>0.67</v>
      </c>
      <c r="AS370" s="322">
        <v>0</v>
      </c>
      <c r="AT370" s="101" t="s">
        <v>1226</v>
      </c>
      <c r="AU370" s="101" t="s">
        <v>6521</v>
      </c>
      <c r="AV370" s="101">
        <v>3</v>
      </c>
      <c r="AW370" t="s">
        <v>158</v>
      </c>
      <c r="AX370" t="s">
        <v>39</v>
      </c>
      <c r="AY370" s="345" t="s">
        <v>341</v>
      </c>
      <c r="AZ370" t="s">
        <v>331</v>
      </c>
      <c r="BA370" t="s">
        <v>6707</v>
      </c>
      <c r="BB370" t="s">
        <v>321</v>
      </c>
      <c r="BC370" t="s">
        <v>321</v>
      </c>
      <c r="BD370" t="s">
        <v>321</v>
      </c>
      <c r="BE370" s="322" t="s">
        <v>6602</v>
      </c>
    </row>
    <row r="371" spans="1:57">
      <c r="A371" s="186" t="s">
        <v>150</v>
      </c>
      <c r="B371" s="186" t="s">
        <v>414</v>
      </c>
      <c r="C371" s="322">
        <v>0.3</v>
      </c>
      <c r="D371" s="322">
        <v>0.3</v>
      </c>
      <c r="E371" s="322">
        <v>0.3</v>
      </c>
      <c r="F371" s="322">
        <v>1.9</v>
      </c>
      <c r="G371" s="322">
        <v>2</v>
      </c>
      <c r="H371" s="322">
        <v>3</v>
      </c>
      <c r="I371" s="322">
        <v>2</v>
      </c>
      <c r="J371" s="322">
        <v>2</v>
      </c>
      <c r="K371" s="322">
        <v>2</v>
      </c>
      <c r="L371" s="322">
        <v>2</v>
      </c>
      <c r="M371" s="322">
        <v>2</v>
      </c>
      <c r="N371" s="322">
        <v>2</v>
      </c>
      <c r="O371" s="322">
        <v>2.2000000000000002</v>
      </c>
      <c r="P371" s="322">
        <v>2.2000000000000002</v>
      </c>
      <c r="Q371" s="322">
        <v>2.2000000000000002</v>
      </c>
      <c r="R371" s="322">
        <v>2.2000000000000002</v>
      </c>
      <c r="S371" s="322">
        <v>2.2000000000000002</v>
      </c>
      <c r="T371" s="322">
        <v>2.2999999999999998</v>
      </c>
      <c r="U371" s="322">
        <v>2.1</v>
      </c>
      <c r="V371" s="322">
        <v>2.2000000000000002</v>
      </c>
      <c r="W371" s="322">
        <v>1.4</v>
      </c>
      <c r="X371" s="322">
        <v>2.2000000000000002</v>
      </c>
      <c r="Y371" s="322">
        <v>1.8</v>
      </c>
      <c r="Z371" s="322">
        <v>1.8</v>
      </c>
      <c r="AA371" s="322">
        <v>1.8</v>
      </c>
      <c r="AB371" s="322">
        <v>1.9</v>
      </c>
      <c r="AC371" s="322">
        <v>1.9</v>
      </c>
      <c r="AD371" s="322">
        <v>2.2000000000000002</v>
      </c>
      <c r="AE371" s="322">
        <v>2.2000000000000002</v>
      </c>
      <c r="AF371" s="322">
        <v>2.8</v>
      </c>
      <c r="AG371" s="322">
        <v>2.74</v>
      </c>
      <c r="AH371" s="322">
        <v>3.1309999999999998</v>
      </c>
      <c r="AI371" s="322">
        <v>3.214</v>
      </c>
      <c r="AJ371" s="322">
        <v>3.3109999999999999</v>
      </c>
      <c r="AK371" s="322">
        <v>3.387</v>
      </c>
      <c r="AL371" s="322">
        <v>3.0259999999999998</v>
      </c>
      <c r="AM371" s="322">
        <v>3.0760000000000001</v>
      </c>
      <c r="AN371" s="322">
        <v>3.742</v>
      </c>
      <c r="AO371" s="322">
        <v>3.6469999999999998</v>
      </c>
      <c r="AP371" s="320">
        <v>3.508</v>
      </c>
      <c r="AQ371" s="322">
        <v>3.4940000000000002</v>
      </c>
      <c r="AR371" s="322">
        <v>0</v>
      </c>
      <c r="AS371" s="322">
        <v>0</v>
      </c>
      <c r="AT371" s="101" t="s">
        <v>66</v>
      </c>
      <c r="AU371" s="101" t="s">
        <v>6520</v>
      </c>
      <c r="AV371" s="101">
        <v>41</v>
      </c>
      <c r="AW371" t="s">
        <v>158</v>
      </c>
      <c r="AX371" t="s">
        <v>39</v>
      </c>
      <c r="AY371" s="345" t="s">
        <v>341</v>
      </c>
      <c r="AZ371" t="s">
        <v>331</v>
      </c>
      <c r="BA371" t="s">
        <v>413</v>
      </c>
      <c r="BB371" t="s">
        <v>321</v>
      </c>
      <c r="BC371" s="345" t="s">
        <v>321</v>
      </c>
      <c r="BD371" s="345" t="s">
        <v>321</v>
      </c>
      <c r="BE371" s="322">
        <v>3.4119999999999999</v>
      </c>
    </row>
    <row r="372" spans="1:57">
      <c r="A372" s="186" t="s">
        <v>150</v>
      </c>
      <c r="B372" s="186" t="s">
        <v>409</v>
      </c>
      <c r="C372" s="322">
        <v>0</v>
      </c>
      <c r="D372" s="322">
        <v>0</v>
      </c>
      <c r="E372" s="322">
        <v>0</v>
      </c>
      <c r="F372" s="322">
        <v>0</v>
      </c>
      <c r="G372" s="322">
        <v>0</v>
      </c>
      <c r="H372" s="322">
        <v>0</v>
      </c>
      <c r="I372" s="322">
        <v>0</v>
      </c>
      <c r="J372" s="322">
        <v>0</v>
      </c>
      <c r="K372" s="322">
        <v>0</v>
      </c>
      <c r="L372" s="322">
        <v>0</v>
      </c>
      <c r="M372" s="322">
        <v>0</v>
      </c>
      <c r="N372" s="322">
        <v>0</v>
      </c>
      <c r="O372" s="322">
        <v>0</v>
      </c>
      <c r="P372" s="322">
        <v>0</v>
      </c>
      <c r="Q372" s="322">
        <v>0</v>
      </c>
      <c r="R372" s="322">
        <v>0</v>
      </c>
      <c r="S372" s="322">
        <v>0</v>
      </c>
      <c r="T372" s="322">
        <v>0</v>
      </c>
      <c r="U372" s="322">
        <v>0</v>
      </c>
      <c r="V372" s="322">
        <v>0</v>
      </c>
      <c r="W372" s="322">
        <v>0</v>
      </c>
      <c r="X372" s="322">
        <v>0</v>
      </c>
      <c r="Y372" s="322">
        <v>0</v>
      </c>
      <c r="Z372" s="322">
        <v>0</v>
      </c>
      <c r="AA372" s="322">
        <v>0</v>
      </c>
      <c r="AB372" s="322">
        <v>0</v>
      </c>
      <c r="AC372" s="322">
        <v>0</v>
      </c>
      <c r="AD372" s="322">
        <v>0</v>
      </c>
      <c r="AE372" s="322">
        <v>0</v>
      </c>
      <c r="AF372" s="322">
        <v>0</v>
      </c>
      <c r="AG372" s="322">
        <v>0</v>
      </c>
      <c r="AH372" s="322">
        <v>0</v>
      </c>
      <c r="AI372" s="322">
        <v>0</v>
      </c>
      <c r="AJ372" s="322">
        <v>0</v>
      </c>
      <c r="AK372" s="322">
        <v>0</v>
      </c>
      <c r="AL372" s="322">
        <v>0</v>
      </c>
      <c r="AM372" s="322">
        <v>0</v>
      </c>
      <c r="AN372" s="322">
        <v>2.7E-2</v>
      </c>
      <c r="AO372" s="322">
        <v>2.7E-2</v>
      </c>
      <c r="AP372" s="320">
        <v>2.9000000000000001E-2</v>
      </c>
      <c r="AQ372" s="322">
        <v>0.03</v>
      </c>
      <c r="AR372" s="322">
        <v>0</v>
      </c>
      <c r="AS372" s="322">
        <v>0</v>
      </c>
      <c r="AT372" s="101" t="s">
        <v>62</v>
      </c>
      <c r="AU372" s="101" t="s">
        <v>6520</v>
      </c>
      <c r="AV372" s="101">
        <v>4</v>
      </c>
      <c r="AW372" t="s">
        <v>158</v>
      </c>
      <c r="AX372" t="s">
        <v>39</v>
      </c>
      <c r="AY372" s="345" t="s">
        <v>341</v>
      </c>
      <c r="AZ372" t="s">
        <v>331</v>
      </c>
      <c r="BA372" t="s">
        <v>408</v>
      </c>
      <c r="BB372" t="s">
        <v>321</v>
      </c>
      <c r="BC372" t="s">
        <v>321</v>
      </c>
      <c r="BD372" t="s">
        <v>321</v>
      </c>
      <c r="BE372" s="322">
        <v>2.8000000000000001E-2</v>
      </c>
    </row>
    <row r="373" spans="1:57">
      <c r="A373" s="186" t="s">
        <v>150</v>
      </c>
      <c r="B373" s="186" t="s">
        <v>421</v>
      </c>
      <c r="C373" s="322">
        <v>0</v>
      </c>
      <c r="D373" s="322">
        <v>0</v>
      </c>
      <c r="E373" s="322">
        <v>0</v>
      </c>
      <c r="F373" s="322">
        <v>0</v>
      </c>
      <c r="G373" s="322">
        <v>0</v>
      </c>
      <c r="H373" s="322">
        <v>0</v>
      </c>
      <c r="I373" s="322">
        <v>0</v>
      </c>
      <c r="J373" s="322">
        <v>0</v>
      </c>
      <c r="K373" s="322">
        <v>0</v>
      </c>
      <c r="L373" s="322">
        <v>0</v>
      </c>
      <c r="M373" s="322">
        <v>0</v>
      </c>
      <c r="N373" s="322">
        <v>0</v>
      </c>
      <c r="O373" s="322">
        <v>0</v>
      </c>
      <c r="P373" s="322">
        <v>0</v>
      </c>
      <c r="Q373" s="322">
        <v>0</v>
      </c>
      <c r="R373" s="322">
        <v>0</v>
      </c>
      <c r="S373" s="322">
        <v>0</v>
      </c>
      <c r="T373" s="322">
        <v>0</v>
      </c>
      <c r="U373" s="322">
        <v>0</v>
      </c>
      <c r="V373" s="322">
        <v>0</v>
      </c>
      <c r="W373" s="322">
        <v>0</v>
      </c>
      <c r="X373" s="322">
        <v>0</v>
      </c>
      <c r="Y373" s="322">
        <v>0</v>
      </c>
      <c r="Z373" s="322">
        <v>0</v>
      </c>
      <c r="AA373" s="322">
        <v>0</v>
      </c>
      <c r="AB373" s="322">
        <v>0</v>
      </c>
      <c r="AC373" s="322">
        <v>0</v>
      </c>
      <c r="AD373" s="322">
        <v>0</v>
      </c>
      <c r="AE373" s="322">
        <v>0</v>
      </c>
      <c r="AF373" s="322">
        <v>0</v>
      </c>
      <c r="AG373" s="322">
        <v>0</v>
      </c>
      <c r="AH373" s="322">
        <v>0.55000000000000004</v>
      </c>
      <c r="AI373" s="322">
        <v>1.1000000000000001</v>
      </c>
      <c r="AJ373" s="322">
        <v>1.1000000000000001</v>
      </c>
      <c r="AK373" s="322">
        <v>1.1000000000000001</v>
      </c>
      <c r="AL373" s="322">
        <v>1.1000000000000001</v>
      </c>
      <c r="AM373" s="322">
        <v>1.1000000000000001</v>
      </c>
      <c r="AN373" s="322">
        <v>1.1000000000000001</v>
      </c>
      <c r="AO373" s="322">
        <v>1.1000000000000001</v>
      </c>
      <c r="AP373" s="320">
        <v>1.1000000000000001</v>
      </c>
      <c r="AQ373" s="322">
        <v>0</v>
      </c>
      <c r="AR373" s="322">
        <v>0</v>
      </c>
      <c r="AS373" s="322">
        <v>0</v>
      </c>
      <c r="AT373" s="101" t="s">
        <v>22</v>
      </c>
      <c r="AU373" s="101" t="s">
        <v>1226</v>
      </c>
      <c r="AV373" s="101">
        <v>9</v>
      </c>
      <c r="AW373" t="s">
        <v>158</v>
      </c>
      <c r="AX373" t="s">
        <v>39</v>
      </c>
      <c r="AY373" s="345" t="s">
        <v>341</v>
      </c>
      <c r="AZ373" t="s">
        <v>331</v>
      </c>
      <c r="BA373" t="s">
        <v>420</v>
      </c>
      <c r="BB373" t="s">
        <v>321</v>
      </c>
      <c r="BC373" t="s">
        <v>321</v>
      </c>
      <c r="BD373" t="s">
        <v>321</v>
      </c>
      <c r="BE373" s="322">
        <v>1.1000000000000001</v>
      </c>
    </row>
    <row r="374" spans="1:57">
      <c r="A374" s="186" t="s">
        <v>150</v>
      </c>
      <c r="B374" s="186" t="s">
        <v>419</v>
      </c>
      <c r="C374" s="322">
        <v>0</v>
      </c>
      <c r="D374" s="322">
        <v>0</v>
      </c>
      <c r="E374" s="322">
        <v>0</v>
      </c>
      <c r="F374" s="322">
        <v>0</v>
      </c>
      <c r="G374" s="322">
        <v>0</v>
      </c>
      <c r="H374" s="322">
        <v>0</v>
      </c>
      <c r="I374" s="322">
        <v>0</v>
      </c>
      <c r="J374" s="322">
        <v>0</v>
      </c>
      <c r="K374" s="322">
        <v>0</v>
      </c>
      <c r="L374" s="322">
        <v>0</v>
      </c>
      <c r="M374" s="322">
        <v>0</v>
      </c>
      <c r="N374" s="322">
        <v>0</v>
      </c>
      <c r="O374" s="322">
        <v>0</v>
      </c>
      <c r="P374" s="322">
        <v>0</v>
      </c>
      <c r="Q374" s="322">
        <v>0</v>
      </c>
      <c r="R374" s="322">
        <v>0</v>
      </c>
      <c r="S374" s="322">
        <v>0</v>
      </c>
      <c r="T374" s="322">
        <v>0</v>
      </c>
      <c r="U374" s="322">
        <v>0</v>
      </c>
      <c r="V374" s="322">
        <v>0</v>
      </c>
      <c r="W374" s="322">
        <v>0</v>
      </c>
      <c r="X374" s="322">
        <v>0</v>
      </c>
      <c r="Y374" s="322">
        <v>0</v>
      </c>
      <c r="Z374" s="322">
        <v>0</v>
      </c>
      <c r="AA374" s="322">
        <v>0</v>
      </c>
      <c r="AB374" s="322">
        <v>0</v>
      </c>
      <c r="AC374" s="322">
        <v>0</v>
      </c>
      <c r="AD374" s="322">
        <v>0</v>
      </c>
      <c r="AE374" s="322">
        <v>0</v>
      </c>
      <c r="AF374" s="322">
        <v>0</v>
      </c>
      <c r="AG374" s="322">
        <v>0</v>
      </c>
      <c r="AH374" s="322">
        <v>1.0489999999999999</v>
      </c>
      <c r="AI374" s="322">
        <v>1.0169999999999999</v>
      </c>
      <c r="AJ374" s="322">
        <v>0.73799999999999999</v>
      </c>
      <c r="AK374" s="322">
        <v>0.495</v>
      </c>
      <c r="AL374" s="322">
        <v>0.29399999999999998</v>
      </c>
      <c r="AM374" s="322">
        <v>0.51900000000000002</v>
      </c>
      <c r="AN374" s="322">
        <v>0.46700000000000003</v>
      </c>
      <c r="AO374" s="322">
        <v>0.48499999999999999</v>
      </c>
      <c r="AP374" s="320">
        <v>0.42099999999999999</v>
      </c>
      <c r="AQ374" s="322">
        <v>0</v>
      </c>
      <c r="AR374" s="322">
        <v>0</v>
      </c>
      <c r="AS374" s="322">
        <v>0</v>
      </c>
      <c r="AT374" s="101" t="s">
        <v>22</v>
      </c>
      <c r="AU374" s="101" t="s">
        <v>1226</v>
      </c>
      <c r="AV374" s="101">
        <v>9</v>
      </c>
      <c r="AW374" t="s">
        <v>158</v>
      </c>
      <c r="AX374" t="s">
        <v>39</v>
      </c>
      <c r="AY374" s="345" t="s">
        <v>341</v>
      </c>
      <c r="AZ374" t="s">
        <v>331</v>
      </c>
      <c r="BA374" t="s">
        <v>418</v>
      </c>
      <c r="BB374" t="s">
        <v>321</v>
      </c>
      <c r="BC374" t="s">
        <v>321</v>
      </c>
      <c r="BD374" t="s">
        <v>321</v>
      </c>
      <c r="BE374" s="322">
        <v>0.41</v>
      </c>
    </row>
    <row r="375" spans="1:57">
      <c r="A375" s="186" t="s">
        <v>150</v>
      </c>
      <c r="B375" s="186" t="s">
        <v>412</v>
      </c>
      <c r="C375" s="322">
        <v>0</v>
      </c>
      <c r="D375" s="322">
        <v>0</v>
      </c>
      <c r="E375" s="322">
        <v>0</v>
      </c>
      <c r="F375" s="322">
        <v>0</v>
      </c>
      <c r="G375" s="322">
        <v>0</v>
      </c>
      <c r="H375" s="322">
        <v>0</v>
      </c>
      <c r="I375" s="322">
        <v>0</v>
      </c>
      <c r="J375" s="322">
        <v>0</v>
      </c>
      <c r="K375" s="322">
        <v>0</v>
      </c>
      <c r="L375" s="322">
        <v>0</v>
      </c>
      <c r="M375" s="322">
        <v>0</v>
      </c>
      <c r="N375" s="322">
        <v>0</v>
      </c>
      <c r="O375" s="322">
        <v>0</v>
      </c>
      <c r="P375" s="322">
        <v>0</v>
      </c>
      <c r="Q375" s="322">
        <v>0</v>
      </c>
      <c r="R375" s="322">
        <v>0</v>
      </c>
      <c r="S375" s="322">
        <v>0</v>
      </c>
      <c r="T375" s="322">
        <v>0</v>
      </c>
      <c r="U375" s="322">
        <v>0</v>
      </c>
      <c r="V375" s="322">
        <v>0</v>
      </c>
      <c r="W375" s="322">
        <v>0</v>
      </c>
      <c r="X375" s="322">
        <v>0</v>
      </c>
      <c r="Y375" s="322">
        <v>0</v>
      </c>
      <c r="Z375" s="322">
        <v>0</v>
      </c>
      <c r="AA375" s="322">
        <v>0</v>
      </c>
      <c r="AB375" s="322">
        <v>0</v>
      </c>
      <c r="AC375" s="322">
        <v>0</v>
      </c>
      <c r="AD375" s="322">
        <v>0</v>
      </c>
      <c r="AE375" s="322">
        <v>0</v>
      </c>
      <c r="AF375" s="322">
        <v>0</v>
      </c>
      <c r="AG375" s="322">
        <v>0</v>
      </c>
      <c r="AH375" s="322">
        <v>0</v>
      </c>
      <c r="AI375" s="322">
        <v>0</v>
      </c>
      <c r="AJ375" s="322">
        <v>0</v>
      </c>
      <c r="AK375" s="322">
        <v>0</v>
      </c>
      <c r="AL375" s="322">
        <v>4.2000000000000003E-2</v>
      </c>
      <c r="AM375" s="322">
        <v>5.0000000000000001E-3</v>
      </c>
      <c r="AN375" s="322">
        <v>0</v>
      </c>
      <c r="AO375" s="322">
        <v>0</v>
      </c>
      <c r="AP375" s="320">
        <v>0</v>
      </c>
      <c r="AQ375" s="322">
        <v>0</v>
      </c>
      <c r="AR375" s="322">
        <v>0</v>
      </c>
      <c r="AS375" s="322">
        <v>0</v>
      </c>
      <c r="AT375" s="101" t="s">
        <v>26</v>
      </c>
      <c r="AU375" s="101" t="s">
        <v>27</v>
      </c>
      <c r="AV375" s="101">
        <v>2</v>
      </c>
      <c r="AW375" t="s">
        <v>158</v>
      </c>
      <c r="AX375" t="s">
        <v>39</v>
      </c>
      <c r="AY375" s="345" t="s">
        <v>341</v>
      </c>
      <c r="AZ375" t="s">
        <v>331</v>
      </c>
      <c r="BA375" t="s">
        <v>321</v>
      </c>
      <c r="BB375" t="s">
        <v>321</v>
      </c>
      <c r="BC375" t="s">
        <v>321</v>
      </c>
      <c r="BD375" t="s">
        <v>321</v>
      </c>
      <c r="BE375" s="322">
        <v>0</v>
      </c>
    </row>
    <row r="376" spans="1:57">
      <c r="A376" s="186" t="s">
        <v>150</v>
      </c>
      <c r="B376" s="186" t="s">
        <v>407</v>
      </c>
      <c r="C376" s="322">
        <v>0</v>
      </c>
      <c r="D376" s="322">
        <v>0</v>
      </c>
      <c r="E376" s="322">
        <v>0</v>
      </c>
      <c r="F376" s="322">
        <v>0</v>
      </c>
      <c r="G376" s="322">
        <v>0</v>
      </c>
      <c r="H376" s="322">
        <v>0</v>
      </c>
      <c r="I376" s="322">
        <v>0</v>
      </c>
      <c r="J376" s="322">
        <v>0</v>
      </c>
      <c r="K376" s="322">
        <v>0</v>
      </c>
      <c r="L376" s="322">
        <v>0</v>
      </c>
      <c r="M376" s="322">
        <v>0</v>
      </c>
      <c r="N376" s="322">
        <v>0</v>
      </c>
      <c r="O376" s="322">
        <v>0</v>
      </c>
      <c r="P376" s="322">
        <v>0</v>
      </c>
      <c r="Q376" s="322">
        <v>0</v>
      </c>
      <c r="R376" s="322">
        <v>0</v>
      </c>
      <c r="S376" s="322">
        <v>0</v>
      </c>
      <c r="T376" s="322">
        <v>0</v>
      </c>
      <c r="U376" s="322">
        <v>0</v>
      </c>
      <c r="V376" s="322">
        <v>0</v>
      </c>
      <c r="W376" s="322">
        <v>0</v>
      </c>
      <c r="X376" s="322">
        <v>0</v>
      </c>
      <c r="Y376" s="322">
        <v>0</v>
      </c>
      <c r="Z376" s="322">
        <v>0</v>
      </c>
      <c r="AA376" s="322">
        <v>0.13703218</v>
      </c>
      <c r="AB376" s="322">
        <v>0.17095959999999999</v>
      </c>
      <c r="AC376" s="322">
        <v>0.16</v>
      </c>
      <c r="AD376" s="322">
        <v>0.183</v>
      </c>
      <c r="AE376" s="322">
        <v>0.216</v>
      </c>
      <c r="AF376" s="322">
        <v>0.223</v>
      </c>
      <c r="AG376" s="322">
        <v>0.125</v>
      </c>
      <c r="AH376" s="322">
        <v>0.19500000000000001</v>
      </c>
      <c r="AI376" s="322">
        <v>0.22800000000000001</v>
      </c>
      <c r="AJ376" s="322">
        <v>0.22800000000000001</v>
      </c>
      <c r="AK376" s="322">
        <v>0</v>
      </c>
      <c r="AL376" s="322">
        <v>0.22700000000000001</v>
      </c>
      <c r="AM376" s="322">
        <v>0</v>
      </c>
      <c r="AN376" s="322">
        <v>0</v>
      </c>
      <c r="AO376" s="322">
        <v>0</v>
      </c>
      <c r="AP376" s="320">
        <v>0</v>
      </c>
      <c r="AQ376" s="322">
        <v>0</v>
      </c>
      <c r="AR376" s="322">
        <v>0</v>
      </c>
      <c r="AS376" s="322">
        <v>0</v>
      </c>
      <c r="AT376" s="101" t="s">
        <v>15</v>
      </c>
      <c r="AU376" s="101" t="s">
        <v>26</v>
      </c>
      <c r="AV376" s="101">
        <v>12</v>
      </c>
      <c r="AW376" t="s">
        <v>159</v>
      </c>
      <c r="AX376" t="s">
        <v>57</v>
      </c>
      <c r="AY376" s="345" t="s">
        <v>406</v>
      </c>
      <c r="AZ376" t="s">
        <v>331</v>
      </c>
      <c r="BA376" t="s">
        <v>321</v>
      </c>
      <c r="BB376" t="s">
        <v>321</v>
      </c>
      <c r="BC376" t="s">
        <v>321</v>
      </c>
      <c r="BD376" t="s">
        <v>321</v>
      </c>
      <c r="BE376" s="322">
        <v>0</v>
      </c>
    </row>
    <row r="377" spans="1:57">
      <c r="A377" s="186" t="s">
        <v>150</v>
      </c>
      <c r="B377" s="186" t="s">
        <v>405</v>
      </c>
      <c r="C377" s="322">
        <v>0</v>
      </c>
      <c r="D377" s="322">
        <v>0</v>
      </c>
      <c r="E377" s="322">
        <v>0</v>
      </c>
      <c r="F377" s="322">
        <v>0</v>
      </c>
      <c r="G377" s="322">
        <v>0</v>
      </c>
      <c r="H377" s="322">
        <v>0</v>
      </c>
      <c r="I377" s="322">
        <v>0</v>
      </c>
      <c r="J377" s="322">
        <v>0</v>
      </c>
      <c r="K377" s="322">
        <v>0</v>
      </c>
      <c r="L377" s="322">
        <v>0</v>
      </c>
      <c r="M377" s="322">
        <v>0</v>
      </c>
      <c r="N377" s="322">
        <v>0</v>
      </c>
      <c r="O377" s="322">
        <v>0</v>
      </c>
      <c r="P377" s="322">
        <v>0</v>
      </c>
      <c r="Q377" s="322">
        <v>0</v>
      </c>
      <c r="R377" s="322">
        <v>0</v>
      </c>
      <c r="S377" s="322">
        <v>0</v>
      </c>
      <c r="T377" s="322">
        <v>0</v>
      </c>
      <c r="U377" s="322">
        <v>0</v>
      </c>
      <c r="V377" s="322">
        <v>0</v>
      </c>
      <c r="W377" s="322">
        <v>0</v>
      </c>
      <c r="X377" s="322">
        <v>0</v>
      </c>
      <c r="Y377" s="322">
        <v>0</v>
      </c>
      <c r="Z377" s="322">
        <v>0</v>
      </c>
      <c r="AA377" s="322">
        <v>0</v>
      </c>
      <c r="AB377" s="322">
        <v>0</v>
      </c>
      <c r="AC377" s="322">
        <v>0</v>
      </c>
      <c r="AD377" s="322">
        <v>0</v>
      </c>
      <c r="AE377" s="322">
        <v>0</v>
      </c>
      <c r="AF377" s="322">
        <v>0</v>
      </c>
      <c r="AG377" s="322">
        <v>0</v>
      </c>
      <c r="AH377" s="322">
        <v>0</v>
      </c>
      <c r="AI377" s="322">
        <v>0</v>
      </c>
      <c r="AJ377" s="322">
        <v>0</v>
      </c>
      <c r="AK377" s="322">
        <v>0</v>
      </c>
      <c r="AL377" s="322">
        <v>3.6360000000000003E-2</v>
      </c>
      <c r="AM377" s="322">
        <v>0</v>
      </c>
      <c r="AN377" s="322">
        <v>0</v>
      </c>
      <c r="AO377" s="322">
        <v>0</v>
      </c>
      <c r="AP377" s="320">
        <v>0</v>
      </c>
      <c r="AQ377" s="322">
        <v>0</v>
      </c>
      <c r="AR377" s="322">
        <v>0</v>
      </c>
      <c r="AS377" s="322">
        <v>0</v>
      </c>
      <c r="AT377" s="101" t="s">
        <v>26</v>
      </c>
      <c r="AU377" s="101" t="s">
        <v>26</v>
      </c>
      <c r="AV377" s="101">
        <v>1</v>
      </c>
      <c r="AW377" t="s">
        <v>159</v>
      </c>
      <c r="AX377" t="s">
        <v>39</v>
      </c>
      <c r="AY377" s="345" t="s">
        <v>403</v>
      </c>
      <c r="AZ377" t="s">
        <v>331</v>
      </c>
      <c r="BA377" t="s">
        <v>321</v>
      </c>
      <c r="BB377" t="s">
        <v>321</v>
      </c>
      <c r="BC377" t="s">
        <v>321</v>
      </c>
      <c r="BD377" t="s">
        <v>321</v>
      </c>
      <c r="BE377" s="322">
        <v>0</v>
      </c>
    </row>
    <row r="378" spans="1:57">
      <c r="A378" s="186" t="s">
        <v>150</v>
      </c>
      <c r="B378" s="186" t="s">
        <v>404</v>
      </c>
      <c r="C378" s="322">
        <v>0</v>
      </c>
      <c r="D378" s="322">
        <v>0</v>
      </c>
      <c r="E378" s="322">
        <v>0</v>
      </c>
      <c r="F378" s="322">
        <v>0</v>
      </c>
      <c r="G378" s="322">
        <v>0</v>
      </c>
      <c r="H378" s="322">
        <v>0</v>
      </c>
      <c r="I378" s="322">
        <v>0</v>
      </c>
      <c r="J378" s="322">
        <v>0</v>
      </c>
      <c r="K378" s="322">
        <v>0</v>
      </c>
      <c r="L378" s="322">
        <v>0</v>
      </c>
      <c r="M378" s="322">
        <v>0</v>
      </c>
      <c r="N378" s="322">
        <v>0</v>
      </c>
      <c r="O378" s="322">
        <v>0</v>
      </c>
      <c r="P378" s="322">
        <v>0</v>
      </c>
      <c r="Q378" s="322">
        <v>0</v>
      </c>
      <c r="R378" s="322">
        <v>0</v>
      </c>
      <c r="S378" s="322">
        <v>0</v>
      </c>
      <c r="T378" s="322">
        <v>0</v>
      </c>
      <c r="U378" s="322">
        <v>0</v>
      </c>
      <c r="V378" s="322">
        <v>0</v>
      </c>
      <c r="W378" s="322">
        <v>0</v>
      </c>
      <c r="X378" s="322">
        <v>0</v>
      </c>
      <c r="Y378" s="322">
        <v>0</v>
      </c>
      <c r="Z378" s="322">
        <v>0</v>
      </c>
      <c r="AA378" s="322">
        <v>0</v>
      </c>
      <c r="AB378" s="322">
        <v>0</v>
      </c>
      <c r="AC378" s="322">
        <v>0</v>
      </c>
      <c r="AD378" s="322">
        <v>0</v>
      </c>
      <c r="AE378" s="322">
        <v>0</v>
      </c>
      <c r="AF378" s="322">
        <v>0</v>
      </c>
      <c r="AG378" s="322">
        <v>0</v>
      </c>
      <c r="AH378" s="322">
        <v>0</v>
      </c>
      <c r="AI378" s="322">
        <v>0</v>
      </c>
      <c r="AJ378" s="322">
        <v>0</v>
      </c>
      <c r="AK378" s="322">
        <v>7.0000000000000007E-2</v>
      </c>
      <c r="AL378" s="322">
        <v>0</v>
      </c>
      <c r="AM378" s="322">
        <v>0</v>
      </c>
      <c r="AN378" s="322">
        <v>0</v>
      </c>
      <c r="AO378" s="322">
        <v>0</v>
      </c>
      <c r="AP378" s="320">
        <v>0</v>
      </c>
      <c r="AQ378" s="322">
        <v>0</v>
      </c>
      <c r="AR378" s="322">
        <v>0</v>
      </c>
      <c r="AS378" s="322">
        <v>0</v>
      </c>
      <c r="AT378" s="101" t="s">
        <v>25</v>
      </c>
      <c r="AU378" s="101" t="s">
        <v>25</v>
      </c>
      <c r="AV378" s="101">
        <v>1</v>
      </c>
      <c r="AW378" t="s">
        <v>158</v>
      </c>
      <c r="AX378" t="s">
        <v>39</v>
      </c>
      <c r="AY378" s="345" t="s">
        <v>403</v>
      </c>
      <c r="AZ378" t="s">
        <v>331</v>
      </c>
      <c r="BA378" t="s">
        <v>321</v>
      </c>
      <c r="BB378" t="s">
        <v>321</v>
      </c>
      <c r="BC378" t="s">
        <v>321</v>
      </c>
      <c r="BD378" t="s">
        <v>321</v>
      </c>
      <c r="BE378" s="322">
        <v>0</v>
      </c>
    </row>
    <row r="379" spans="1:57">
      <c r="A379" s="346" t="s">
        <v>150</v>
      </c>
      <c r="B379" s="186" t="s">
        <v>415</v>
      </c>
      <c r="C379" s="322">
        <v>0</v>
      </c>
      <c r="D379" s="322">
        <v>0</v>
      </c>
      <c r="E379" s="322">
        <v>0</v>
      </c>
      <c r="F379" s="322">
        <v>0</v>
      </c>
      <c r="G379" s="322">
        <v>0</v>
      </c>
      <c r="H379" s="322">
        <v>0</v>
      </c>
      <c r="I379" s="322">
        <v>0</v>
      </c>
      <c r="J379" s="322">
        <v>0</v>
      </c>
      <c r="K379" s="322">
        <v>0</v>
      </c>
      <c r="L379" s="322">
        <v>0</v>
      </c>
      <c r="M379" s="322">
        <v>0</v>
      </c>
      <c r="N379" s="322">
        <v>0</v>
      </c>
      <c r="O379" s="322">
        <v>0</v>
      </c>
      <c r="P379" s="322">
        <v>0</v>
      </c>
      <c r="Q379" s="322">
        <v>0</v>
      </c>
      <c r="R379" s="322">
        <v>0</v>
      </c>
      <c r="S379" s="322">
        <v>0</v>
      </c>
      <c r="T379" s="322">
        <v>0</v>
      </c>
      <c r="U379" s="322">
        <v>0</v>
      </c>
      <c r="V379" s="322">
        <v>0</v>
      </c>
      <c r="W379" s="322">
        <v>0</v>
      </c>
      <c r="X379" s="322">
        <v>0</v>
      </c>
      <c r="Y379" s="322">
        <v>0</v>
      </c>
      <c r="Z379" s="322">
        <v>0</v>
      </c>
      <c r="AA379" s="322">
        <v>0</v>
      </c>
      <c r="AB379" s="322">
        <v>0</v>
      </c>
      <c r="AC379" s="322">
        <v>0</v>
      </c>
      <c r="AD379" s="322">
        <v>0</v>
      </c>
      <c r="AE379" s="322">
        <v>0</v>
      </c>
      <c r="AF379" s="322">
        <v>1.6</v>
      </c>
      <c r="AG379" s="322">
        <v>0.6</v>
      </c>
      <c r="AH379" s="322">
        <v>0.27500000000000002</v>
      </c>
      <c r="AI379" s="322">
        <v>7.1999999999999995E-2</v>
      </c>
      <c r="AJ379" s="322">
        <v>0</v>
      </c>
      <c r="AK379" s="322">
        <v>0</v>
      </c>
      <c r="AL379" s="322">
        <v>0</v>
      </c>
      <c r="AM379" s="322">
        <v>0</v>
      </c>
      <c r="AN379" s="322">
        <v>0</v>
      </c>
      <c r="AO379" s="322">
        <v>0</v>
      </c>
      <c r="AP379" s="320">
        <v>0</v>
      </c>
      <c r="AQ379" s="322">
        <v>0</v>
      </c>
      <c r="AR379" s="322">
        <v>0</v>
      </c>
      <c r="AS379" s="322">
        <v>0</v>
      </c>
      <c r="AT379" s="101" t="s">
        <v>20</v>
      </c>
      <c r="AU379" s="101" t="s">
        <v>23</v>
      </c>
      <c r="AV379" s="101">
        <v>4</v>
      </c>
      <c r="AW379" s="345" t="s">
        <v>158</v>
      </c>
      <c r="AX379" s="345" t="s">
        <v>39</v>
      </c>
      <c r="AY379" s="345" t="s">
        <v>341</v>
      </c>
      <c r="AZ379" s="345" t="s">
        <v>331</v>
      </c>
      <c r="BA379" s="345" t="s">
        <v>321</v>
      </c>
      <c r="BB379" s="345" t="s">
        <v>321</v>
      </c>
      <c r="BC379" s="345" t="s">
        <v>321</v>
      </c>
      <c r="BD379" s="345" t="s">
        <v>321</v>
      </c>
      <c r="BE379" s="322">
        <v>0</v>
      </c>
    </row>
    <row r="380" spans="1:57">
      <c r="A380" s="186" t="s">
        <v>150</v>
      </c>
      <c r="B380" s="186" t="s">
        <v>417</v>
      </c>
      <c r="C380" s="322">
        <v>0</v>
      </c>
      <c r="D380" s="322">
        <v>0</v>
      </c>
      <c r="E380" s="322">
        <v>0</v>
      </c>
      <c r="F380" s="322">
        <v>0</v>
      </c>
      <c r="G380" s="322">
        <v>0</v>
      </c>
      <c r="H380" s="322">
        <v>0</v>
      </c>
      <c r="I380" s="322">
        <v>0</v>
      </c>
      <c r="J380" s="322">
        <v>0</v>
      </c>
      <c r="K380" s="322">
        <v>0</v>
      </c>
      <c r="L380" s="322">
        <v>0</v>
      </c>
      <c r="M380" s="322">
        <v>0</v>
      </c>
      <c r="N380" s="322">
        <v>0</v>
      </c>
      <c r="O380" s="322">
        <v>0</v>
      </c>
      <c r="P380" s="322">
        <v>0</v>
      </c>
      <c r="Q380" s="322">
        <v>0</v>
      </c>
      <c r="R380" s="322">
        <v>0</v>
      </c>
      <c r="S380" s="322">
        <v>0</v>
      </c>
      <c r="T380" s="322">
        <v>0</v>
      </c>
      <c r="U380" s="322">
        <v>0</v>
      </c>
      <c r="V380" s="322">
        <v>0</v>
      </c>
      <c r="W380" s="322">
        <v>0</v>
      </c>
      <c r="X380" s="322">
        <v>0</v>
      </c>
      <c r="Y380" s="322">
        <v>0</v>
      </c>
      <c r="Z380" s="322">
        <v>0</v>
      </c>
      <c r="AA380" s="322">
        <v>0</v>
      </c>
      <c r="AB380" s="322">
        <v>0</v>
      </c>
      <c r="AC380" s="322">
        <v>0</v>
      </c>
      <c r="AD380" s="322">
        <v>0</v>
      </c>
      <c r="AE380" s="322">
        <v>0</v>
      </c>
      <c r="AF380" s="322">
        <v>0</v>
      </c>
      <c r="AG380" s="322">
        <v>0</v>
      </c>
      <c r="AH380" s="322">
        <v>0</v>
      </c>
      <c r="AI380" s="322">
        <v>0.19600000000000001</v>
      </c>
      <c r="AJ380" s="322">
        <v>0</v>
      </c>
      <c r="AK380" s="322">
        <v>0</v>
      </c>
      <c r="AL380" s="322">
        <v>0</v>
      </c>
      <c r="AM380" s="322">
        <v>0</v>
      </c>
      <c r="AN380" s="322">
        <v>0</v>
      </c>
      <c r="AO380" s="322">
        <v>0</v>
      </c>
      <c r="AP380" s="320">
        <v>0</v>
      </c>
      <c r="AQ380" s="322">
        <v>0</v>
      </c>
      <c r="AR380" s="322">
        <v>0</v>
      </c>
      <c r="AS380" s="322">
        <v>0</v>
      </c>
      <c r="AT380" s="101" t="s">
        <v>23</v>
      </c>
      <c r="AU380" s="101" t="s">
        <v>23</v>
      </c>
      <c r="AV380" s="101">
        <v>1</v>
      </c>
      <c r="AW380" t="s">
        <v>158</v>
      </c>
      <c r="AX380" t="s">
        <v>39</v>
      </c>
      <c r="AY380" s="345" t="s">
        <v>341</v>
      </c>
      <c r="AZ380" t="s">
        <v>331</v>
      </c>
      <c r="BA380" t="s">
        <v>321</v>
      </c>
      <c r="BB380" t="s">
        <v>321</v>
      </c>
      <c r="BC380" s="345" t="s">
        <v>321</v>
      </c>
      <c r="BD380" s="345" t="s">
        <v>321</v>
      </c>
      <c r="BE380" s="322">
        <v>0</v>
      </c>
    </row>
    <row r="381" spans="1:57">
      <c r="A381" s="186" t="s">
        <v>150</v>
      </c>
      <c r="B381" s="186" t="s">
        <v>411</v>
      </c>
      <c r="C381" s="322">
        <v>0</v>
      </c>
      <c r="D381" s="322">
        <v>0</v>
      </c>
      <c r="E381" s="322">
        <v>0</v>
      </c>
      <c r="F381" s="322">
        <v>0</v>
      </c>
      <c r="G381" s="322">
        <v>0</v>
      </c>
      <c r="H381" s="322">
        <v>0</v>
      </c>
      <c r="I381" s="322">
        <v>0</v>
      </c>
      <c r="J381" s="322">
        <v>0</v>
      </c>
      <c r="K381" s="322">
        <v>0</v>
      </c>
      <c r="L381" s="322">
        <v>0</v>
      </c>
      <c r="M381" s="322">
        <v>0</v>
      </c>
      <c r="N381" s="322">
        <v>0</v>
      </c>
      <c r="O381" s="322">
        <v>0</v>
      </c>
      <c r="P381" s="322">
        <v>0</v>
      </c>
      <c r="Q381" s="322">
        <v>0</v>
      </c>
      <c r="R381" s="322">
        <v>0</v>
      </c>
      <c r="S381" s="322">
        <v>0</v>
      </c>
      <c r="T381" s="322">
        <v>0</v>
      </c>
      <c r="U381" s="322">
        <v>0</v>
      </c>
      <c r="V381" s="322">
        <v>0</v>
      </c>
      <c r="W381" s="322">
        <v>0</v>
      </c>
      <c r="X381" s="322">
        <v>0</v>
      </c>
      <c r="Y381" s="322">
        <v>0</v>
      </c>
      <c r="Z381" s="322">
        <v>0</v>
      </c>
      <c r="AA381" s="322">
        <v>0</v>
      </c>
      <c r="AB381" s="322">
        <v>0</v>
      </c>
      <c r="AC381" s="322">
        <v>0</v>
      </c>
      <c r="AD381" s="322">
        <v>0</v>
      </c>
      <c r="AE381" s="322">
        <v>0</v>
      </c>
      <c r="AF381" s="322">
        <v>0</v>
      </c>
      <c r="AG381" s="322">
        <v>0</v>
      </c>
      <c r="AH381" s="322">
        <v>0</v>
      </c>
      <c r="AI381" s="322">
        <v>0.05</v>
      </c>
      <c r="AJ381" s="322">
        <v>0</v>
      </c>
      <c r="AK381" s="322">
        <v>0</v>
      </c>
      <c r="AL381" s="322">
        <v>0</v>
      </c>
      <c r="AM381" s="322">
        <v>0</v>
      </c>
      <c r="AN381" s="322">
        <v>0</v>
      </c>
      <c r="AO381" s="322">
        <v>0</v>
      </c>
      <c r="AP381" s="320">
        <v>0</v>
      </c>
      <c r="AQ381" s="322">
        <v>0</v>
      </c>
      <c r="AR381" s="322">
        <v>0</v>
      </c>
      <c r="AS381" s="322">
        <v>0</v>
      </c>
      <c r="AT381" s="101" t="s">
        <v>23</v>
      </c>
      <c r="AU381" s="101" t="s">
        <v>23</v>
      </c>
      <c r="AV381" s="101">
        <v>1</v>
      </c>
      <c r="AW381" t="s">
        <v>158</v>
      </c>
      <c r="AX381" t="s">
        <v>39</v>
      </c>
      <c r="AY381" s="345" t="s">
        <v>341</v>
      </c>
      <c r="AZ381" t="s">
        <v>331</v>
      </c>
      <c r="BA381" t="s">
        <v>321</v>
      </c>
      <c r="BB381" t="s">
        <v>321</v>
      </c>
      <c r="BC381" t="s">
        <v>321</v>
      </c>
      <c r="BD381" t="s">
        <v>321</v>
      </c>
      <c r="BE381" s="322">
        <v>0</v>
      </c>
    </row>
    <row r="382" spans="1:57">
      <c r="A382" s="186" t="s">
        <v>150</v>
      </c>
      <c r="B382" s="186" t="s">
        <v>410</v>
      </c>
      <c r="C382" s="322">
        <v>0</v>
      </c>
      <c r="D382" s="322">
        <v>0</v>
      </c>
      <c r="E382" s="322">
        <v>0</v>
      </c>
      <c r="F382" s="322">
        <v>0</v>
      </c>
      <c r="G382" s="322">
        <v>0</v>
      </c>
      <c r="H382" s="322">
        <v>0</v>
      </c>
      <c r="I382" s="322">
        <v>0</v>
      </c>
      <c r="J382" s="322">
        <v>0</v>
      </c>
      <c r="K382" s="322">
        <v>0</v>
      </c>
      <c r="L382" s="322">
        <v>0</v>
      </c>
      <c r="M382" s="322">
        <v>0</v>
      </c>
      <c r="N382" s="322">
        <v>0</v>
      </c>
      <c r="O382" s="322">
        <v>0</v>
      </c>
      <c r="P382" s="322">
        <v>0</v>
      </c>
      <c r="Q382" s="322">
        <v>0</v>
      </c>
      <c r="R382" s="322">
        <v>0</v>
      </c>
      <c r="S382" s="322">
        <v>0</v>
      </c>
      <c r="T382" s="322">
        <v>0</v>
      </c>
      <c r="U382" s="322">
        <v>0</v>
      </c>
      <c r="V382" s="322">
        <v>0</v>
      </c>
      <c r="W382" s="322">
        <v>0</v>
      </c>
      <c r="X382" s="322">
        <v>0</v>
      </c>
      <c r="Y382" s="322">
        <v>0</v>
      </c>
      <c r="Z382" s="322">
        <v>0</v>
      </c>
      <c r="AA382" s="322">
        <v>0</v>
      </c>
      <c r="AB382" s="322">
        <v>0</v>
      </c>
      <c r="AC382" s="322">
        <v>0</v>
      </c>
      <c r="AD382" s="322">
        <v>0</v>
      </c>
      <c r="AE382" s="322">
        <v>0</v>
      </c>
      <c r="AF382" s="322">
        <v>0</v>
      </c>
      <c r="AG382" s="322">
        <v>0</v>
      </c>
      <c r="AH382" s="322">
        <v>0</v>
      </c>
      <c r="AI382" s="322">
        <v>7.0000000000000007E-2</v>
      </c>
      <c r="AJ382" s="322">
        <v>0</v>
      </c>
      <c r="AK382" s="322">
        <v>0</v>
      </c>
      <c r="AL382" s="322">
        <v>0</v>
      </c>
      <c r="AM382" s="322">
        <v>0</v>
      </c>
      <c r="AN382" s="322">
        <v>0</v>
      </c>
      <c r="AO382" s="322">
        <v>0</v>
      </c>
      <c r="AP382" s="320">
        <v>0</v>
      </c>
      <c r="AQ382" s="322">
        <v>0</v>
      </c>
      <c r="AR382" s="322">
        <v>0</v>
      </c>
      <c r="AS382" s="322">
        <v>0</v>
      </c>
      <c r="AT382" s="101" t="s">
        <v>23</v>
      </c>
      <c r="AU382" s="101" t="s">
        <v>23</v>
      </c>
      <c r="AV382" s="101">
        <v>1</v>
      </c>
      <c r="AW382" t="s">
        <v>158</v>
      </c>
      <c r="AX382" t="s">
        <v>39</v>
      </c>
      <c r="AY382" s="345" t="s">
        <v>341</v>
      </c>
      <c r="AZ382" t="s">
        <v>331</v>
      </c>
      <c r="BA382" t="s">
        <v>321</v>
      </c>
      <c r="BB382" t="s">
        <v>321</v>
      </c>
      <c r="BC382" t="s">
        <v>321</v>
      </c>
      <c r="BD382" t="s">
        <v>321</v>
      </c>
      <c r="BE382" s="322">
        <v>0</v>
      </c>
    </row>
    <row r="383" spans="1:57">
      <c r="A383" s="186" t="s">
        <v>150</v>
      </c>
      <c r="B383" s="186" t="s">
        <v>416</v>
      </c>
      <c r="C383" s="322">
        <v>0</v>
      </c>
      <c r="D383" s="322">
        <v>0</v>
      </c>
      <c r="E383" s="322">
        <v>0</v>
      </c>
      <c r="F383" s="322">
        <v>0</v>
      </c>
      <c r="G383" s="322">
        <v>0</v>
      </c>
      <c r="H383" s="322">
        <v>0</v>
      </c>
      <c r="I383" s="322">
        <v>0</v>
      </c>
      <c r="J383" s="322">
        <v>0</v>
      </c>
      <c r="K383" s="322">
        <v>0</v>
      </c>
      <c r="L383" s="322">
        <v>0</v>
      </c>
      <c r="M383" s="322">
        <v>0</v>
      </c>
      <c r="N383" s="322">
        <v>0</v>
      </c>
      <c r="O383" s="322">
        <v>0</v>
      </c>
      <c r="P383" s="322">
        <v>0</v>
      </c>
      <c r="Q383" s="322">
        <v>0</v>
      </c>
      <c r="R383" s="322">
        <v>0</v>
      </c>
      <c r="S383" s="322">
        <v>0</v>
      </c>
      <c r="T383" s="322">
        <v>0</v>
      </c>
      <c r="U383" s="322">
        <v>0</v>
      </c>
      <c r="V383" s="322">
        <v>0</v>
      </c>
      <c r="W383" s="322">
        <v>0</v>
      </c>
      <c r="X383" s="322">
        <v>0</v>
      </c>
      <c r="Y383" s="322">
        <v>0</v>
      </c>
      <c r="Z383" s="322">
        <v>0</v>
      </c>
      <c r="AA383" s="322">
        <v>0</v>
      </c>
      <c r="AB383" s="322">
        <v>0</v>
      </c>
      <c r="AC383" s="322">
        <v>0</v>
      </c>
      <c r="AD383" s="322">
        <v>0</v>
      </c>
      <c r="AE383" s="322">
        <v>0</v>
      </c>
      <c r="AF383" s="322">
        <v>0.88600000000000001</v>
      </c>
      <c r="AG383" s="322">
        <v>3.5019999999999998</v>
      </c>
      <c r="AH383" s="322">
        <v>0</v>
      </c>
      <c r="AI383" s="322">
        <v>0</v>
      </c>
      <c r="AJ383" s="322">
        <v>0</v>
      </c>
      <c r="AK383" s="322">
        <v>0</v>
      </c>
      <c r="AL383" s="322">
        <v>0</v>
      </c>
      <c r="AM383" s="322">
        <v>0</v>
      </c>
      <c r="AN383" s="322">
        <v>0</v>
      </c>
      <c r="AO383" s="322">
        <v>0</v>
      </c>
      <c r="AP383" s="320">
        <v>0</v>
      </c>
      <c r="AQ383" s="322">
        <v>0</v>
      </c>
      <c r="AR383" s="322">
        <v>0</v>
      </c>
      <c r="AS383" s="322">
        <v>0</v>
      </c>
      <c r="AT383" s="101" t="s">
        <v>20</v>
      </c>
      <c r="AU383" s="101" t="s">
        <v>21</v>
      </c>
      <c r="AV383" s="101">
        <v>2</v>
      </c>
      <c r="AW383" t="s">
        <v>158</v>
      </c>
      <c r="AX383" t="s">
        <v>39</v>
      </c>
      <c r="AY383" s="345" t="s">
        <v>341</v>
      </c>
      <c r="AZ383" t="s">
        <v>331</v>
      </c>
      <c r="BA383" t="s">
        <v>321</v>
      </c>
      <c r="BB383" t="s">
        <v>321</v>
      </c>
      <c r="BC383" t="s">
        <v>321</v>
      </c>
      <c r="BD383" t="s">
        <v>321</v>
      </c>
      <c r="BE383" s="322">
        <v>0</v>
      </c>
    </row>
    <row r="384" spans="1:57">
      <c r="A384" s="186" t="s">
        <v>150</v>
      </c>
      <c r="B384" s="186" t="s">
        <v>422</v>
      </c>
      <c r="C384" s="322">
        <v>0</v>
      </c>
      <c r="D384" s="322">
        <v>0</v>
      </c>
      <c r="E384" s="322">
        <v>0</v>
      </c>
      <c r="F384" s="322">
        <v>0</v>
      </c>
      <c r="G384" s="322">
        <v>0</v>
      </c>
      <c r="H384" s="322">
        <v>0</v>
      </c>
      <c r="I384" s="322">
        <v>0</v>
      </c>
      <c r="J384" s="322">
        <v>0</v>
      </c>
      <c r="K384" s="322">
        <v>0</v>
      </c>
      <c r="L384" s="322">
        <v>0</v>
      </c>
      <c r="M384" s="322">
        <v>0</v>
      </c>
      <c r="N384" s="322">
        <v>0</v>
      </c>
      <c r="O384" s="322">
        <v>0</v>
      </c>
      <c r="P384" s="322">
        <v>0</v>
      </c>
      <c r="Q384" s="322">
        <v>0</v>
      </c>
      <c r="R384" s="322">
        <v>0</v>
      </c>
      <c r="S384" s="322">
        <v>0</v>
      </c>
      <c r="T384" s="322">
        <v>0</v>
      </c>
      <c r="U384" s="322">
        <v>0</v>
      </c>
      <c r="V384" s="322">
        <v>0</v>
      </c>
      <c r="W384" s="322">
        <v>0</v>
      </c>
      <c r="X384" s="322">
        <v>0</v>
      </c>
      <c r="Y384" s="322">
        <v>0</v>
      </c>
      <c r="Z384" s="322">
        <v>0</v>
      </c>
      <c r="AA384" s="322">
        <v>0</v>
      </c>
      <c r="AB384" s="322">
        <v>0</v>
      </c>
      <c r="AC384" s="322">
        <v>0</v>
      </c>
      <c r="AD384" s="322">
        <v>0</v>
      </c>
      <c r="AE384" s="322">
        <v>4.9320000000000004</v>
      </c>
      <c r="AF384" s="322">
        <v>3.82</v>
      </c>
      <c r="AG384" s="322">
        <v>0</v>
      </c>
      <c r="AH384" s="322">
        <v>0</v>
      </c>
      <c r="AI384" s="322">
        <v>0</v>
      </c>
      <c r="AJ384" s="322">
        <v>0</v>
      </c>
      <c r="AK384" s="322">
        <v>0</v>
      </c>
      <c r="AL384" s="322">
        <v>0</v>
      </c>
      <c r="AM384" s="322">
        <v>0</v>
      </c>
      <c r="AN384" s="322">
        <v>0</v>
      </c>
      <c r="AO384" s="322">
        <v>0</v>
      </c>
      <c r="AP384" s="320">
        <v>0</v>
      </c>
      <c r="AQ384" s="322">
        <v>0</v>
      </c>
      <c r="AR384" s="322">
        <v>0</v>
      </c>
      <c r="AS384" s="322">
        <v>0</v>
      </c>
      <c r="AT384" s="101" t="s">
        <v>19</v>
      </c>
      <c r="AU384" s="101" t="s">
        <v>20</v>
      </c>
      <c r="AV384" s="101">
        <v>2</v>
      </c>
      <c r="AW384" t="s">
        <v>158</v>
      </c>
      <c r="AX384" t="s">
        <v>39</v>
      </c>
      <c r="AY384" s="345" t="s">
        <v>341</v>
      </c>
      <c r="AZ384" t="s">
        <v>331</v>
      </c>
      <c r="BA384" t="s">
        <v>321</v>
      </c>
      <c r="BB384" t="s">
        <v>321</v>
      </c>
      <c r="BC384" t="s">
        <v>321</v>
      </c>
      <c r="BD384" t="s">
        <v>321</v>
      </c>
      <c r="BE384" s="322">
        <v>0</v>
      </c>
    </row>
    <row r="385" spans="1:57">
      <c r="A385" s="186" t="s">
        <v>150</v>
      </c>
      <c r="B385" s="186" t="s">
        <v>1157</v>
      </c>
      <c r="C385" s="322">
        <v>0</v>
      </c>
      <c r="D385" s="322">
        <v>0</v>
      </c>
      <c r="E385" s="322">
        <v>0</v>
      </c>
      <c r="F385" s="322">
        <v>0</v>
      </c>
      <c r="G385" s="322">
        <v>0</v>
      </c>
      <c r="H385" s="322">
        <v>0</v>
      </c>
      <c r="I385" s="322">
        <v>0</v>
      </c>
      <c r="J385" s="322">
        <v>0</v>
      </c>
      <c r="K385" s="322">
        <v>0</v>
      </c>
      <c r="L385" s="322">
        <v>0</v>
      </c>
      <c r="M385" s="322">
        <v>0</v>
      </c>
      <c r="N385" s="322">
        <v>0</v>
      </c>
      <c r="O385" s="322">
        <v>0</v>
      </c>
      <c r="P385" s="322">
        <v>0</v>
      </c>
      <c r="Q385" s="322">
        <v>0</v>
      </c>
      <c r="R385" s="322">
        <v>0</v>
      </c>
      <c r="S385" s="322">
        <v>0</v>
      </c>
      <c r="T385" s="322">
        <v>0</v>
      </c>
      <c r="U385" s="322">
        <v>0</v>
      </c>
      <c r="V385" s="322">
        <v>0</v>
      </c>
      <c r="W385" s="322">
        <v>0</v>
      </c>
      <c r="X385" s="322">
        <v>0</v>
      </c>
      <c r="Y385" s="322">
        <v>0</v>
      </c>
      <c r="Z385" s="322">
        <v>0</v>
      </c>
      <c r="AA385" s="322">
        <v>5.4219999999999997E-2</v>
      </c>
      <c r="AB385" s="322">
        <v>6.6545439999999997E-2</v>
      </c>
      <c r="AC385" s="322">
        <v>6.6000000000000003E-2</v>
      </c>
      <c r="AD385" s="322">
        <v>0</v>
      </c>
      <c r="AE385" s="322">
        <v>0</v>
      </c>
      <c r="AF385" s="322">
        <v>0</v>
      </c>
      <c r="AG385" s="322">
        <v>0</v>
      </c>
      <c r="AH385" s="322">
        <v>0</v>
      </c>
      <c r="AI385" s="322">
        <v>0</v>
      </c>
      <c r="AJ385" s="322">
        <v>0</v>
      </c>
      <c r="AK385" s="322">
        <v>0</v>
      </c>
      <c r="AL385" s="322">
        <v>0</v>
      </c>
      <c r="AM385" s="322">
        <v>0</v>
      </c>
      <c r="AN385" s="322">
        <v>0</v>
      </c>
      <c r="AO385" s="322">
        <v>0</v>
      </c>
      <c r="AP385" s="320">
        <v>0</v>
      </c>
      <c r="AQ385" s="322">
        <v>0</v>
      </c>
      <c r="AR385" s="322">
        <v>0</v>
      </c>
      <c r="AS385" s="322">
        <v>0</v>
      </c>
      <c r="AT385" s="101" t="s">
        <v>15</v>
      </c>
      <c r="AU385" s="101" t="s">
        <v>17</v>
      </c>
      <c r="AV385" s="101">
        <v>3</v>
      </c>
      <c r="AW385" t="s">
        <v>158</v>
      </c>
      <c r="AX385" t="s">
        <v>43</v>
      </c>
      <c r="AY385" s="345" t="s">
        <v>406</v>
      </c>
      <c r="AZ385" t="s">
        <v>331</v>
      </c>
      <c r="BA385" t="s">
        <v>321</v>
      </c>
      <c r="BB385" t="s">
        <v>321</v>
      </c>
      <c r="BC385" t="s">
        <v>321</v>
      </c>
      <c r="BD385" t="s">
        <v>321</v>
      </c>
      <c r="BE385" s="322">
        <v>0</v>
      </c>
    </row>
    <row r="386" spans="1:57">
      <c r="A386" s="186" t="s">
        <v>150</v>
      </c>
      <c r="B386" s="186" t="s">
        <v>1196</v>
      </c>
      <c r="C386" s="322">
        <v>0</v>
      </c>
      <c r="D386" s="322">
        <v>0</v>
      </c>
      <c r="E386" s="322">
        <v>0</v>
      </c>
      <c r="F386" s="322">
        <v>0.8</v>
      </c>
      <c r="G386" s="322">
        <v>0.5</v>
      </c>
      <c r="H386" s="322">
        <v>0.4</v>
      </c>
      <c r="I386" s="322">
        <v>0.5</v>
      </c>
      <c r="J386" s="322">
        <v>0.6</v>
      </c>
      <c r="K386" s="322">
        <v>0</v>
      </c>
      <c r="L386" s="322">
        <v>0</v>
      </c>
      <c r="M386" s="322">
        <v>0</v>
      </c>
      <c r="N386" s="322">
        <v>0</v>
      </c>
      <c r="O386" s="322">
        <v>0</v>
      </c>
      <c r="P386" s="322">
        <v>0</v>
      </c>
      <c r="Q386" s="322">
        <v>0</v>
      </c>
      <c r="R386" s="322">
        <v>0</v>
      </c>
      <c r="S386" s="322">
        <v>0</v>
      </c>
      <c r="T386" s="322">
        <v>0</v>
      </c>
      <c r="U386" s="322">
        <v>0</v>
      </c>
      <c r="V386" s="322">
        <v>0</v>
      </c>
      <c r="W386" s="322">
        <v>0</v>
      </c>
      <c r="X386" s="322">
        <v>0</v>
      </c>
      <c r="Y386" s="322">
        <v>0</v>
      </c>
      <c r="Z386" s="322">
        <v>0</v>
      </c>
      <c r="AA386" s="322">
        <v>0</v>
      </c>
      <c r="AB386" s="322">
        <v>0</v>
      </c>
      <c r="AC386" s="322">
        <v>0</v>
      </c>
      <c r="AD386" s="322">
        <v>0</v>
      </c>
      <c r="AE386" s="322">
        <v>0</v>
      </c>
      <c r="AF386" s="322">
        <v>0</v>
      </c>
      <c r="AG386" s="322">
        <v>0</v>
      </c>
      <c r="AH386" s="322">
        <v>0</v>
      </c>
      <c r="AI386" s="322">
        <v>0</v>
      </c>
      <c r="AJ386" s="322">
        <v>0</v>
      </c>
      <c r="AK386" s="322">
        <v>0</v>
      </c>
      <c r="AL386" s="322">
        <v>0</v>
      </c>
      <c r="AM386" s="322">
        <v>0</v>
      </c>
      <c r="AN386" s="322">
        <v>0</v>
      </c>
      <c r="AO386" s="322">
        <v>0</v>
      </c>
      <c r="AP386" s="320">
        <v>0</v>
      </c>
      <c r="AQ386" s="322">
        <v>0</v>
      </c>
      <c r="AR386" s="322">
        <v>0</v>
      </c>
      <c r="AS386" s="322">
        <v>0</v>
      </c>
      <c r="AT386" s="101" t="s">
        <v>69</v>
      </c>
      <c r="AU386" s="101" t="s">
        <v>73</v>
      </c>
      <c r="AV386" s="101">
        <v>5</v>
      </c>
      <c r="AW386" t="s">
        <v>158</v>
      </c>
      <c r="AX386" t="s">
        <v>39</v>
      </c>
      <c r="AY386" s="345" t="s">
        <v>341</v>
      </c>
      <c r="AZ386" t="s">
        <v>331</v>
      </c>
      <c r="BA386" t="s">
        <v>321</v>
      </c>
      <c r="BB386" t="s">
        <v>321</v>
      </c>
      <c r="BC386" t="s">
        <v>321</v>
      </c>
      <c r="BD386" t="s">
        <v>321</v>
      </c>
      <c r="BE386" s="322">
        <v>0</v>
      </c>
    </row>
    <row r="387" spans="1:57">
      <c r="A387" s="186" t="s">
        <v>150</v>
      </c>
      <c r="B387" s="186" t="s">
        <v>1197</v>
      </c>
      <c r="C387" s="322">
        <v>6.4</v>
      </c>
      <c r="D387" s="322">
        <v>6.9</v>
      </c>
      <c r="E387" s="322">
        <v>6.3</v>
      </c>
      <c r="F387" s="322">
        <v>0</v>
      </c>
      <c r="G387" s="322">
        <v>0</v>
      </c>
      <c r="H387" s="322">
        <v>0</v>
      </c>
      <c r="I387" s="322">
        <v>0</v>
      </c>
      <c r="J387" s="322">
        <v>0</v>
      </c>
      <c r="K387" s="322">
        <v>0</v>
      </c>
      <c r="L387" s="322">
        <v>0</v>
      </c>
      <c r="M387" s="322">
        <v>0</v>
      </c>
      <c r="N387" s="322">
        <v>0</v>
      </c>
      <c r="O387" s="322">
        <v>0</v>
      </c>
      <c r="P387" s="322">
        <v>0</v>
      </c>
      <c r="Q387" s="322">
        <v>0</v>
      </c>
      <c r="R387" s="322">
        <v>0</v>
      </c>
      <c r="S387" s="322">
        <v>0</v>
      </c>
      <c r="T387" s="322">
        <v>0</v>
      </c>
      <c r="U387" s="322">
        <v>0</v>
      </c>
      <c r="V387" s="322">
        <v>0</v>
      </c>
      <c r="W387" s="322">
        <v>0</v>
      </c>
      <c r="X387" s="322">
        <v>0</v>
      </c>
      <c r="Y387" s="322">
        <v>0</v>
      </c>
      <c r="Z387" s="322">
        <v>0</v>
      </c>
      <c r="AA387" s="322">
        <v>0</v>
      </c>
      <c r="AB387" s="322">
        <v>0</v>
      </c>
      <c r="AC387" s="322">
        <v>0</v>
      </c>
      <c r="AD387" s="322">
        <v>0</v>
      </c>
      <c r="AE387" s="322">
        <v>0</v>
      </c>
      <c r="AF387" s="322">
        <v>0</v>
      </c>
      <c r="AG387" s="322">
        <v>0</v>
      </c>
      <c r="AH387" s="322">
        <v>0</v>
      </c>
      <c r="AI387" s="322">
        <v>0</v>
      </c>
      <c r="AJ387" s="322">
        <v>0</v>
      </c>
      <c r="AK387" s="322">
        <v>0</v>
      </c>
      <c r="AL387" s="322">
        <v>0</v>
      </c>
      <c r="AM387" s="322">
        <v>0</v>
      </c>
      <c r="AN387" s="322">
        <v>0</v>
      </c>
      <c r="AO387" s="322">
        <v>0</v>
      </c>
      <c r="AP387" s="320">
        <v>0</v>
      </c>
      <c r="AQ387" s="322">
        <v>0</v>
      </c>
      <c r="AR387" s="322">
        <v>0</v>
      </c>
      <c r="AS387" s="322">
        <v>0</v>
      </c>
      <c r="AT387" s="101" t="s">
        <v>66</v>
      </c>
      <c r="AU387" s="101" t="s">
        <v>68</v>
      </c>
      <c r="AV387" s="101">
        <v>3</v>
      </c>
      <c r="AW387" t="s">
        <v>158</v>
      </c>
      <c r="AX387" t="s">
        <v>39</v>
      </c>
      <c r="AY387" s="345" t="s">
        <v>341</v>
      </c>
      <c r="AZ387" t="s">
        <v>331</v>
      </c>
      <c r="BA387" t="s">
        <v>321</v>
      </c>
      <c r="BB387" t="s">
        <v>321</v>
      </c>
      <c r="BC387" t="s">
        <v>321</v>
      </c>
      <c r="BD387" t="s">
        <v>321</v>
      </c>
      <c r="BE387" s="322">
        <v>0</v>
      </c>
    </row>
    <row r="388" spans="1:57">
      <c r="A388" s="186" t="s">
        <v>151</v>
      </c>
      <c r="B388" s="186" t="s">
        <v>6627</v>
      </c>
      <c r="C388" s="322">
        <v>0</v>
      </c>
      <c r="D388" s="322">
        <v>0</v>
      </c>
      <c r="E388" s="322">
        <v>0</v>
      </c>
      <c r="F388" s="322">
        <v>0</v>
      </c>
      <c r="G388" s="322">
        <v>0</v>
      </c>
      <c r="H388" s="322">
        <v>0</v>
      </c>
      <c r="I388" s="322">
        <v>0</v>
      </c>
      <c r="J388" s="322">
        <v>0</v>
      </c>
      <c r="K388" s="322">
        <v>0</v>
      </c>
      <c r="L388" s="322">
        <v>0</v>
      </c>
      <c r="M388" s="322">
        <v>0</v>
      </c>
      <c r="N388" s="322">
        <v>0</v>
      </c>
      <c r="O388" s="322">
        <v>0</v>
      </c>
      <c r="P388" s="322">
        <v>0</v>
      </c>
      <c r="Q388" s="322">
        <v>0</v>
      </c>
      <c r="R388" s="322">
        <v>0</v>
      </c>
      <c r="S388" s="322">
        <v>0</v>
      </c>
      <c r="T388" s="322">
        <v>0</v>
      </c>
      <c r="U388" s="322">
        <v>0</v>
      </c>
      <c r="V388" s="322">
        <v>0</v>
      </c>
      <c r="W388" s="322">
        <v>0</v>
      </c>
      <c r="X388" s="322">
        <v>0</v>
      </c>
      <c r="Y388" s="322">
        <v>0</v>
      </c>
      <c r="Z388" s="322">
        <v>0</v>
      </c>
      <c r="AA388" s="322">
        <v>0</v>
      </c>
      <c r="AB388" s="322">
        <v>0</v>
      </c>
      <c r="AC388" s="322">
        <v>0</v>
      </c>
      <c r="AD388" s="322">
        <v>0</v>
      </c>
      <c r="AE388" s="322">
        <v>0</v>
      </c>
      <c r="AF388" s="322">
        <v>0</v>
      </c>
      <c r="AG388" s="322">
        <v>0</v>
      </c>
      <c r="AH388" s="322">
        <v>0</v>
      </c>
      <c r="AI388" s="322">
        <v>0</v>
      </c>
      <c r="AJ388" s="322">
        <v>0</v>
      </c>
      <c r="AK388" s="322">
        <v>0</v>
      </c>
      <c r="AL388" s="322">
        <v>0</v>
      </c>
      <c r="AM388" s="322">
        <v>0</v>
      </c>
      <c r="AN388" s="322">
        <v>0</v>
      </c>
      <c r="AO388" s="322">
        <v>0</v>
      </c>
      <c r="AP388" s="320">
        <v>2</v>
      </c>
      <c r="AQ388" s="322">
        <v>5</v>
      </c>
      <c r="AR388" s="322">
        <v>3</v>
      </c>
      <c r="AS388" s="322">
        <v>0</v>
      </c>
      <c r="AT388" s="101" t="s">
        <v>1226</v>
      </c>
      <c r="AU388" s="101" t="s">
        <v>6521</v>
      </c>
      <c r="AV388" s="101">
        <v>3</v>
      </c>
      <c r="AW388" t="s">
        <v>158</v>
      </c>
      <c r="AX388" t="s">
        <v>53</v>
      </c>
      <c r="AY388" s="345" t="s">
        <v>341</v>
      </c>
      <c r="AZ388" t="s">
        <v>331</v>
      </c>
      <c r="BA388" t="s">
        <v>6628</v>
      </c>
      <c r="BB388" t="s">
        <v>321</v>
      </c>
      <c r="BC388" t="s">
        <v>321</v>
      </c>
      <c r="BD388" t="s">
        <v>321</v>
      </c>
      <c r="BE388" s="322" t="s">
        <v>6602</v>
      </c>
    </row>
    <row r="389" spans="1:57">
      <c r="A389" s="186" t="s">
        <v>151</v>
      </c>
      <c r="B389" s="186" t="s">
        <v>400</v>
      </c>
      <c r="C389" s="322">
        <v>0</v>
      </c>
      <c r="D389" s="322">
        <v>0</v>
      </c>
      <c r="E389" s="322">
        <v>0</v>
      </c>
      <c r="F389" s="322">
        <v>0</v>
      </c>
      <c r="G389" s="322">
        <v>0</v>
      </c>
      <c r="H389" s="322">
        <v>0</v>
      </c>
      <c r="I389" s="322">
        <v>0</v>
      </c>
      <c r="J389" s="322">
        <v>0</v>
      </c>
      <c r="K389" s="322">
        <v>0</v>
      </c>
      <c r="L389" s="322">
        <v>0</v>
      </c>
      <c r="M389" s="322">
        <v>0</v>
      </c>
      <c r="N389" s="322">
        <v>0</v>
      </c>
      <c r="O389" s="322">
        <v>0</v>
      </c>
      <c r="P389" s="322">
        <v>0</v>
      </c>
      <c r="Q389" s="322">
        <v>0</v>
      </c>
      <c r="R389" s="322">
        <v>0</v>
      </c>
      <c r="S389" s="322">
        <v>0</v>
      </c>
      <c r="T389" s="322">
        <v>0</v>
      </c>
      <c r="U389" s="322">
        <v>0</v>
      </c>
      <c r="V389" s="322">
        <v>0</v>
      </c>
      <c r="W389" s="322">
        <v>0</v>
      </c>
      <c r="X389" s="322">
        <v>0</v>
      </c>
      <c r="Y389" s="322">
        <v>0</v>
      </c>
      <c r="Z389" s="322">
        <v>0</v>
      </c>
      <c r="AA389" s="322">
        <v>0</v>
      </c>
      <c r="AB389" s="322">
        <v>0</v>
      </c>
      <c r="AC389" s="322">
        <v>0</v>
      </c>
      <c r="AD389" s="322">
        <v>0</v>
      </c>
      <c r="AE389" s="322">
        <v>0</v>
      </c>
      <c r="AF389" s="322">
        <v>0</v>
      </c>
      <c r="AG389" s="322">
        <v>0</v>
      </c>
      <c r="AH389" s="322">
        <v>0</v>
      </c>
      <c r="AI389" s="322">
        <v>0.47856399999999999</v>
      </c>
      <c r="AJ389" s="322">
        <v>0.49725000000000003</v>
      </c>
      <c r="AK389" s="322">
        <v>0.51641000000000004</v>
      </c>
      <c r="AL389" s="322">
        <v>0.29299999999999998</v>
      </c>
      <c r="AM389" s="322">
        <v>0.30399999999999999</v>
      </c>
      <c r="AN389" s="322">
        <v>0.35899999999999999</v>
      </c>
      <c r="AO389" s="322">
        <v>0.5</v>
      </c>
      <c r="AP389" s="320">
        <v>0</v>
      </c>
      <c r="AQ389" s="322">
        <v>0</v>
      </c>
      <c r="AR389" s="322">
        <v>0</v>
      </c>
      <c r="AS389" s="322">
        <v>0</v>
      </c>
      <c r="AT389" s="101" t="s">
        <v>23</v>
      </c>
      <c r="AU389" s="101" t="s">
        <v>63</v>
      </c>
      <c r="AV389" s="101">
        <v>7</v>
      </c>
      <c r="AW389" t="s">
        <v>158</v>
      </c>
      <c r="AX389" t="s">
        <v>53</v>
      </c>
      <c r="AY389" s="345" t="s">
        <v>325</v>
      </c>
      <c r="AZ389" t="s">
        <v>331</v>
      </c>
      <c r="BA389" t="s">
        <v>321</v>
      </c>
      <c r="BB389" t="s">
        <v>321</v>
      </c>
      <c r="BC389" t="s">
        <v>321</v>
      </c>
      <c r="BD389" t="s">
        <v>321</v>
      </c>
      <c r="BE389" s="322">
        <v>0</v>
      </c>
    </row>
    <row r="390" spans="1:57">
      <c r="A390" s="186" t="s">
        <v>151</v>
      </c>
      <c r="B390" s="186" t="s">
        <v>6626</v>
      </c>
      <c r="C390" s="322">
        <v>0</v>
      </c>
      <c r="D390" s="322">
        <v>0</v>
      </c>
      <c r="E390" s="322">
        <v>0</v>
      </c>
      <c r="F390" s="322">
        <v>0</v>
      </c>
      <c r="G390" s="322">
        <v>0</v>
      </c>
      <c r="H390" s="322">
        <v>0</v>
      </c>
      <c r="I390" s="322">
        <v>0</v>
      </c>
      <c r="J390" s="322">
        <v>0</v>
      </c>
      <c r="K390" s="322">
        <v>0</v>
      </c>
      <c r="L390" s="322">
        <v>0</v>
      </c>
      <c r="M390" s="322">
        <v>0</v>
      </c>
      <c r="N390" s="322">
        <v>0</v>
      </c>
      <c r="O390" s="322">
        <v>0</v>
      </c>
      <c r="P390" s="322">
        <v>0</v>
      </c>
      <c r="Q390" s="322">
        <v>0</v>
      </c>
      <c r="R390" s="322">
        <v>0</v>
      </c>
      <c r="S390" s="322">
        <v>0</v>
      </c>
      <c r="T390" s="322">
        <v>0</v>
      </c>
      <c r="U390" s="322">
        <v>0</v>
      </c>
      <c r="V390" s="322">
        <v>0</v>
      </c>
      <c r="W390" s="322">
        <v>0</v>
      </c>
      <c r="X390" s="322">
        <v>0</v>
      </c>
      <c r="Y390" s="322">
        <v>0</v>
      </c>
      <c r="Z390" s="322">
        <v>0</v>
      </c>
      <c r="AA390" s="322">
        <v>0</v>
      </c>
      <c r="AB390" s="322">
        <v>0</v>
      </c>
      <c r="AC390" s="322">
        <v>0</v>
      </c>
      <c r="AD390" s="322">
        <v>0</v>
      </c>
      <c r="AE390" s="322">
        <v>0</v>
      </c>
      <c r="AF390" s="322">
        <v>0</v>
      </c>
      <c r="AG390" s="322">
        <v>0</v>
      </c>
      <c r="AH390" s="322">
        <v>0</v>
      </c>
      <c r="AI390" s="322">
        <v>0</v>
      </c>
      <c r="AJ390" s="322">
        <v>0</v>
      </c>
      <c r="AK390" s="322">
        <v>0</v>
      </c>
      <c r="AL390" s="322">
        <v>0</v>
      </c>
      <c r="AM390" s="322">
        <v>0</v>
      </c>
      <c r="AN390" s="322">
        <v>0.36699999999999999</v>
      </c>
      <c r="AO390" s="322">
        <v>0.42099999999999999</v>
      </c>
      <c r="AP390" s="320">
        <v>0</v>
      </c>
      <c r="AQ390" s="322">
        <v>0</v>
      </c>
      <c r="AR390" s="322">
        <v>0</v>
      </c>
      <c r="AS390" s="322">
        <v>0</v>
      </c>
      <c r="AT390" s="101" t="s">
        <v>62</v>
      </c>
      <c r="AU390" s="101" t="s">
        <v>63</v>
      </c>
      <c r="AV390" s="101">
        <v>2</v>
      </c>
      <c r="AW390" t="s">
        <v>158</v>
      </c>
      <c r="AX390" t="s">
        <v>53</v>
      </c>
      <c r="AY390" s="345" t="s">
        <v>325</v>
      </c>
      <c r="AZ390" t="s">
        <v>331</v>
      </c>
      <c r="BA390" t="s">
        <v>321</v>
      </c>
      <c r="BB390" t="s">
        <v>321</v>
      </c>
      <c r="BC390" t="s">
        <v>321</v>
      </c>
      <c r="BD390" t="s">
        <v>321</v>
      </c>
      <c r="BE390" s="322" t="s">
        <v>6602</v>
      </c>
    </row>
    <row r="391" spans="1:57">
      <c r="A391" s="186" t="s">
        <v>151</v>
      </c>
      <c r="B391" s="186" t="s">
        <v>398</v>
      </c>
      <c r="C391" s="322">
        <v>0</v>
      </c>
      <c r="D391" s="322">
        <v>0</v>
      </c>
      <c r="E391" s="322">
        <v>0</v>
      </c>
      <c r="F391" s="322">
        <v>0</v>
      </c>
      <c r="G391" s="322">
        <v>0</v>
      </c>
      <c r="H391" s="322">
        <v>0</v>
      </c>
      <c r="I391" s="322">
        <v>0</v>
      </c>
      <c r="J391" s="322">
        <v>0</v>
      </c>
      <c r="K391" s="322">
        <v>0</v>
      </c>
      <c r="L391" s="322">
        <v>0</v>
      </c>
      <c r="M391" s="322">
        <v>0</v>
      </c>
      <c r="N391" s="322">
        <v>0</v>
      </c>
      <c r="O391" s="322">
        <v>0</v>
      </c>
      <c r="P391" s="322">
        <v>0</v>
      </c>
      <c r="Q391" s="322">
        <v>0</v>
      </c>
      <c r="R391" s="322">
        <v>0</v>
      </c>
      <c r="S391" s="322">
        <v>0</v>
      </c>
      <c r="T391" s="322">
        <v>0</v>
      </c>
      <c r="U391" s="322">
        <v>0</v>
      </c>
      <c r="V391" s="322">
        <v>0</v>
      </c>
      <c r="W391" s="322">
        <v>0</v>
      </c>
      <c r="X391" s="322">
        <v>0</v>
      </c>
      <c r="Y391" s="322">
        <v>0</v>
      </c>
      <c r="Z391" s="322">
        <v>0</v>
      </c>
      <c r="AA391" s="322">
        <v>0</v>
      </c>
      <c r="AB391" s="322">
        <v>0</v>
      </c>
      <c r="AC391" s="322">
        <v>0</v>
      </c>
      <c r="AD391" s="322">
        <v>0</v>
      </c>
      <c r="AE391" s="322">
        <v>0</v>
      </c>
      <c r="AF391" s="322">
        <v>0</v>
      </c>
      <c r="AG391" s="322">
        <v>0</v>
      </c>
      <c r="AH391" s="322">
        <v>0</v>
      </c>
      <c r="AI391" s="322">
        <v>0.38500000000000001</v>
      </c>
      <c r="AJ391" s="322">
        <v>0.38500000000000001</v>
      </c>
      <c r="AK391" s="322">
        <v>0.38500000000000001</v>
      </c>
      <c r="AL391" s="322">
        <v>0.35</v>
      </c>
      <c r="AM391" s="322">
        <v>0.35</v>
      </c>
      <c r="AN391" s="322">
        <v>0.35</v>
      </c>
      <c r="AO391" s="322">
        <v>0</v>
      </c>
      <c r="AP391" s="320">
        <v>0</v>
      </c>
      <c r="AQ391" s="322">
        <v>0</v>
      </c>
      <c r="AR391" s="322">
        <v>0</v>
      </c>
      <c r="AS391" s="322">
        <v>0</v>
      </c>
      <c r="AT391" s="101" t="s">
        <v>23</v>
      </c>
      <c r="AU391" s="101" t="s">
        <v>62</v>
      </c>
      <c r="AV391" s="101">
        <v>6</v>
      </c>
      <c r="AW391" t="s">
        <v>158</v>
      </c>
      <c r="AX391" t="s">
        <v>53</v>
      </c>
      <c r="AY391" s="345" t="s">
        <v>325</v>
      </c>
      <c r="AZ391" t="s">
        <v>331</v>
      </c>
      <c r="BA391" t="s">
        <v>321</v>
      </c>
      <c r="BB391" t="s">
        <v>321</v>
      </c>
      <c r="BC391" t="s">
        <v>321</v>
      </c>
      <c r="BD391" t="s">
        <v>321</v>
      </c>
      <c r="BE391" s="322">
        <v>0</v>
      </c>
    </row>
    <row r="392" spans="1:57">
      <c r="A392" s="186" t="s">
        <v>151</v>
      </c>
      <c r="B392" s="186" t="s">
        <v>401</v>
      </c>
      <c r="C392" s="322">
        <v>0</v>
      </c>
      <c r="D392" s="322">
        <v>0</v>
      </c>
      <c r="E392" s="322">
        <v>0</v>
      </c>
      <c r="F392" s="322">
        <v>0</v>
      </c>
      <c r="G392" s="322">
        <v>0</v>
      </c>
      <c r="H392" s="322">
        <v>0</v>
      </c>
      <c r="I392" s="322">
        <v>0</v>
      </c>
      <c r="J392" s="322">
        <v>0</v>
      </c>
      <c r="K392" s="322">
        <v>0</v>
      </c>
      <c r="L392" s="322">
        <v>0</v>
      </c>
      <c r="M392" s="322">
        <v>0</v>
      </c>
      <c r="N392" s="322">
        <v>0</v>
      </c>
      <c r="O392" s="322">
        <v>0</v>
      </c>
      <c r="P392" s="322">
        <v>0</v>
      </c>
      <c r="Q392" s="322">
        <v>0</v>
      </c>
      <c r="R392" s="322">
        <v>0</v>
      </c>
      <c r="S392" s="322">
        <v>0</v>
      </c>
      <c r="T392" s="322">
        <v>0</v>
      </c>
      <c r="U392" s="322">
        <v>0</v>
      </c>
      <c r="V392" s="322">
        <v>0</v>
      </c>
      <c r="W392" s="322">
        <v>0</v>
      </c>
      <c r="X392" s="322">
        <v>0</v>
      </c>
      <c r="Y392" s="322">
        <v>0</v>
      </c>
      <c r="Z392" s="322">
        <v>0</v>
      </c>
      <c r="AA392" s="322">
        <v>0</v>
      </c>
      <c r="AB392" s="322">
        <v>0</v>
      </c>
      <c r="AC392" s="322">
        <v>0</v>
      </c>
      <c r="AD392" s="322">
        <v>0</v>
      </c>
      <c r="AE392" s="322">
        <v>0</v>
      </c>
      <c r="AF392" s="322">
        <v>0</v>
      </c>
      <c r="AG392" s="322">
        <v>0</v>
      </c>
      <c r="AH392" s="322">
        <v>0</v>
      </c>
      <c r="AI392" s="322">
        <v>0</v>
      </c>
      <c r="AJ392" s="322">
        <v>0</v>
      </c>
      <c r="AK392" s="322">
        <v>0</v>
      </c>
      <c r="AL392" s="322">
        <v>0.04</v>
      </c>
      <c r="AM392" s="322">
        <v>0.04</v>
      </c>
      <c r="AN392" s="322">
        <v>0.04</v>
      </c>
      <c r="AO392" s="322">
        <v>0</v>
      </c>
      <c r="AP392" s="320">
        <v>0</v>
      </c>
      <c r="AQ392" s="322">
        <v>0</v>
      </c>
      <c r="AR392" s="322">
        <v>0</v>
      </c>
      <c r="AS392" s="322">
        <v>0</v>
      </c>
      <c r="AT392" s="101" t="s">
        <v>26</v>
      </c>
      <c r="AU392" s="101" t="s">
        <v>62</v>
      </c>
      <c r="AV392" s="101">
        <v>3</v>
      </c>
      <c r="AW392" t="s">
        <v>158</v>
      </c>
      <c r="AX392" t="s">
        <v>53</v>
      </c>
      <c r="AY392" s="345" t="s">
        <v>325</v>
      </c>
      <c r="AZ392" t="s">
        <v>331</v>
      </c>
      <c r="BA392" t="s">
        <v>321</v>
      </c>
      <c r="BB392" t="s">
        <v>321</v>
      </c>
      <c r="BC392" t="s">
        <v>321</v>
      </c>
      <c r="BD392" t="s">
        <v>321</v>
      </c>
      <c r="BE392" s="322">
        <v>0</v>
      </c>
    </row>
    <row r="393" spans="1:57">
      <c r="A393" s="186" t="s">
        <v>151</v>
      </c>
      <c r="B393" s="186" t="s">
        <v>397</v>
      </c>
      <c r="C393" s="322">
        <v>0</v>
      </c>
      <c r="D393" s="322">
        <v>0</v>
      </c>
      <c r="E393" s="322">
        <v>0</v>
      </c>
      <c r="F393" s="322">
        <v>0</v>
      </c>
      <c r="G393" s="322">
        <v>0</v>
      </c>
      <c r="H393" s="322">
        <v>0</v>
      </c>
      <c r="I393" s="322">
        <v>0</v>
      </c>
      <c r="J393" s="322">
        <v>0</v>
      </c>
      <c r="K393" s="322">
        <v>0</v>
      </c>
      <c r="L393" s="322">
        <v>0</v>
      </c>
      <c r="M393" s="322">
        <v>0</v>
      </c>
      <c r="N393" s="322">
        <v>0</v>
      </c>
      <c r="O393" s="322">
        <v>0</v>
      </c>
      <c r="P393" s="322">
        <v>0</v>
      </c>
      <c r="Q393" s="322">
        <v>0</v>
      </c>
      <c r="R393" s="322">
        <v>0</v>
      </c>
      <c r="S393" s="322">
        <v>0</v>
      </c>
      <c r="T393" s="322">
        <v>0</v>
      </c>
      <c r="U393" s="322">
        <v>0</v>
      </c>
      <c r="V393" s="322">
        <v>0</v>
      </c>
      <c r="W393" s="322">
        <v>0</v>
      </c>
      <c r="X393" s="322">
        <v>0</v>
      </c>
      <c r="Y393" s="322">
        <v>0</v>
      </c>
      <c r="Z393" s="322">
        <v>0</v>
      </c>
      <c r="AA393" s="322">
        <v>0</v>
      </c>
      <c r="AB393" s="322">
        <v>0</v>
      </c>
      <c r="AC393" s="322">
        <v>0</v>
      </c>
      <c r="AD393" s="322">
        <v>0</v>
      </c>
      <c r="AE393" s="322">
        <v>0</v>
      </c>
      <c r="AF393" s="322">
        <v>0</v>
      </c>
      <c r="AG393" s="322">
        <v>0</v>
      </c>
      <c r="AH393" s="322">
        <v>0</v>
      </c>
      <c r="AI393" s="322">
        <v>0</v>
      </c>
      <c r="AJ393" s="322">
        <v>0</v>
      </c>
      <c r="AK393" s="322">
        <v>0.19</v>
      </c>
      <c r="AL393" s="322">
        <v>0.17899999999999999</v>
      </c>
      <c r="AM393" s="322">
        <v>0.19600000000000001</v>
      </c>
      <c r="AN393" s="322">
        <v>0</v>
      </c>
      <c r="AO393" s="322">
        <v>0</v>
      </c>
      <c r="AP393" s="320">
        <v>0</v>
      </c>
      <c r="AQ393" s="322">
        <v>0</v>
      </c>
      <c r="AR393" s="322">
        <v>0</v>
      </c>
      <c r="AS393" s="322">
        <v>0</v>
      </c>
      <c r="AT393" s="101" t="s">
        <v>25</v>
      </c>
      <c r="AU393" s="101" t="s">
        <v>27</v>
      </c>
      <c r="AV393" s="101">
        <v>3</v>
      </c>
      <c r="AW393" t="s">
        <v>158</v>
      </c>
      <c r="AX393" t="s">
        <v>53</v>
      </c>
      <c r="AY393" s="345" t="s">
        <v>325</v>
      </c>
      <c r="AZ393" t="s">
        <v>331</v>
      </c>
      <c r="BA393" t="s">
        <v>321</v>
      </c>
      <c r="BB393" t="s">
        <v>321</v>
      </c>
      <c r="BC393" t="s">
        <v>321</v>
      </c>
      <c r="BD393" t="s">
        <v>321</v>
      </c>
      <c r="BE393" s="322">
        <v>0</v>
      </c>
    </row>
    <row r="394" spans="1:57">
      <c r="A394" s="346" t="s">
        <v>151</v>
      </c>
      <c r="B394" s="186" t="s">
        <v>402</v>
      </c>
      <c r="C394" s="322">
        <v>0</v>
      </c>
      <c r="D394" s="322">
        <v>0</v>
      </c>
      <c r="E394" s="322">
        <v>0</v>
      </c>
      <c r="F394" s="322">
        <v>0</v>
      </c>
      <c r="G394" s="322">
        <v>0</v>
      </c>
      <c r="H394" s="322">
        <v>0</v>
      </c>
      <c r="I394" s="322">
        <v>0</v>
      </c>
      <c r="J394" s="322">
        <v>0</v>
      </c>
      <c r="K394" s="322">
        <v>0</v>
      </c>
      <c r="L394" s="322">
        <v>0</v>
      </c>
      <c r="M394" s="322">
        <v>0</v>
      </c>
      <c r="N394" s="322">
        <v>0</v>
      </c>
      <c r="O394" s="322">
        <v>0</v>
      </c>
      <c r="P394" s="322">
        <v>0</v>
      </c>
      <c r="Q394" s="322">
        <v>0</v>
      </c>
      <c r="R394" s="322">
        <v>0</v>
      </c>
      <c r="S394" s="322">
        <v>0</v>
      </c>
      <c r="T394" s="322">
        <v>0</v>
      </c>
      <c r="U394" s="322">
        <v>0</v>
      </c>
      <c r="V394" s="322">
        <v>0</v>
      </c>
      <c r="W394" s="322">
        <v>0</v>
      </c>
      <c r="X394" s="322">
        <v>0</v>
      </c>
      <c r="Y394" s="322">
        <v>0</v>
      </c>
      <c r="Z394" s="322">
        <v>0</v>
      </c>
      <c r="AA394" s="322">
        <v>0</v>
      </c>
      <c r="AB394" s="322">
        <v>0</v>
      </c>
      <c r="AC394" s="322">
        <v>0</v>
      </c>
      <c r="AD394" s="322">
        <v>0</v>
      </c>
      <c r="AE394" s="322">
        <v>0</v>
      </c>
      <c r="AF394" s="322">
        <v>0</v>
      </c>
      <c r="AG394" s="322">
        <v>0.5</v>
      </c>
      <c r="AH394" s="322">
        <v>0.51</v>
      </c>
      <c r="AI394" s="322">
        <v>0.52</v>
      </c>
      <c r="AJ394" s="322">
        <v>0.53100000000000003</v>
      </c>
      <c r="AK394" s="322">
        <v>0.54100000000000004</v>
      </c>
      <c r="AL394" s="322">
        <v>0</v>
      </c>
      <c r="AM394" s="322">
        <v>0</v>
      </c>
      <c r="AN394" s="322">
        <v>0</v>
      </c>
      <c r="AO394" s="322">
        <v>0</v>
      </c>
      <c r="AP394" s="320">
        <v>0</v>
      </c>
      <c r="AQ394" s="322">
        <v>0</v>
      </c>
      <c r="AR394" s="322">
        <v>0</v>
      </c>
      <c r="AS394" s="322">
        <v>0</v>
      </c>
      <c r="AT394" s="101" t="s">
        <v>21</v>
      </c>
      <c r="AU394" s="101" t="s">
        <v>25</v>
      </c>
      <c r="AV394" s="101">
        <v>5</v>
      </c>
      <c r="AW394" s="345" t="s">
        <v>158</v>
      </c>
      <c r="AX394" s="345" t="s">
        <v>53</v>
      </c>
      <c r="AY394" s="345" t="s">
        <v>336</v>
      </c>
      <c r="AZ394" s="345" t="s">
        <v>331</v>
      </c>
      <c r="BA394" s="345" t="s">
        <v>321</v>
      </c>
      <c r="BB394" s="345" t="s">
        <v>321</v>
      </c>
      <c r="BC394" s="345" t="s">
        <v>321</v>
      </c>
      <c r="BD394" s="345" t="s">
        <v>321</v>
      </c>
      <c r="BE394" s="322">
        <v>0</v>
      </c>
    </row>
    <row r="395" spans="1:57">
      <c r="A395" s="186" t="s">
        <v>151</v>
      </c>
      <c r="B395" s="186" t="s">
        <v>396</v>
      </c>
      <c r="C395" s="322">
        <v>0</v>
      </c>
      <c r="D395" s="322">
        <v>0</v>
      </c>
      <c r="E395" s="322">
        <v>0</v>
      </c>
      <c r="F395" s="322">
        <v>0</v>
      </c>
      <c r="G395" s="322">
        <v>0</v>
      </c>
      <c r="H395" s="322">
        <v>0</v>
      </c>
      <c r="I395" s="322">
        <v>0</v>
      </c>
      <c r="J395" s="322">
        <v>0</v>
      </c>
      <c r="K395" s="322">
        <v>0</v>
      </c>
      <c r="L395" s="322">
        <v>0</v>
      </c>
      <c r="M395" s="322">
        <v>0</v>
      </c>
      <c r="N395" s="322">
        <v>0</v>
      </c>
      <c r="O395" s="322">
        <v>0</v>
      </c>
      <c r="P395" s="322">
        <v>0</v>
      </c>
      <c r="Q395" s="322">
        <v>0</v>
      </c>
      <c r="R395" s="322">
        <v>0</v>
      </c>
      <c r="S395" s="322">
        <v>0</v>
      </c>
      <c r="T395" s="322">
        <v>0</v>
      </c>
      <c r="U395" s="322">
        <v>0</v>
      </c>
      <c r="V395" s="322">
        <v>0</v>
      </c>
      <c r="W395" s="322">
        <v>0</v>
      </c>
      <c r="X395" s="322">
        <v>0</v>
      </c>
      <c r="Y395" s="322">
        <v>0</v>
      </c>
      <c r="Z395" s="322">
        <v>0</v>
      </c>
      <c r="AA395" s="322">
        <v>0</v>
      </c>
      <c r="AB395" s="322">
        <v>0</v>
      </c>
      <c r="AC395" s="322">
        <v>0</v>
      </c>
      <c r="AD395" s="322">
        <v>0</v>
      </c>
      <c r="AE395" s="322">
        <v>0</v>
      </c>
      <c r="AF395" s="322">
        <v>0</v>
      </c>
      <c r="AG395" s="322">
        <v>0</v>
      </c>
      <c r="AH395" s="322">
        <v>0</v>
      </c>
      <c r="AI395" s="322">
        <v>0.27500000000000002</v>
      </c>
      <c r="AJ395" s="322">
        <v>0.27500000000000002</v>
      </c>
      <c r="AK395" s="322">
        <v>0.27500000000000002</v>
      </c>
      <c r="AL395" s="322">
        <v>0</v>
      </c>
      <c r="AM395" s="322">
        <v>0</v>
      </c>
      <c r="AN395" s="322">
        <v>0</v>
      </c>
      <c r="AO395" s="322">
        <v>0</v>
      </c>
      <c r="AP395" s="320">
        <v>0</v>
      </c>
      <c r="AQ395" s="322">
        <v>0</v>
      </c>
      <c r="AR395" s="322">
        <v>0</v>
      </c>
      <c r="AS395" s="322">
        <v>0</v>
      </c>
      <c r="AT395" s="101" t="s">
        <v>23</v>
      </c>
      <c r="AU395" s="101" t="s">
        <v>25</v>
      </c>
      <c r="AV395" s="101">
        <v>3</v>
      </c>
      <c r="AW395" t="s">
        <v>158</v>
      </c>
      <c r="AX395" t="s">
        <v>53</v>
      </c>
      <c r="AY395" s="345" t="s">
        <v>341</v>
      </c>
      <c r="AZ395" t="s">
        <v>331</v>
      </c>
      <c r="BA395" t="s">
        <v>321</v>
      </c>
      <c r="BB395" t="s">
        <v>321</v>
      </c>
      <c r="BC395" t="s">
        <v>321</v>
      </c>
      <c r="BD395" t="s">
        <v>321</v>
      </c>
      <c r="BE395" s="322">
        <v>0</v>
      </c>
    </row>
    <row r="396" spans="1:57">
      <c r="A396" s="186" t="s">
        <v>151</v>
      </c>
      <c r="B396" s="186" t="s">
        <v>399</v>
      </c>
      <c r="C396" s="322">
        <v>0</v>
      </c>
      <c r="D396" s="322">
        <v>0</v>
      </c>
      <c r="E396" s="322">
        <v>0</v>
      </c>
      <c r="F396" s="322">
        <v>0</v>
      </c>
      <c r="G396" s="322">
        <v>0</v>
      </c>
      <c r="H396" s="322">
        <v>0</v>
      </c>
      <c r="I396" s="322">
        <v>0</v>
      </c>
      <c r="J396" s="322">
        <v>0</v>
      </c>
      <c r="K396" s="322">
        <v>0</v>
      </c>
      <c r="L396" s="322">
        <v>0</v>
      </c>
      <c r="M396" s="322">
        <v>0</v>
      </c>
      <c r="N396" s="322">
        <v>0</v>
      </c>
      <c r="O396" s="322">
        <v>0</v>
      </c>
      <c r="P396" s="322">
        <v>0</v>
      </c>
      <c r="Q396" s="322">
        <v>0</v>
      </c>
      <c r="R396" s="322">
        <v>0</v>
      </c>
      <c r="S396" s="322">
        <v>0</v>
      </c>
      <c r="T396" s="322">
        <v>0</v>
      </c>
      <c r="U396" s="322">
        <v>0</v>
      </c>
      <c r="V396" s="322">
        <v>0</v>
      </c>
      <c r="W396" s="322">
        <v>0</v>
      </c>
      <c r="X396" s="322">
        <v>0</v>
      </c>
      <c r="Y396" s="322">
        <v>0</v>
      </c>
      <c r="Z396" s="322">
        <v>0</v>
      </c>
      <c r="AA396" s="322">
        <v>0</v>
      </c>
      <c r="AB396" s="322">
        <v>0</v>
      </c>
      <c r="AC396" s="322">
        <v>0</v>
      </c>
      <c r="AD396" s="322">
        <v>0</v>
      </c>
      <c r="AE396" s="322">
        <v>0</v>
      </c>
      <c r="AF396" s="322">
        <v>0</v>
      </c>
      <c r="AG396" s="322">
        <v>0</v>
      </c>
      <c r="AH396" s="322">
        <v>0.1</v>
      </c>
      <c r="AI396" s="322">
        <v>0.1</v>
      </c>
      <c r="AJ396" s="322">
        <v>0.1</v>
      </c>
      <c r="AK396" s="322">
        <v>0</v>
      </c>
      <c r="AL396" s="322">
        <v>0</v>
      </c>
      <c r="AM396" s="322">
        <v>0</v>
      </c>
      <c r="AN396" s="322">
        <v>0</v>
      </c>
      <c r="AO396" s="322">
        <v>0</v>
      </c>
      <c r="AP396" s="320">
        <v>0</v>
      </c>
      <c r="AQ396" s="322">
        <v>0</v>
      </c>
      <c r="AR396" s="322">
        <v>0</v>
      </c>
      <c r="AS396" s="322">
        <v>0</v>
      </c>
      <c r="AT396" s="101" t="s">
        <v>22</v>
      </c>
      <c r="AU396" s="101" t="s">
        <v>24</v>
      </c>
      <c r="AV396" s="101">
        <v>3</v>
      </c>
      <c r="AW396" t="s">
        <v>158</v>
      </c>
      <c r="AX396" t="s">
        <v>53</v>
      </c>
      <c r="AY396" s="345" t="s">
        <v>325</v>
      </c>
      <c r="AZ396" t="s">
        <v>331</v>
      </c>
      <c r="BA396" t="s">
        <v>321</v>
      </c>
      <c r="BB396" t="s">
        <v>321</v>
      </c>
      <c r="BC396" t="s">
        <v>321</v>
      </c>
      <c r="BD396" t="s">
        <v>321</v>
      </c>
      <c r="BE396" s="322">
        <v>0</v>
      </c>
    </row>
    <row r="397" spans="1:57">
      <c r="A397" s="186" t="s">
        <v>151</v>
      </c>
      <c r="B397" s="186" t="s">
        <v>395</v>
      </c>
      <c r="C397" s="322">
        <v>0</v>
      </c>
      <c r="D397" s="322">
        <v>0</v>
      </c>
      <c r="E397" s="322">
        <v>0</v>
      </c>
      <c r="F397" s="322">
        <v>0</v>
      </c>
      <c r="G397" s="322">
        <v>0</v>
      </c>
      <c r="H397" s="322">
        <v>0</v>
      </c>
      <c r="I397" s="322">
        <v>0</v>
      </c>
      <c r="J397" s="322">
        <v>0</v>
      </c>
      <c r="K397" s="322">
        <v>0</v>
      </c>
      <c r="L397" s="322">
        <v>0</v>
      </c>
      <c r="M397" s="322">
        <v>0</v>
      </c>
      <c r="N397" s="322">
        <v>0</v>
      </c>
      <c r="O397" s="322">
        <v>0</v>
      </c>
      <c r="P397" s="322">
        <v>0</v>
      </c>
      <c r="Q397" s="322">
        <v>0</v>
      </c>
      <c r="R397" s="322">
        <v>0</v>
      </c>
      <c r="S397" s="322">
        <v>0</v>
      </c>
      <c r="T397" s="322">
        <v>0</v>
      </c>
      <c r="U397" s="322">
        <v>0</v>
      </c>
      <c r="V397" s="322">
        <v>0</v>
      </c>
      <c r="W397" s="322">
        <v>0</v>
      </c>
      <c r="X397" s="322">
        <v>0</v>
      </c>
      <c r="Y397" s="322">
        <v>0</v>
      </c>
      <c r="Z397" s="322">
        <v>0</v>
      </c>
      <c r="AA397" s="322">
        <v>0</v>
      </c>
      <c r="AB397" s="322">
        <v>0</v>
      </c>
      <c r="AC397" s="322">
        <v>0</v>
      </c>
      <c r="AD397" s="322">
        <v>0.5</v>
      </c>
      <c r="AE397" s="322">
        <v>0.5</v>
      </c>
      <c r="AF397" s="322">
        <v>0.5</v>
      </c>
      <c r="AG397" s="322">
        <v>0.5</v>
      </c>
      <c r="AH397" s="322">
        <v>0.5</v>
      </c>
      <c r="AI397" s="322">
        <v>0</v>
      </c>
      <c r="AJ397" s="322">
        <v>0</v>
      </c>
      <c r="AK397" s="322">
        <v>0</v>
      </c>
      <c r="AL397" s="322">
        <v>0</v>
      </c>
      <c r="AM397" s="322">
        <v>0</v>
      </c>
      <c r="AN397" s="322">
        <v>0</v>
      </c>
      <c r="AO397" s="322">
        <v>0</v>
      </c>
      <c r="AP397" s="320">
        <v>0</v>
      </c>
      <c r="AQ397" s="322">
        <v>0</v>
      </c>
      <c r="AR397" s="322">
        <v>0</v>
      </c>
      <c r="AS397" s="322">
        <v>0</v>
      </c>
      <c r="AT397" s="101" t="s">
        <v>18</v>
      </c>
      <c r="AU397" s="101" t="s">
        <v>22</v>
      </c>
      <c r="AV397" s="101">
        <v>5</v>
      </c>
      <c r="AW397" t="s">
        <v>158</v>
      </c>
      <c r="AX397" t="s">
        <v>53</v>
      </c>
      <c r="AY397" s="345" t="s">
        <v>341</v>
      </c>
      <c r="AZ397" t="s">
        <v>331</v>
      </c>
      <c r="BA397" t="s">
        <v>321</v>
      </c>
      <c r="BB397" t="s">
        <v>321</v>
      </c>
      <c r="BC397" t="s">
        <v>321</v>
      </c>
      <c r="BD397" t="s">
        <v>321</v>
      </c>
      <c r="BE397" s="322">
        <v>0</v>
      </c>
    </row>
    <row r="398" spans="1:57">
      <c r="A398" s="186" t="s">
        <v>151</v>
      </c>
      <c r="B398" s="186" t="s">
        <v>1114</v>
      </c>
      <c r="C398" s="322">
        <v>0</v>
      </c>
      <c r="D398" s="322">
        <v>0</v>
      </c>
      <c r="E398" s="322">
        <v>0</v>
      </c>
      <c r="F398" s="322">
        <v>0</v>
      </c>
      <c r="G398" s="322">
        <v>0</v>
      </c>
      <c r="H398" s="322">
        <v>0</v>
      </c>
      <c r="I398" s="322">
        <v>0</v>
      </c>
      <c r="J398" s="322">
        <v>0</v>
      </c>
      <c r="K398" s="322">
        <v>0</v>
      </c>
      <c r="L398" s="322">
        <v>0</v>
      </c>
      <c r="M398" s="322">
        <v>0</v>
      </c>
      <c r="N398" s="322">
        <v>0</v>
      </c>
      <c r="O398" s="322">
        <v>0</v>
      </c>
      <c r="P398" s="322">
        <v>0</v>
      </c>
      <c r="Q398" s="322">
        <v>0</v>
      </c>
      <c r="R398" s="322">
        <v>0</v>
      </c>
      <c r="S398" s="322">
        <v>0</v>
      </c>
      <c r="T398" s="322">
        <v>0</v>
      </c>
      <c r="U398" s="322">
        <v>0</v>
      </c>
      <c r="V398" s="322">
        <v>0</v>
      </c>
      <c r="W398" s="322">
        <v>0</v>
      </c>
      <c r="X398" s="322">
        <v>0</v>
      </c>
      <c r="Y398" s="322">
        <v>0</v>
      </c>
      <c r="Z398" s="322">
        <v>0</v>
      </c>
      <c r="AA398" s="322">
        <v>0</v>
      </c>
      <c r="AB398" s="322">
        <v>0</v>
      </c>
      <c r="AC398" s="322">
        <v>0</v>
      </c>
      <c r="AD398" s="322">
        <v>0</v>
      </c>
      <c r="AE398" s="322">
        <v>0.1</v>
      </c>
      <c r="AF398" s="322">
        <v>0.1</v>
      </c>
      <c r="AG398" s="322">
        <v>0.1</v>
      </c>
      <c r="AH398" s="322">
        <v>0</v>
      </c>
      <c r="AI398" s="322">
        <v>0</v>
      </c>
      <c r="AJ398" s="322">
        <v>0</v>
      </c>
      <c r="AK398" s="322">
        <v>0</v>
      </c>
      <c r="AL398" s="322">
        <v>0</v>
      </c>
      <c r="AM398" s="322">
        <v>0</v>
      </c>
      <c r="AN398" s="322">
        <v>0</v>
      </c>
      <c r="AO398" s="322">
        <v>0</v>
      </c>
      <c r="AP398" s="320">
        <v>0</v>
      </c>
      <c r="AQ398" s="322">
        <v>0</v>
      </c>
      <c r="AR398" s="322">
        <v>0</v>
      </c>
      <c r="AS398" s="322">
        <v>0</v>
      </c>
      <c r="AT398" s="101" t="s">
        <v>19</v>
      </c>
      <c r="AU398" s="101" t="s">
        <v>21</v>
      </c>
      <c r="AV398" s="101">
        <v>3</v>
      </c>
      <c r="AW398" t="s">
        <v>158</v>
      </c>
      <c r="AX398" t="s">
        <v>53</v>
      </c>
      <c r="AY398" s="345" t="s">
        <v>325</v>
      </c>
      <c r="AZ398" t="s">
        <v>331</v>
      </c>
      <c r="BA398" t="s">
        <v>321</v>
      </c>
      <c r="BB398" t="s">
        <v>321</v>
      </c>
      <c r="BC398" t="s">
        <v>321</v>
      </c>
      <c r="BD398" t="s">
        <v>321</v>
      </c>
      <c r="BE398" s="322">
        <v>0</v>
      </c>
    </row>
    <row r="399" spans="1:57">
      <c r="A399" s="186" t="s">
        <v>152</v>
      </c>
      <c r="B399" s="186" t="s">
        <v>354</v>
      </c>
      <c r="C399" s="322">
        <v>0</v>
      </c>
      <c r="D399" s="322">
        <v>0</v>
      </c>
      <c r="E399" s="322">
        <v>0</v>
      </c>
      <c r="F399" s="322">
        <v>0</v>
      </c>
      <c r="G399" s="322">
        <v>0</v>
      </c>
      <c r="H399" s="322">
        <v>0</v>
      </c>
      <c r="I399" s="322">
        <v>0</v>
      </c>
      <c r="J399" s="322">
        <v>0</v>
      </c>
      <c r="K399" s="322">
        <v>0</v>
      </c>
      <c r="L399" s="322">
        <v>0</v>
      </c>
      <c r="M399" s="322">
        <v>0</v>
      </c>
      <c r="N399" s="322">
        <v>0</v>
      </c>
      <c r="O399" s="322">
        <v>0</v>
      </c>
      <c r="P399" s="322">
        <v>0</v>
      </c>
      <c r="Q399" s="322">
        <v>0</v>
      </c>
      <c r="R399" s="322">
        <v>0</v>
      </c>
      <c r="S399" s="322">
        <v>0</v>
      </c>
      <c r="T399" s="322">
        <v>0</v>
      </c>
      <c r="U399" s="322">
        <v>0</v>
      </c>
      <c r="V399" s="322">
        <v>0</v>
      </c>
      <c r="W399" s="322">
        <v>0</v>
      </c>
      <c r="X399" s="322">
        <v>0</v>
      </c>
      <c r="Y399" s="322">
        <v>0</v>
      </c>
      <c r="Z399" s="322">
        <v>0</v>
      </c>
      <c r="AA399" s="322">
        <v>0</v>
      </c>
      <c r="AB399" s="322">
        <v>0</v>
      </c>
      <c r="AC399" s="322">
        <v>0</v>
      </c>
      <c r="AD399" s="322">
        <v>5.8760000000000003</v>
      </c>
      <c r="AE399" s="322">
        <v>0.76300000000000001</v>
      </c>
      <c r="AF399" s="322">
        <v>2.9580000000000002</v>
      </c>
      <c r="AG399" s="322">
        <v>2.9809999999999999</v>
      </c>
      <c r="AH399" s="322">
        <v>2.9849999999999999</v>
      </c>
      <c r="AI399" s="322">
        <v>2.9990000000000001</v>
      </c>
      <c r="AJ399" s="322">
        <v>2.9990000000000001</v>
      </c>
      <c r="AK399" s="322">
        <v>2.9990000000000001</v>
      </c>
      <c r="AL399" s="322">
        <v>3.3809999999999998</v>
      </c>
      <c r="AM399" s="322">
        <v>3.26</v>
      </c>
      <c r="AN399" s="322">
        <v>2.9990000000000001</v>
      </c>
      <c r="AO399" s="322">
        <v>3.8170000000000002</v>
      </c>
      <c r="AP399" s="320">
        <v>5.5049999999999999</v>
      </c>
      <c r="AQ399" s="322">
        <v>5.6159999999999997</v>
      </c>
      <c r="AR399" s="322">
        <v>5.7329999999999997</v>
      </c>
      <c r="AS399" s="322">
        <v>5.8559999999999999</v>
      </c>
      <c r="AT399" s="101" t="s">
        <v>18</v>
      </c>
      <c r="AU399" s="101" t="s">
        <v>6522</v>
      </c>
      <c r="AV399" s="101">
        <v>16</v>
      </c>
      <c r="AW399" t="s">
        <v>158</v>
      </c>
      <c r="AX399" t="s">
        <v>53</v>
      </c>
      <c r="AY399" s="345" t="s">
        <v>341</v>
      </c>
      <c r="AZ399" t="s">
        <v>331</v>
      </c>
      <c r="BA399" t="s">
        <v>353</v>
      </c>
      <c r="BB399" t="s">
        <v>352</v>
      </c>
      <c r="BC399" s="345" t="s">
        <v>321</v>
      </c>
      <c r="BD399" s="345" t="s">
        <v>321</v>
      </c>
      <c r="BE399" s="322">
        <v>2.9990000000000001</v>
      </c>
    </row>
    <row r="400" spans="1:57">
      <c r="A400" s="186" t="s">
        <v>152</v>
      </c>
      <c r="B400" s="186" t="s">
        <v>377</v>
      </c>
      <c r="C400" s="322">
        <v>0</v>
      </c>
      <c r="D400" s="322">
        <v>0</v>
      </c>
      <c r="E400" s="322">
        <v>0</v>
      </c>
      <c r="F400" s="322">
        <v>0</v>
      </c>
      <c r="G400" s="322">
        <v>0</v>
      </c>
      <c r="H400" s="322">
        <v>0</v>
      </c>
      <c r="I400" s="322">
        <v>0</v>
      </c>
      <c r="J400" s="322">
        <v>0</v>
      </c>
      <c r="K400" s="322">
        <v>0</v>
      </c>
      <c r="L400" s="322">
        <v>0</v>
      </c>
      <c r="M400" s="322">
        <v>0</v>
      </c>
      <c r="N400" s="322">
        <v>0</v>
      </c>
      <c r="O400" s="322">
        <v>0</v>
      </c>
      <c r="P400" s="322">
        <v>0</v>
      </c>
      <c r="Q400" s="322">
        <v>0</v>
      </c>
      <c r="R400" s="322">
        <v>0</v>
      </c>
      <c r="S400" s="322">
        <v>0</v>
      </c>
      <c r="T400" s="322">
        <v>0</v>
      </c>
      <c r="U400" s="322">
        <v>0</v>
      </c>
      <c r="V400" s="322">
        <v>0</v>
      </c>
      <c r="W400" s="322">
        <v>0</v>
      </c>
      <c r="X400" s="322">
        <v>0</v>
      </c>
      <c r="Y400" s="322">
        <v>0</v>
      </c>
      <c r="Z400" s="322">
        <v>0</v>
      </c>
      <c r="AA400" s="322">
        <v>0</v>
      </c>
      <c r="AB400" s="322">
        <v>0</v>
      </c>
      <c r="AC400" s="322">
        <v>0</v>
      </c>
      <c r="AD400" s="322">
        <v>0</v>
      </c>
      <c r="AE400" s="322">
        <v>0</v>
      </c>
      <c r="AF400" s="322">
        <v>0</v>
      </c>
      <c r="AG400" s="322">
        <v>0</v>
      </c>
      <c r="AH400" s="322">
        <v>0</v>
      </c>
      <c r="AI400" s="322">
        <v>9.3000000000000007</v>
      </c>
      <c r="AJ400" s="322">
        <v>9.3000000000000007</v>
      </c>
      <c r="AK400" s="322">
        <v>9.3000000000000007</v>
      </c>
      <c r="AL400" s="322">
        <v>10.481999999999999</v>
      </c>
      <c r="AM400" s="322">
        <v>10.11</v>
      </c>
      <c r="AN400" s="322">
        <v>9.3149999999999995</v>
      </c>
      <c r="AO400" s="322">
        <v>12.846</v>
      </c>
      <c r="AP400" s="320">
        <v>10.930999999999999</v>
      </c>
      <c r="AQ400" s="322">
        <v>11.863</v>
      </c>
      <c r="AR400" s="322">
        <v>12.641</v>
      </c>
      <c r="AS400" s="322">
        <v>13.459</v>
      </c>
      <c r="AT400" s="101" t="s">
        <v>23</v>
      </c>
      <c r="AU400" s="101" t="s">
        <v>6522</v>
      </c>
      <c r="AV400" s="101">
        <v>11</v>
      </c>
      <c r="AW400" t="s">
        <v>158</v>
      </c>
      <c r="AX400" t="s">
        <v>53</v>
      </c>
      <c r="AY400" s="345" t="s">
        <v>325</v>
      </c>
      <c r="AZ400" t="s">
        <v>331</v>
      </c>
      <c r="BA400" t="s">
        <v>1117</v>
      </c>
      <c r="BB400" t="s">
        <v>376</v>
      </c>
      <c r="BC400" s="345" t="s">
        <v>321</v>
      </c>
      <c r="BD400" s="345" t="s">
        <v>321</v>
      </c>
      <c r="BE400" s="322">
        <v>9.1159999999999997</v>
      </c>
    </row>
    <row r="401" spans="1:57">
      <c r="A401" s="186" t="s">
        <v>152</v>
      </c>
      <c r="B401" s="186" t="s">
        <v>394</v>
      </c>
      <c r="C401" s="322">
        <v>0</v>
      </c>
      <c r="D401" s="322">
        <v>0</v>
      </c>
      <c r="E401" s="322">
        <v>0</v>
      </c>
      <c r="F401" s="322">
        <v>0</v>
      </c>
      <c r="G401" s="322">
        <v>0</v>
      </c>
      <c r="H401" s="322">
        <v>0</v>
      </c>
      <c r="I401" s="322">
        <v>0</v>
      </c>
      <c r="J401" s="322">
        <v>0</v>
      </c>
      <c r="K401" s="322">
        <v>0</v>
      </c>
      <c r="L401" s="322">
        <v>0</v>
      </c>
      <c r="M401" s="322">
        <v>0</v>
      </c>
      <c r="N401" s="322">
        <v>0</v>
      </c>
      <c r="O401" s="322">
        <v>0</v>
      </c>
      <c r="P401" s="322">
        <v>0</v>
      </c>
      <c r="Q401" s="322">
        <v>0</v>
      </c>
      <c r="R401" s="322">
        <v>0</v>
      </c>
      <c r="S401" s="322">
        <v>0</v>
      </c>
      <c r="T401" s="322">
        <v>0</v>
      </c>
      <c r="U401" s="322">
        <v>0</v>
      </c>
      <c r="V401" s="322">
        <v>0</v>
      </c>
      <c r="W401" s="322">
        <v>0</v>
      </c>
      <c r="X401" s="322">
        <v>0</v>
      </c>
      <c r="Y401" s="322">
        <v>0</v>
      </c>
      <c r="Z401" s="322">
        <v>0</v>
      </c>
      <c r="AA401" s="322">
        <v>0</v>
      </c>
      <c r="AB401" s="322">
        <v>0</v>
      </c>
      <c r="AC401" s="322">
        <v>0</v>
      </c>
      <c r="AD401" s="322">
        <v>0</v>
      </c>
      <c r="AE401" s="322">
        <v>0</v>
      </c>
      <c r="AF401" s="322">
        <v>0</v>
      </c>
      <c r="AG401" s="322">
        <v>0</v>
      </c>
      <c r="AH401" s="322">
        <v>0</v>
      </c>
      <c r="AI401" s="322">
        <v>0</v>
      </c>
      <c r="AJ401" s="322">
        <v>0.71599999999999997</v>
      </c>
      <c r="AK401" s="322">
        <v>0.76</v>
      </c>
      <c r="AL401" s="322">
        <v>1.972</v>
      </c>
      <c r="AM401" s="322">
        <v>1.232</v>
      </c>
      <c r="AN401" s="322">
        <v>1.458</v>
      </c>
      <c r="AO401" s="322">
        <v>1.673</v>
      </c>
      <c r="AP401" s="320">
        <v>1.5449999999999999</v>
      </c>
      <c r="AQ401" s="322">
        <v>1.9</v>
      </c>
      <c r="AR401" s="322">
        <v>1.9650000000000001</v>
      </c>
      <c r="AS401" s="322">
        <v>1.988</v>
      </c>
      <c r="AT401" s="101" t="s">
        <v>24</v>
      </c>
      <c r="AU401" s="101" t="s">
        <v>6522</v>
      </c>
      <c r="AV401" s="101">
        <v>10</v>
      </c>
      <c r="AW401" t="s">
        <v>158</v>
      </c>
      <c r="AX401" t="s">
        <v>53</v>
      </c>
      <c r="AY401" t="s">
        <v>336</v>
      </c>
      <c r="AZ401" t="s">
        <v>331</v>
      </c>
      <c r="BA401" t="s">
        <v>393</v>
      </c>
      <c r="BB401" t="s">
        <v>392</v>
      </c>
      <c r="BC401" t="s">
        <v>321</v>
      </c>
      <c r="BD401" t="s">
        <v>321</v>
      </c>
      <c r="BE401" s="322">
        <v>0.95799999999999996</v>
      </c>
    </row>
    <row r="402" spans="1:57">
      <c r="A402" s="186" t="s">
        <v>152</v>
      </c>
      <c r="B402" s="186" t="s">
        <v>372</v>
      </c>
      <c r="C402" s="322">
        <v>0</v>
      </c>
      <c r="D402" s="322">
        <v>0</v>
      </c>
      <c r="E402" s="322">
        <v>0</v>
      </c>
      <c r="F402" s="322">
        <v>0</v>
      </c>
      <c r="G402" s="322">
        <v>0</v>
      </c>
      <c r="H402" s="322">
        <v>0</v>
      </c>
      <c r="I402" s="322">
        <v>0</v>
      </c>
      <c r="J402" s="322">
        <v>0</v>
      </c>
      <c r="K402" s="322">
        <v>0</v>
      </c>
      <c r="L402" s="322">
        <v>0</v>
      </c>
      <c r="M402" s="322">
        <v>0</v>
      </c>
      <c r="N402" s="322">
        <v>0</v>
      </c>
      <c r="O402" s="322">
        <v>0</v>
      </c>
      <c r="P402" s="322">
        <v>0</v>
      </c>
      <c r="Q402" s="322">
        <v>0</v>
      </c>
      <c r="R402" s="322">
        <v>0</v>
      </c>
      <c r="S402" s="322">
        <v>0</v>
      </c>
      <c r="T402" s="322">
        <v>0</v>
      </c>
      <c r="U402" s="322">
        <v>0</v>
      </c>
      <c r="V402" s="322">
        <v>0</v>
      </c>
      <c r="W402" s="322">
        <v>0</v>
      </c>
      <c r="X402" s="322">
        <v>0</v>
      </c>
      <c r="Y402" s="322">
        <v>0</v>
      </c>
      <c r="Z402" s="322">
        <v>0</v>
      </c>
      <c r="AA402" s="322">
        <v>0</v>
      </c>
      <c r="AB402" s="322">
        <v>0</v>
      </c>
      <c r="AC402" s="322">
        <v>0</v>
      </c>
      <c r="AD402" s="322">
        <v>0</v>
      </c>
      <c r="AE402" s="322">
        <v>0</v>
      </c>
      <c r="AF402" s="322">
        <v>0</v>
      </c>
      <c r="AG402" s="322">
        <v>0</v>
      </c>
      <c r="AH402" s="322">
        <v>0</v>
      </c>
      <c r="AI402" s="322">
        <v>0</v>
      </c>
      <c r="AJ402" s="322">
        <v>7.8</v>
      </c>
      <c r="AK402" s="322">
        <v>7.8</v>
      </c>
      <c r="AL402" s="322">
        <v>8.7910000000000004</v>
      </c>
      <c r="AM402" s="322">
        <v>8.48</v>
      </c>
      <c r="AN402" s="322">
        <v>7.8239999999999998</v>
      </c>
      <c r="AO402" s="322">
        <v>8.4429999999999996</v>
      </c>
      <c r="AP402" s="320">
        <v>9.6460000000000008</v>
      </c>
      <c r="AQ402" s="322">
        <v>9.6750000000000007</v>
      </c>
      <c r="AR402" s="322">
        <v>10.113</v>
      </c>
      <c r="AS402" s="322">
        <v>10.145</v>
      </c>
      <c r="AT402" s="101" t="s">
        <v>24</v>
      </c>
      <c r="AU402" s="101" t="s">
        <v>6522</v>
      </c>
      <c r="AV402" s="101">
        <v>10</v>
      </c>
      <c r="AW402" t="s">
        <v>158</v>
      </c>
      <c r="AX402" t="s">
        <v>53</v>
      </c>
      <c r="AY402" t="s">
        <v>325</v>
      </c>
      <c r="AZ402" t="s">
        <v>331</v>
      </c>
      <c r="BA402" t="s">
        <v>371</v>
      </c>
      <c r="BB402" t="s">
        <v>370</v>
      </c>
      <c r="BC402" t="s">
        <v>321</v>
      </c>
      <c r="BD402" t="s">
        <v>321</v>
      </c>
      <c r="BE402" s="322">
        <v>7.8239999999999998</v>
      </c>
    </row>
    <row r="403" spans="1:57">
      <c r="A403" s="186" t="s">
        <v>152</v>
      </c>
      <c r="B403" s="186" t="s">
        <v>359</v>
      </c>
      <c r="C403" s="322">
        <v>0</v>
      </c>
      <c r="D403" s="322">
        <v>0</v>
      </c>
      <c r="E403" s="322">
        <v>0</v>
      </c>
      <c r="F403" s="322">
        <v>0</v>
      </c>
      <c r="G403" s="322">
        <v>0</v>
      </c>
      <c r="H403" s="322">
        <v>0</v>
      </c>
      <c r="I403" s="322">
        <v>0</v>
      </c>
      <c r="J403" s="322">
        <v>0</v>
      </c>
      <c r="K403" s="322">
        <v>0</v>
      </c>
      <c r="L403" s="322">
        <v>0</v>
      </c>
      <c r="M403" s="322">
        <v>0</v>
      </c>
      <c r="N403" s="322">
        <v>0</v>
      </c>
      <c r="O403" s="322">
        <v>0</v>
      </c>
      <c r="P403" s="322">
        <v>0</v>
      </c>
      <c r="Q403" s="322">
        <v>0</v>
      </c>
      <c r="R403" s="322">
        <v>0</v>
      </c>
      <c r="S403" s="322">
        <v>0</v>
      </c>
      <c r="T403" s="322">
        <v>0</v>
      </c>
      <c r="U403" s="322">
        <v>0</v>
      </c>
      <c r="V403" s="322">
        <v>0</v>
      </c>
      <c r="W403" s="322">
        <v>0</v>
      </c>
      <c r="X403" s="322">
        <v>0</v>
      </c>
      <c r="Y403" s="322">
        <v>0</v>
      </c>
      <c r="Z403" s="322">
        <v>0</v>
      </c>
      <c r="AA403" s="322">
        <v>0</v>
      </c>
      <c r="AB403" s="322">
        <v>0</v>
      </c>
      <c r="AC403" s="322">
        <v>0</v>
      </c>
      <c r="AD403" s="322">
        <v>0.3</v>
      </c>
      <c r="AE403" s="322">
        <v>0.3</v>
      </c>
      <c r="AF403" s="322">
        <v>0</v>
      </c>
      <c r="AG403" s="322">
        <v>0</v>
      </c>
      <c r="AH403" s="322">
        <v>0.3</v>
      </c>
      <c r="AI403" s="322">
        <v>0.3</v>
      </c>
      <c r="AJ403" s="322">
        <v>0.3</v>
      </c>
      <c r="AK403" s="322">
        <v>0.6</v>
      </c>
      <c r="AL403" s="322">
        <v>0</v>
      </c>
      <c r="AM403" s="322">
        <v>0</v>
      </c>
      <c r="AN403" s="322">
        <v>0</v>
      </c>
      <c r="AO403" s="322">
        <v>0</v>
      </c>
      <c r="AP403" s="320">
        <v>0.35</v>
      </c>
      <c r="AQ403" s="322">
        <v>0.5</v>
      </c>
      <c r="AR403" s="322">
        <v>0.5</v>
      </c>
      <c r="AS403" s="322">
        <v>0</v>
      </c>
      <c r="AT403" s="101" t="s">
        <v>18</v>
      </c>
      <c r="AU403" s="101" t="s">
        <v>6521</v>
      </c>
      <c r="AV403" s="101">
        <v>15</v>
      </c>
      <c r="AW403" t="s">
        <v>158</v>
      </c>
      <c r="AX403" t="s">
        <v>53</v>
      </c>
      <c r="AY403" t="s">
        <v>341</v>
      </c>
      <c r="AZ403" t="s">
        <v>331</v>
      </c>
      <c r="BA403" t="s">
        <v>358</v>
      </c>
      <c r="BB403" t="s">
        <v>321</v>
      </c>
      <c r="BC403" t="s">
        <v>321</v>
      </c>
      <c r="BD403" t="s">
        <v>321</v>
      </c>
      <c r="BE403" s="322">
        <v>0</v>
      </c>
    </row>
    <row r="404" spans="1:57">
      <c r="A404" s="186" t="s">
        <v>152</v>
      </c>
      <c r="B404" s="186" t="s">
        <v>380</v>
      </c>
      <c r="C404" s="322">
        <v>0</v>
      </c>
      <c r="D404" s="322">
        <v>0</v>
      </c>
      <c r="E404" s="322">
        <v>0</v>
      </c>
      <c r="F404" s="322">
        <v>0</v>
      </c>
      <c r="G404" s="322">
        <v>0</v>
      </c>
      <c r="H404" s="322">
        <v>0</v>
      </c>
      <c r="I404" s="322">
        <v>0</v>
      </c>
      <c r="J404" s="322">
        <v>0</v>
      </c>
      <c r="K404" s="322">
        <v>0</v>
      </c>
      <c r="L404" s="322">
        <v>0</v>
      </c>
      <c r="M404" s="322">
        <v>0</v>
      </c>
      <c r="N404" s="322">
        <v>0</v>
      </c>
      <c r="O404" s="322">
        <v>0</v>
      </c>
      <c r="P404" s="322">
        <v>0</v>
      </c>
      <c r="Q404" s="322">
        <v>0</v>
      </c>
      <c r="R404" s="322">
        <v>0</v>
      </c>
      <c r="S404" s="322">
        <v>0</v>
      </c>
      <c r="T404" s="322">
        <v>0</v>
      </c>
      <c r="U404" s="322">
        <v>0</v>
      </c>
      <c r="V404" s="322">
        <v>0</v>
      </c>
      <c r="W404" s="322">
        <v>0</v>
      </c>
      <c r="X404" s="322">
        <v>0</v>
      </c>
      <c r="Y404" s="322">
        <v>0</v>
      </c>
      <c r="Z404" s="322">
        <v>0</v>
      </c>
      <c r="AA404" s="322">
        <v>0</v>
      </c>
      <c r="AB404" s="322">
        <v>0</v>
      </c>
      <c r="AC404" s="322">
        <v>0</v>
      </c>
      <c r="AD404" s="322">
        <v>0</v>
      </c>
      <c r="AE404" s="322">
        <v>0</v>
      </c>
      <c r="AF404" s="322">
        <v>0</v>
      </c>
      <c r="AG404" s="322">
        <v>0</v>
      </c>
      <c r="AH404" s="322">
        <v>0</v>
      </c>
      <c r="AI404" s="322">
        <v>0</v>
      </c>
      <c r="AJ404" s="322">
        <v>0</v>
      </c>
      <c r="AK404" s="322">
        <v>0.15</v>
      </c>
      <c r="AL404" s="322">
        <v>0</v>
      </c>
      <c r="AM404" s="322">
        <v>0.372</v>
      </c>
      <c r="AN404" s="322">
        <v>0.5</v>
      </c>
      <c r="AO404" s="322">
        <v>0</v>
      </c>
      <c r="AP404" s="320">
        <v>0</v>
      </c>
      <c r="AQ404" s="322">
        <v>5.8000000000000003E-2</v>
      </c>
      <c r="AR404" s="322">
        <v>0</v>
      </c>
      <c r="AS404" s="322">
        <v>0</v>
      </c>
      <c r="AT404" s="101" t="s">
        <v>25</v>
      </c>
      <c r="AU404" s="101" t="s">
        <v>6520</v>
      </c>
      <c r="AV404" s="101">
        <v>7</v>
      </c>
      <c r="AW404" t="s">
        <v>158</v>
      </c>
      <c r="AX404" t="s">
        <v>53</v>
      </c>
      <c r="AY404" t="s">
        <v>325</v>
      </c>
      <c r="AZ404" t="s">
        <v>331</v>
      </c>
      <c r="BA404" t="s">
        <v>1116</v>
      </c>
      <c r="BB404" t="s">
        <v>321</v>
      </c>
      <c r="BC404" t="s">
        <v>321</v>
      </c>
      <c r="BD404" t="s">
        <v>321</v>
      </c>
      <c r="BE404" s="322">
        <v>0</v>
      </c>
    </row>
    <row r="405" spans="1:57">
      <c r="A405" s="186" t="s">
        <v>152</v>
      </c>
      <c r="B405" s="186" t="s">
        <v>1081</v>
      </c>
      <c r="C405" s="322">
        <v>0</v>
      </c>
      <c r="D405" s="322">
        <v>0</v>
      </c>
      <c r="E405" s="322">
        <v>0</v>
      </c>
      <c r="F405" s="322">
        <v>0</v>
      </c>
      <c r="G405" s="322">
        <v>0</v>
      </c>
      <c r="H405" s="322">
        <v>0</v>
      </c>
      <c r="I405" s="322">
        <v>0</v>
      </c>
      <c r="J405" s="322">
        <v>0</v>
      </c>
      <c r="K405" s="322">
        <v>0</v>
      </c>
      <c r="L405" s="322">
        <v>0</v>
      </c>
      <c r="M405" s="322">
        <v>0</v>
      </c>
      <c r="N405" s="322">
        <v>0</v>
      </c>
      <c r="O405" s="322">
        <v>0</v>
      </c>
      <c r="P405" s="322">
        <v>0</v>
      </c>
      <c r="Q405" s="322">
        <v>0</v>
      </c>
      <c r="R405" s="322">
        <v>0</v>
      </c>
      <c r="S405" s="322">
        <v>0</v>
      </c>
      <c r="T405" s="322">
        <v>0</v>
      </c>
      <c r="U405" s="322">
        <v>0</v>
      </c>
      <c r="V405" s="322">
        <v>0</v>
      </c>
      <c r="W405" s="322">
        <v>0</v>
      </c>
      <c r="X405" s="322">
        <v>0</v>
      </c>
      <c r="Y405" s="322">
        <v>0</v>
      </c>
      <c r="Z405" s="322">
        <v>0</v>
      </c>
      <c r="AA405" s="322">
        <v>0</v>
      </c>
      <c r="AB405" s="322">
        <v>0</v>
      </c>
      <c r="AC405" s="322">
        <v>0</v>
      </c>
      <c r="AD405" s="322">
        <v>0</v>
      </c>
      <c r="AE405" s="322">
        <v>0</v>
      </c>
      <c r="AF405" s="322">
        <v>0</v>
      </c>
      <c r="AG405" s="322">
        <v>1.6359999999999999</v>
      </c>
      <c r="AH405" s="322">
        <v>0.19500000000000001</v>
      </c>
      <c r="AI405" s="322">
        <v>0</v>
      </c>
      <c r="AJ405" s="322">
        <v>1.3819999999999999</v>
      </c>
      <c r="AK405" s="322">
        <v>1.4890000000000001</v>
      </c>
      <c r="AL405" s="322">
        <v>0</v>
      </c>
      <c r="AM405" s="322">
        <v>0.63</v>
      </c>
      <c r="AN405" s="322">
        <v>1.1000000000000001</v>
      </c>
      <c r="AO405" s="322">
        <v>2</v>
      </c>
      <c r="AP405" s="320">
        <v>0</v>
      </c>
      <c r="AQ405" s="322">
        <v>0</v>
      </c>
      <c r="AR405" s="322">
        <v>0</v>
      </c>
      <c r="AS405" s="322">
        <v>0</v>
      </c>
      <c r="AT405" s="101" t="s">
        <v>21</v>
      </c>
      <c r="AU405" s="101" t="s">
        <v>63</v>
      </c>
      <c r="AV405" s="101">
        <v>9</v>
      </c>
      <c r="AW405" t="s">
        <v>158</v>
      </c>
      <c r="AX405" t="s">
        <v>53</v>
      </c>
      <c r="AY405" t="s">
        <v>341</v>
      </c>
      <c r="AZ405" t="s">
        <v>331</v>
      </c>
      <c r="BA405" t="s">
        <v>346</v>
      </c>
      <c r="BB405" t="s">
        <v>351</v>
      </c>
      <c r="BC405" t="s">
        <v>321</v>
      </c>
      <c r="BD405" t="s">
        <v>321</v>
      </c>
      <c r="BE405" s="322">
        <v>2</v>
      </c>
    </row>
    <row r="406" spans="1:57">
      <c r="A406" s="186" t="s">
        <v>152</v>
      </c>
      <c r="B406" s="186" t="s">
        <v>367</v>
      </c>
      <c r="C406" s="322">
        <v>0</v>
      </c>
      <c r="D406" s="322">
        <v>0</v>
      </c>
      <c r="E406" s="322">
        <v>0</v>
      </c>
      <c r="F406" s="322">
        <v>0</v>
      </c>
      <c r="G406" s="322">
        <v>0</v>
      </c>
      <c r="H406" s="322">
        <v>0</v>
      </c>
      <c r="I406" s="322">
        <v>0</v>
      </c>
      <c r="J406" s="322">
        <v>0</v>
      </c>
      <c r="K406" s="322">
        <v>0</v>
      </c>
      <c r="L406" s="322">
        <v>0</v>
      </c>
      <c r="M406" s="322">
        <v>0</v>
      </c>
      <c r="N406" s="322">
        <v>0</v>
      </c>
      <c r="O406" s="322">
        <v>0</v>
      </c>
      <c r="P406" s="322">
        <v>0</v>
      </c>
      <c r="Q406" s="322">
        <v>0</v>
      </c>
      <c r="R406" s="322">
        <v>0</v>
      </c>
      <c r="S406" s="322">
        <v>0</v>
      </c>
      <c r="T406" s="322">
        <v>0</v>
      </c>
      <c r="U406" s="322">
        <v>0</v>
      </c>
      <c r="V406" s="322">
        <v>0</v>
      </c>
      <c r="W406" s="322">
        <v>0</v>
      </c>
      <c r="X406" s="322">
        <v>0</v>
      </c>
      <c r="Y406" s="322">
        <v>0</v>
      </c>
      <c r="Z406" s="322">
        <v>0</v>
      </c>
      <c r="AA406" s="322">
        <v>0</v>
      </c>
      <c r="AB406" s="322">
        <v>0</v>
      </c>
      <c r="AC406" s="322">
        <v>0</v>
      </c>
      <c r="AD406" s="322">
        <v>0</v>
      </c>
      <c r="AE406" s="322">
        <v>0</v>
      </c>
      <c r="AF406" s="322">
        <v>0</v>
      </c>
      <c r="AG406" s="322">
        <v>0</v>
      </c>
      <c r="AH406" s="322">
        <v>0</v>
      </c>
      <c r="AI406" s="322">
        <v>0</v>
      </c>
      <c r="AJ406" s="322">
        <v>0</v>
      </c>
      <c r="AK406" s="322">
        <v>1</v>
      </c>
      <c r="AL406" s="322">
        <v>1.5</v>
      </c>
      <c r="AM406" s="322">
        <v>1.5</v>
      </c>
      <c r="AN406" s="322">
        <v>1.5</v>
      </c>
      <c r="AO406" s="322">
        <v>1.7</v>
      </c>
      <c r="AP406" s="320">
        <v>0</v>
      </c>
      <c r="AQ406" s="322">
        <v>0</v>
      </c>
      <c r="AR406" s="322">
        <v>0</v>
      </c>
      <c r="AS406" s="322">
        <v>0</v>
      </c>
      <c r="AT406" s="101" t="s">
        <v>25</v>
      </c>
      <c r="AU406" s="101" t="s">
        <v>63</v>
      </c>
      <c r="AV406" s="101">
        <v>5</v>
      </c>
      <c r="AW406" t="s">
        <v>158</v>
      </c>
      <c r="AX406" t="s">
        <v>53</v>
      </c>
      <c r="AY406" t="s">
        <v>341</v>
      </c>
      <c r="AZ406" t="s">
        <v>331</v>
      </c>
      <c r="BA406" t="s">
        <v>346</v>
      </c>
      <c r="BB406" t="s">
        <v>366</v>
      </c>
      <c r="BC406" t="s">
        <v>321</v>
      </c>
      <c r="BD406" t="s">
        <v>321</v>
      </c>
      <c r="BE406" s="322">
        <v>1.7</v>
      </c>
    </row>
    <row r="407" spans="1:57">
      <c r="A407" s="186" t="s">
        <v>152</v>
      </c>
      <c r="B407" s="186" t="s">
        <v>391</v>
      </c>
      <c r="C407" s="322">
        <v>0</v>
      </c>
      <c r="D407" s="322">
        <v>0</v>
      </c>
      <c r="E407" s="322">
        <v>0</v>
      </c>
      <c r="F407" s="322">
        <v>0</v>
      </c>
      <c r="G407" s="322">
        <v>0</v>
      </c>
      <c r="H407" s="322">
        <v>0</v>
      </c>
      <c r="I407" s="322">
        <v>0</v>
      </c>
      <c r="J407" s="322">
        <v>0</v>
      </c>
      <c r="K407" s="322">
        <v>0</v>
      </c>
      <c r="L407" s="322">
        <v>0</v>
      </c>
      <c r="M407" s="322">
        <v>0</v>
      </c>
      <c r="N407" s="322">
        <v>0</v>
      </c>
      <c r="O407" s="322">
        <v>0</v>
      </c>
      <c r="P407" s="322">
        <v>0</v>
      </c>
      <c r="Q407" s="322">
        <v>0</v>
      </c>
      <c r="R407" s="322">
        <v>0</v>
      </c>
      <c r="S407" s="322">
        <v>0</v>
      </c>
      <c r="T407" s="322">
        <v>0</v>
      </c>
      <c r="U407" s="322">
        <v>0</v>
      </c>
      <c r="V407" s="322">
        <v>0</v>
      </c>
      <c r="W407" s="322">
        <v>0</v>
      </c>
      <c r="X407" s="322">
        <v>0</v>
      </c>
      <c r="Y407" s="322">
        <v>0</v>
      </c>
      <c r="Z407" s="322">
        <v>0</v>
      </c>
      <c r="AA407" s="322">
        <v>0</v>
      </c>
      <c r="AB407" s="322">
        <v>0</v>
      </c>
      <c r="AC407" s="322">
        <v>0</v>
      </c>
      <c r="AD407" s="322">
        <v>0</v>
      </c>
      <c r="AE407" s="322">
        <v>0</v>
      </c>
      <c r="AF407" s="322">
        <v>0</v>
      </c>
      <c r="AG407" s="322">
        <v>0</v>
      </c>
      <c r="AH407" s="322">
        <v>0</v>
      </c>
      <c r="AI407" s="322">
        <v>0</v>
      </c>
      <c r="AJ407" s="322">
        <v>0</v>
      </c>
      <c r="AK407" s="322">
        <v>0.254</v>
      </c>
      <c r="AL407" s="322">
        <v>6.7000000000000004E-2</v>
      </c>
      <c r="AM407" s="322">
        <v>0.27500000000000002</v>
      </c>
      <c r="AN407" s="322">
        <v>0.30299999999999999</v>
      </c>
      <c r="AO407" s="322">
        <v>0.33700000000000002</v>
      </c>
      <c r="AP407" s="320">
        <v>0</v>
      </c>
      <c r="AQ407" s="322">
        <v>0</v>
      </c>
      <c r="AR407" s="322">
        <v>0</v>
      </c>
      <c r="AS407" s="322">
        <v>0</v>
      </c>
      <c r="AT407" s="101" t="s">
        <v>25</v>
      </c>
      <c r="AU407" s="101" t="s">
        <v>63</v>
      </c>
      <c r="AV407" s="101">
        <v>5</v>
      </c>
      <c r="AW407" t="s">
        <v>158</v>
      </c>
      <c r="AX407" t="s">
        <v>53</v>
      </c>
      <c r="AY407" t="s">
        <v>336</v>
      </c>
      <c r="AZ407" t="s">
        <v>331</v>
      </c>
      <c r="BA407" t="s">
        <v>346</v>
      </c>
      <c r="BB407" t="s">
        <v>390</v>
      </c>
      <c r="BC407" t="s">
        <v>321</v>
      </c>
      <c r="BD407" t="s">
        <v>321</v>
      </c>
      <c r="BE407" s="322">
        <v>0.33700000000000002</v>
      </c>
    </row>
    <row r="408" spans="1:57">
      <c r="A408" s="186" t="s">
        <v>152</v>
      </c>
      <c r="B408" s="186" t="s">
        <v>369</v>
      </c>
      <c r="C408" s="322">
        <v>0</v>
      </c>
      <c r="D408" s="322">
        <v>0</v>
      </c>
      <c r="E408" s="322">
        <v>0</v>
      </c>
      <c r="F408" s="322">
        <v>0</v>
      </c>
      <c r="G408" s="322">
        <v>0</v>
      </c>
      <c r="H408" s="322">
        <v>0</v>
      </c>
      <c r="I408" s="322">
        <v>0</v>
      </c>
      <c r="J408" s="322">
        <v>0</v>
      </c>
      <c r="K408" s="322">
        <v>0</v>
      </c>
      <c r="L408" s="322">
        <v>0</v>
      </c>
      <c r="M408" s="322">
        <v>0</v>
      </c>
      <c r="N408" s="322">
        <v>0</v>
      </c>
      <c r="O408" s="322">
        <v>0</v>
      </c>
      <c r="P408" s="322">
        <v>0</v>
      </c>
      <c r="Q408" s="322">
        <v>0</v>
      </c>
      <c r="R408" s="322">
        <v>0</v>
      </c>
      <c r="S408" s="322">
        <v>0</v>
      </c>
      <c r="T408" s="322">
        <v>0</v>
      </c>
      <c r="U408" s="322">
        <v>0</v>
      </c>
      <c r="V408" s="322">
        <v>0</v>
      </c>
      <c r="W408" s="322">
        <v>0</v>
      </c>
      <c r="X408" s="322">
        <v>0</v>
      </c>
      <c r="Y408" s="322">
        <v>0</v>
      </c>
      <c r="Z408" s="322">
        <v>0</v>
      </c>
      <c r="AA408" s="322">
        <v>0</v>
      </c>
      <c r="AB408" s="322">
        <v>0</v>
      </c>
      <c r="AC408" s="322">
        <v>0</v>
      </c>
      <c r="AD408" s="322">
        <v>0</v>
      </c>
      <c r="AE408" s="322">
        <v>0</v>
      </c>
      <c r="AF408" s="322">
        <v>0</v>
      </c>
      <c r="AG408" s="322">
        <v>0</v>
      </c>
      <c r="AH408" s="322">
        <v>0</v>
      </c>
      <c r="AI408" s="322">
        <v>0</v>
      </c>
      <c r="AJ408" s="322">
        <v>0</v>
      </c>
      <c r="AK408" s="322">
        <v>0.39100000000000001</v>
      </c>
      <c r="AL408" s="322">
        <v>0.58699999999999997</v>
      </c>
      <c r="AM408" s="322">
        <v>0.09</v>
      </c>
      <c r="AN408" s="322">
        <v>1.7210000000000001</v>
      </c>
      <c r="AO408" s="322">
        <v>2.6429999999999998</v>
      </c>
      <c r="AP408" s="320">
        <v>0</v>
      </c>
      <c r="AQ408" s="322">
        <v>0</v>
      </c>
      <c r="AR408" s="322">
        <v>0</v>
      </c>
      <c r="AS408" s="322">
        <v>0</v>
      </c>
      <c r="AT408" s="101" t="s">
        <v>25</v>
      </c>
      <c r="AU408" s="101" t="s">
        <v>63</v>
      </c>
      <c r="AV408" s="101">
        <v>5</v>
      </c>
      <c r="AW408" t="s">
        <v>154</v>
      </c>
      <c r="AX408" t="s">
        <v>53</v>
      </c>
      <c r="AY408" t="s">
        <v>325</v>
      </c>
      <c r="AZ408" t="s">
        <v>331</v>
      </c>
      <c r="BA408" t="s">
        <v>368</v>
      </c>
      <c r="BB408" t="s">
        <v>1118</v>
      </c>
      <c r="BC408" s="345" t="s">
        <v>321</v>
      </c>
      <c r="BD408" s="345" t="s">
        <v>321</v>
      </c>
      <c r="BE408" s="322">
        <v>2.6429999999999998</v>
      </c>
    </row>
    <row r="409" spans="1:57">
      <c r="A409" s="186" t="s">
        <v>152</v>
      </c>
      <c r="B409" s="186" t="s">
        <v>342</v>
      </c>
      <c r="C409" s="322">
        <v>0</v>
      </c>
      <c r="D409" s="322">
        <v>0</v>
      </c>
      <c r="E409" s="322">
        <v>0</v>
      </c>
      <c r="F409" s="322">
        <v>0</v>
      </c>
      <c r="G409" s="322">
        <v>0</v>
      </c>
      <c r="H409" s="322">
        <v>0</v>
      </c>
      <c r="I409" s="322">
        <v>0</v>
      </c>
      <c r="J409" s="322">
        <v>0</v>
      </c>
      <c r="K409" s="322">
        <v>0</v>
      </c>
      <c r="L409" s="322">
        <v>0</v>
      </c>
      <c r="M409" s="322">
        <v>0</v>
      </c>
      <c r="N409" s="322">
        <v>0</v>
      </c>
      <c r="O409" s="322">
        <v>0</v>
      </c>
      <c r="P409" s="322">
        <v>0</v>
      </c>
      <c r="Q409" s="322">
        <v>0</v>
      </c>
      <c r="R409" s="322">
        <v>0</v>
      </c>
      <c r="S409" s="322">
        <v>0</v>
      </c>
      <c r="T409" s="322">
        <v>0</v>
      </c>
      <c r="U409" s="322">
        <v>0</v>
      </c>
      <c r="V409" s="322">
        <v>0</v>
      </c>
      <c r="W409" s="322">
        <v>0</v>
      </c>
      <c r="X409" s="322">
        <v>0</v>
      </c>
      <c r="Y409" s="322">
        <v>0</v>
      </c>
      <c r="Z409" s="322">
        <v>0</v>
      </c>
      <c r="AA409" s="322">
        <v>0</v>
      </c>
      <c r="AB409" s="322">
        <v>0</v>
      </c>
      <c r="AC409" s="322">
        <v>0</v>
      </c>
      <c r="AD409" s="322">
        <v>0</v>
      </c>
      <c r="AE409" s="322">
        <v>0</v>
      </c>
      <c r="AF409" s="322">
        <v>0</v>
      </c>
      <c r="AG409" s="322">
        <v>0</v>
      </c>
      <c r="AH409" s="322">
        <v>0</v>
      </c>
      <c r="AI409" s="322">
        <v>0</v>
      </c>
      <c r="AJ409" s="322">
        <v>0</v>
      </c>
      <c r="AK409" s="322">
        <v>2.5000000000000001E-2</v>
      </c>
      <c r="AL409" s="322">
        <v>0.20200000000000001</v>
      </c>
      <c r="AM409" s="322">
        <v>1.3919999999999999</v>
      </c>
      <c r="AN409" s="322">
        <v>0.57999999999999996</v>
      </c>
      <c r="AO409" s="322">
        <v>0.85</v>
      </c>
      <c r="AP409" s="320">
        <v>0</v>
      </c>
      <c r="AQ409" s="322">
        <v>0</v>
      </c>
      <c r="AR409" s="322">
        <v>0</v>
      </c>
      <c r="AS409" s="322">
        <v>0</v>
      </c>
      <c r="AT409" s="101" t="s">
        <v>25</v>
      </c>
      <c r="AU409" s="101" t="s">
        <v>63</v>
      </c>
      <c r="AV409" s="101">
        <v>5</v>
      </c>
      <c r="AW409" t="s">
        <v>158</v>
      </c>
      <c r="AX409" t="s">
        <v>53</v>
      </c>
      <c r="AY409" t="s">
        <v>341</v>
      </c>
      <c r="AZ409" t="s">
        <v>331</v>
      </c>
      <c r="BA409" t="s">
        <v>340</v>
      </c>
      <c r="BB409" t="s">
        <v>339</v>
      </c>
      <c r="BC409" s="345" t="s">
        <v>321</v>
      </c>
      <c r="BD409" s="345" t="s">
        <v>321</v>
      </c>
      <c r="BE409" s="322">
        <v>0</v>
      </c>
    </row>
    <row r="410" spans="1:57">
      <c r="A410" s="186" t="s">
        <v>152</v>
      </c>
      <c r="B410" s="186" t="s">
        <v>381</v>
      </c>
      <c r="C410" s="322">
        <v>0</v>
      </c>
      <c r="D410" s="322">
        <v>0</v>
      </c>
      <c r="E410" s="322">
        <v>0</v>
      </c>
      <c r="F410" s="322">
        <v>0</v>
      </c>
      <c r="G410" s="322">
        <v>0</v>
      </c>
      <c r="H410" s="322">
        <v>0</v>
      </c>
      <c r="I410" s="322">
        <v>0</v>
      </c>
      <c r="J410" s="322">
        <v>0</v>
      </c>
      <c r="K410" s="322">
        <v>0</v>
      </c>
      <c r="L410" s="322">
        <v>0</v>
      </c>
      <c r="M410" s="322">
        <v>0</v>
      </c>
      <c r="N410" s="322">
        <v>0</v>
      </c>
      <c r="O410" s="322">
        <v>0</v>
      </c>
      <c r="P410" s="322">
        <v>0</v>
      </c>
      <c r="Q410" s="322">
        <v>0</v>
      </c>
      <c r="R410" s="322">
        <v>0</v>
      </c>
      <c r="S410" s="322">
        <v>0</v>
      </c>
      <c r="T410" s="322">
        <v>0</v>
      </c>
      <c r="U410" s="322">
        <v>0</v>
      </c>
      <c r="V410" s="322">
        <v>0</v>
      </c>
      <c r="W410" s="322">
        <v>0</v>
      </c>
      <c r="X410" s="322">
        <v>0</v>
      </c>
      <c r="Y410" s="322">
        <v>0</v>
      </c>
      <c r="Z410" s="322">
        <v>0</v>
      </c>
      <c r="AA410" s="322">
        <v>0</v>
      </c>
      <c r="AB410" s="322">
        <v>0</v>
      </c>
      <c r="AC410" s="322">
        <v>0</v>
      </c>
      <c r="AD410" s="322">
        <v>0</v>
      </c>
      <c r="AE410" s="322">
        <v>0</v>
      </c>
      <c r="AF410" s="322">
        <v>0</v>
      </c>
      <c r="AG410" s="322">
        <v>0</v>
      </c>
      <c r="AH410" s="322">
        <v>0</v>
      </c>
      <c r="AI410" s="322">
        <v>0</v>
      </c>
      <c r="AJ410" s="322">
        <v>0</v>
      </c>
      <c r="AK410" s="322">
        <v>0</v>
      </c>
      <c r="AL410" s="322">
        <v>0.25</v>
      </c>
      <c r="AM410" s="322">
        <v>0.15</v>
      </c>
      <c r="AN410" s="322">
        <v>0.15</v>
      </c>
      <c r="AO410" s="322">
        <v>0.15</v>
      </c>
      <c r="AP410" s="320">
        <v>0</v>
      </c>
      <c r="AQ410" s="322">
        <v>0</v>
      </c>
      <c r="AR410" s="322">
        <v>0</v>
      </c>
      <c r="AS410" s="322">
        <v>0</v>
      </c>
      <c r="AT410" s="101" t="s">
        <v>26</v>
      </c>
      <c r="AU410" s="101" t="s">
        <v>63</v>
      </c>
      <c r="AV410" s="101">
        <v>4</v>
      </c>
      <c r="AW410" t="s">
        <v>158</v>
      </c>
      <c r="AX410" t="s">
        <v>53</v>
      </c>
      <c r="AY410" t="s">
        <v>325</v>
      </c>
      <c r="AZ410" t="s">
        <v>331</v>
      </c>
      <c r="BA410" t="s">
        <v>321</v>
      </c>
      <c r="BB410" t="s">
        <v>1115</v>
      </c>
      <c r="BC410" t="s">
        <v>321</v>
      </c>
      <c r="BD410" t="s">
        <v>321</v>
      </c>
      <c r="BE410" s="322">
        <v>0.15</v>
      </c>
    </row>
    <row r="411" spans="1:57">
      <c r="A411" s="186" t="s">
        <v>152</v>
      </c>
      <c r="B411" s="186" t="s">
        <v>388</v>
      </c>
      <c r="C411" s="322">
        <v>0</v>
      </c>
      <c r="D411" s="322">
        <v>0</v>
      </c>
      <c r="E411" s="322">
        <v>0</v>
      </c>
      <c r="F411" s="322">
        <v>0</v>
      </c>
      <c r="G411" s="322">
        <v>0</v>
      </c>
      <c r="H411" s="322">
        <v>0</v>
      </c>
      <c r="I411" s="322">
        <v>0</v>
      </c>
      <c r="J411" s="322">
        <v>0</v>
      </c>
      <c r="K411" s="322">
        <v>0</v>
      </c>
      <c r="L411" s="322">
        <v>0</v>
      </c>
      <c r="M411" s="322">
        <v>0</v>
      </c>
      <c r="N411" s="322">
        <v>0</v>
      </c>
      <c r="O411" s="322">
        <v>0</v>
      </c>
      <c r="P411" s="322">
        <v>0</v>
      </c>
      <c r="Q411" s="322">
        <v>0</v>
      </c>
      <c r="R411" s="322">
        <v>0</v>
      </c>
      <c r="S411" s="322">
        <v>0</v>
      </c>
      <c r="T411" s="322">
        <v>0</v>
      </c>
      <c r="U411" s="322">
        <v>0</v>
      </c>
      <c r="V411" s="322">
        <v>0</v>
      </c>
      <c r="W411" s="322">
        <v>0</v>
      </c>
      <c r="X411" s="322">
        <v>0</v>
      </c>
      <c r="Y411" s="322">
        <v>0</v>
      </c>
      <c r="Z411" s="322">
        <v>0</v>
      </c>
      <c r="AA411" s="322">
        <v>0</v>
      </c>
      <c r="AB411" s="322">
        <v>0</v>
      </c>
      <c r="AC411" s="322">
        <v>0</v>
      </c>
      <c r="AD411" s="322">
        <v>0</v>
      </c>
      <c r="AE411" s="322">
        <v>0</v>
      </c>
      <c r="AF411" s="322">
        <v>0</v>
      </c>
      <c r="AG411" s="322">
        <v>0</v>
      </c>
      <c r="AH411" s="322">
        <v>0</v>
      </c>
      <c r="AI411" s="322">
        <v>0</v>
      </c>
      <c r="AJ411" s="322">
        <v>0</v>
      </c>
      <c r="AK411" s="322">
        <v>0</v>
      </c>
      <c r="AL411" s="322">
        <v>0</v>
      </c>
      <c r="AM411" s="322">
        <v>0.8</v>
      </c>
      <c r="AN411" s="322">
        <v>0.59750000000000003</v>
      </c>
      <c r="AO411" s="322">
        <v>0.37311800000000001</v>
      </c>
      <c r="AP411" s="320">
        <v>0</v>
      </c>
      <c r="AQ411" s="322">
        <v>0</v>
      </c>
      <c r="AR411" s="322">
        <v>0</v>
      </c>
      <c r="AS411" s="322">
        <v>0</v>
      </c>
      <c r="AT411" s="101" t="s">
        <v>27</v>
      </c>
      <c r="AU411" s="101" t="s">
        <v>63</v>
      </c>
      <c r="AV411" s="101">
        <v>3</v>
      </c>
      <c r="AW411" t="s">
        <v>154</v>
      </c>
      <c r="AX411" t="s">
        <v>53</v>
      </c>
      <c r="AY411" t="s">
        <v>336</v>
      </c>
      <c r="AZ411" t="s">
        <v>331</v>
      </c>
      <c r="BA411" t="s">
        <v>387</v>
      </c>
      <c r="BB411" t="s">
        <v>386</v>
      </c>
      <c r="BC411" t="s">
        <v>321</v>
      </c>
      <c r="BD411" t="s">
        <v>321</v>
      </c>
      <c r="BE411" s="322">
        <v>0.25</v>
      </c>
    </row>
    <row r="412" spans="1:57">
      <c r="A412" s="186" t="s">
        <v>152</v>
      </c>
      <c r="B412" s="186" t="s">
        <v>375</v>
      </c>
      <c r="C412" s="322">
        <v>0</v>
      </c>
      <c r="D412" s="322">
        <v>0</v>
      </c>
      <c r="E412" s="322">
        <v>0</v>
      </c>
      <c r="F412" s="322">
        <v>0</v>
      </c>
      <c r="G412" s="322">
        <v>0</v>
      </c>
      <c r="H412" s="322">
        <v>0</v>
      </c>
      <c r="I412" s="322">
        <v>0</v>
      </c>
      <c r="J412" s="322">
        <v>0</v>
      </c>
      <c r="K412" s="322">
        <v>0</v>
      </c>
      <c r="L412" s="322">
        <v>0</v>
      </c>
      <c r="M412" s="322">
        <v>0</v>
      </c>
      <c r="N412" s="322">
        <v>0</v>
      </c>
      <c r="O412" s="322">
        <v>0</v>
      </c>
      <c r="P412" s="322">
        <v>0</v>
      </c>
      <c r="Q412" s="322">
        <v>0</v>
      </c>
      <c r="R412" s="322">
        <v>0</v>
      </c>
      <c r="S412" s="322">
        <v>0</v>
      </c>
      <c r="T412" s="322">
        <v>0</v>
      </c>
      <c r="U412" s="322">
        <v>0</v>
      </c>
      <c r="V412" s="322">
        <v>0</v>
      </c>
      <c r="W412" s="322">
        <v>0</v>
      </c>
      <c r="X412" s="322">
        <v>0</v>
      </c>
      <c r="Y412" s="322">
        <v>0</v>
      </c>
      <c r="Z412" s="322">
        <v>0</v>
      </c>
      <c r="AA412" s="322">
        <v>0</v>
      </c>
      <c r="AB412" s="322">
        <v>0</v>
      </c>
      <c r="AC412" s="322">
        <v>0</v>
      </c>
      <c r="AD412" s="322">
        <v>0</v>
      </c>
      <c r="AE412" s="322">
        <v>0</v>
      </c>
      <c r="AF412" s="322">
        <v>0</v>
      </c>
      <c r="AG412" s="322">
        <v>0</v>
      </c>
      <c r="AH412" s="322">
        <v>0</v>
      </c>
      <c r="AI412" s="322">
        <v>0</v>
      </c>
      <c r="AJ412" s="322">
        <v>0</v>
      </c>
      <c r="AK412" s="322">
        <v>0</v>
      </c>
      <c r="AL412" s="322">
        <v>0</v>
      </c>
      <c r="AM412" s="322">
        <v>0.11</v>
      </c>
      <c r="AN412" s="322">
        <v>0.1</v>
      </c>
      <c r="AO412" s="322">
        <v>0.1</v>
      </c>
      <c r="AP412" s="320">
        <v>0</v>
      </c>
      <c r="AQ412" s="322">
        <v>0</v>
      </c>
      <c r="AR412" s="322">
        <v>0</v>
      </c>
      <c r="AS412" s="322">
        <v>0</v>
      </c>
      <c r="AT412" s="101" t="s">
        <v>27</v>
      </c>
      <c r="AU412" s="101" t="s">
        <v>63</v>
      </c>
      <c r="AV412" s="101">
        <v>3</v>
      </c>
      <c r="AW412" t="s">
        <v>158</v>
      </c>
      <c r="AX412" t="s">
        <v>53</v>
      </c>
      <c r="AY412" t="s">
        <v>325</v>
      </c>
      <c r="AZ412" t="s">
        <v>331</v>
      </c>
      <c r="BA412" t="s">
        <v>321</v>
      </c>
      <c r="BB412" t="s">
        <v>374</v>
      </c>
      <c r="BC412" t="s">
        <v>321</v>
      </c>
      <c r="BD412" t="s">
        <v>321</v>
      </c>
      <c r="BE412" s="322">
        <v>0.1</v>
      </c>
    </row>
    <row r="413" spans="1:57">
      <c r="A413" s="186" t="s">
        <v>152</v>
      </c>
      <c r="B413" s="186" t="s">
        <v>361</v>
      </c>
      <c r="C413" s="322">
        <v>0</v>
      </c>
      <c r="D413" s="322">
        <v>0</v>
      </c>
      <c r="E413" s="322">
        <v>0</v>
      </c>
      <c r="F413" s="322">
        <v>0</v>
      </c>
      <c r="G413" s="322">
        <v>0</v>
      </c>
      <c r="H413" s="322">
        <v>0</v>
      </c>
      <c r="I413" s="322">
        <v>0</v>
      </c>
      <c r="J413" s="322">
        <v>0</v>
      </c>
      <c r="K413" s="322">
        <v>0</v>
      </c>
      <c r="L413" s="322">
        <v>0</v>
      </c>
      <c r="M413" s="322">
        <v>0</v>
      </c>
      <c r="N413" s="322">
        <v>0</v>
      </c>
      <c r="O413" s="322">
        <v>0</v>
      </c>
      <c r="P413" s="322">
        <v>0</v>
      </c>
      <c r="Q413" s="322">
        <v>0</v>
      </c>
      <c r="R413" s="322">
        <v>0</v>
      </c>
      <c r="S413" s="322">
        <v>0</v>
      </c>
      <c r="T413" s="322">
        <v>0</v>
      </c>
      <c r="U413" s="322">
        <v>0</v>
      </c>
      <c r="V413" s="322">
        <v>0</v>
      </c>
      <c r="W413" s="322">
        <v>0</v>
      </c>
      <c r="X413" s="322">
        <v>0</v>
      </c>
      <c r="Y413" s="322">
        <v>0</v>
      </c>
      <c r="Z413" s="322">
        <v>0</v>
      </c>
      <c r="AA413" s="322">
        <v>0</v>
      </c>
      <c r="AB413" s="322">
        <v>0</v>
      </c>
      <c r="AC413" s="322">
        <v>0</v>
      </c>
      <c r="AD413" s="322">
        <v>0</v>
      </c>
      <c r="AE413" s="322">
        <v>0</v>
      </c>
      <c r="AF413" s="322">
        <v>0</v>
      </c>
      <c r="AG413" s="322">
        <v>0</v>
      </c>
      <c r="AH413" s="322">
        <v>0</v>
      </c>
      <c r="AI413" s="322">
        <v>0</v>
      </c>
      <c r="AJ413" s="322">
        <v>0</v>
      </c>
      <c r="AK413" s="322">
        <v>0</v>
      </c>
      <c r="AL413" s="322">
        <v>0</v>
      </c>
      <c r="AM413" s="322">
        <v>0</v>
      </c>
      <c r="AN413" s="322">
        <v>0.3</v>
      </c>
      <c r="AO413" s="322">
        <v>0.3</v>
      </c>
      <c r="AP413" s="320">
        <v>0</v>
      </c>
      <c r="AQ413" s="322">
        <v>0</v>
      </c>
      <c r="AR413" s="322">
        <v>0</v>
      </c>
      <c r="AS413" s="322">
        <v>0</v>
      </c>
      <c r="AT413" s="101" t="s">
        <v>62</v>
      </c>
      <c r="AU413" s="101" t="s">
        <v>63</v>
      </c>
      <c r="AV413" s="101">
        <v>2</v>
      </c>
      <c r="AW413" t="s">
        <v>158</v>
      </c>
      <c r="AX413" t="s">
        <v>53</v>
      </c>
      <c r="AY413" t="s">
        <v>341</v>
      </c>
      <c r="AZ413" t="s">
        <v>331</v>
      </c>
      <c r="BA413" t="s">
        <v>346</v>
      </c>
      <c r="BB413" t="s">
        <v>321</v>
      </c>
      <c r="BC413" t="s">
        <v>345</v>
      </c>
      <c r="BD413" t="s">
        <v>321</v>
      </c>
      <c r="BE413" s="322">
        <v>0.3</v>
      </c>
    </row>
    <row r="414" spans="1:57">
      <c r="A414" s="186" t="s">
        <v>152</v>
      </c>
      <c r="B414" s="186" t="s">
        <v>364</v>
      </c>
      <c r="C414" s="322">
        <v>0</v>
      </c>
      <c r="D414" s="322">
        <v>0</v>
      </c>
      <c r="E414" s="322">
        <v>0</v>
      </c>
      <c r="F414" s="322">
        <v>0</v>
      </c>
      <c r="G414" s="322">
        <v>0</v>
      </c>
      <c r="H414" s="322">
        <v>0</v>
      </c>
      <c r="I414" s="322">
        <v>0</v>
      </c>
      <c r="J414" s="322">
        <v>0</v>
      </c>
      <c r="K414" s="322">
        <v>0</v>
      </c>
      <c r="L414" s="322">
        <v>0</v>
      </c>
      <c r="M414" s="322">
        <v>0</v>
      </c>
      <c r="N414" s="322">
        <v>0</v>
      </c>
      <c r="O414" s="322">
        <v>0</v>
      </c>
      <c r="P414" s="322">
        <v>0</v>
      </c>
      <c r="Q414" s="322">
        <v>0</v>
      </c>
      <c r="R414" s="322">
        <v>0</v>
      </c>
      <c r="S414" s="322">
        <v>0</v>
      </c>
      <c r="T414" s="322">
        <v>0</v>
      </c>
      <c r="U414" s="322">
        <v>0</v>
      </c>
      <c r="V414" s="322">
        <v>0</v>
      </c>
      <c r="W414" s="322">
        <v>0</v>
      </c>
      <c r="X414" s="322">
        <v>0</v>
      </c>
      <c r="Y414" s="322">
        <v>0</v>
      </c>
      <c r="Z414" s="322">
        <v>0</v>
      </c>
      <c r="AA414" s="322">
        <v>0</v>
      </c>
      <c r="AB414" s="322">
        <v>0</v>
      </c>
      <c r="AC414" s="322">
        <v>0</v>
      </c>
      <c r="AD414" s="322">
        <v>0</v>
      </c>
      <c r="AE414" s="322">
        <v>0</v>
      </c>
      <c r="AF414" s="322">
        <v>0</v>
      </c>
      <c r="AG414" s="322">
        <v>0</v>
      </c>
      <c r="AH414" s="322">
        <v>0</v>
      </c>
      <c r="AI414" s="322">
        <v>0</v>
      </c>
      <c r="AJ414" s="322">
        <v>0</v>
      </c>
      <c r="AK414" s="322">
        <v>0</v>
      </c>
      <c r="AL414" s="322">
        <v>0.15</v>
      </c>
      <c r="AM414" s="322">
        <v>0.15</v>
      </c>
      <c r="AN414" s="322">
        <v>0.15</v>
      </c>
      <c r="AO414" s="322">
        <v>0</v>
      </c>
      <c r="AP414" s="320">
        <v>0</v>
      </c>
      <c r="AQ414" s="322">
        <v>0</v>
      </c>
      <c r="AR414" s="322">
        <v>0</v>
      </c>
      <c r="AS414" s="322">
        <v>0</v>
      </c>
      <c r="AT414" s="101" t="s">
        <v>26</v>
      </c>
      <c r="AU414" s="101" t="s">
        <v>62</v>
      </c>
      <c r="AV414" s="101">
        <v>3</v>
      </c>
      <c r="AW414" t="s">
        <v>158</v>
      </c>
      <c r="AX414" t="s">
        <v>53</v>
      </c>
      <c r="AY414" s="321" t="s">
        <v>341</v>
      </c>
      <c r="AZ414" t="s">
        <v>331</v>
      </c>
      <c r="BA414" t="s">
        <v>363</v>
      </c>
      <c r="BB414" t="s">
        <v>362</v>
      </c>
      <c r="BC414" t="s">
        <v>321</v>
      </c>
      <c r="BD414" t="s">
        <v>321</v>
      </c>
      <c r="BE414" s="322">
        <v>0</v>
      </c>
    </row>
    <row r="415" spans="1:57">
      <c r="A415" s="186" t="s">
        <v>152</v>
      </c>
      <c r="B415" s="186" t="s">
        <v>365</v>
      </c>
      <c r="C415" s="322">
        <v>0</v>
      </c>
      <c r="D415" s="322">
        <v>0</v>
      </c>
      <c r="E415" s="322">
        <v>0</v>
      </c>
      <c r="F415" s="322">
        <v>0</v>
      </c>
      <c r="G415" s="322">
        <v>0</v>
      </c>
      <c r="H415" s="322">
        <v>0</v>
      </c>
      <c r="I415" s="322">
        <v>0</v>
      </c>
      <c r="J415" s="322">
        <v>0</v>
      </c>
      <c r="K415" s="322">
        <v>0</v>
      </c>
      <c r="L415" s="322">
        <v>0</v>
      </c>
      <c r="M415" s="322">
        <v>0</v>
      </c>
      <c r="N415" s="322">
        <v>0</v>
      </c>
      <c r="O415" s="322">
        <v>0</v>
      </c>
      <c r="P415" s="322">
        <v>0</v>
      </c>
      <c r="Q415" s="322">
        <v>0</v>
      </c>
      <c r="R415" s="322">
        <v>0</v>
      </c>
      <c r="S415" s="322">
        <v>0</v>
      </c>
      <c r="T415" s="322">
        <v>0</v>
      </c>
      <c r="U415" s="322">
        <v>0</v>
      </c>
      <c r="V415" s="322">
        <v>0</v>
      </c>
      <c r="W415" s="322">
        <v>0</v>
      </c>
      <c r="X415" s="322">
        <v>0</v>
      </c>
      <c r="Y415" s="322">
        <v>0</v>
      </c>
      <c r="Z415" s="322">
        <v>0</v>
      </c>
      <c r="AA415" s="322">
        <v>0</v>
      </c>
      <c r="AB415" s="322">
        <v>0</v>
      </c>
      <c r="AC415" s="322">
        <v>0</v>
      </c>
      <c r="AD415" s="322">
        <v>0</v>
      </c>
      <c r="AE415" s="322">
        <v>0</v>
      </c>
      <c r="AF415" s="322">
        <v>0</v>
      </c>
      <c r="AG415" s="322">
        <v>0</v>
      </c>
      <c r="AH415" s="322">
        <v>0</v>
      </c>
      <c r="AI415" s="322">
        <v>0</v>
      </c>
      <c r="AJ415" s="322">
        <v>0</v>
      </c>
      <c r="AK415" s="322">
        <v>0</v>
      </c>
      <c r="AL415" s="322">
        <v>0</v>
      </c>
      <c r="AM415" s="322">
        <v>0</v>
      </c>
      <c r="AN415" s="322">
        <v>0.16</v>
      </c>
      <c r="AO415" s="322">
        <v>0</v>
      </c>
      <c r="AP415" s="320">
        <v>0</v>
      </c>
      <c r="AQ415" s="322">
        <v>0</v>
      </c>
      <c r="AR415" s="322">
        <v>0</v>
      </c>
      <c r="AS415" s="322">
        <v>0</v>
      </c>
      <c r="AT415" s="101" t="s">
        <v>62</v>
      </c>
      <c r="AU415" s="101" t="s">
        <v>62</v>
      </c>
      <c r="AV415" s="101">
        <v>1</v>
      </c>
      <c r="AW415" t="s">
        <v>158</v>
      </c>
      <c r="AX415" t="s">
        <v>53</v>
      </c>
      <c r="AY415" s="321" t="s">
        <v>341</v>
      </c>
      <c r="AZ415" t="s">
        <v>331</v>
      </c>
      <c r="BA415" t="s">
        <v>346</v>
      </c>
      <c r="BB415" t="s">
        <v>321</v>
      </c>
      <c r="BC415" t="s">
        <v>345</v>
      </c>
      <c r="BD415" t="s">
        <v>321</v>
      </c>
      <c r="BE415" s="322">
        <v>0</v>
      </c>
    </row>
    <row r="416" spans="1:57">
      <c r="A416" s="186" t="s">
        <v>152</v>
      </c>
      <c r="B416" s="186" t="s">
        <v>360</v>
      </c>
      <c r="C416" s="322">
        <v>0</v>
      </c>
      <c r="D416" s="322">
        <v>0</v>
      </c>
      <c r="E416" s="322">
        <v>0</v>
      </c>
      <c r="F416" s="322">
        <v>0</v>
      </c>
      <c r="G416" s="322">
        <v>0</v>
      </c>
      <c r="H416" s="322">
        <v>0</v>
      </c>
      <c r="I416" s="322">
        <v>0</v>
      </c>
      <c r="J416" s="322">
        <v>0</v>
      </c>
      <c r="K416" s="322">
        <v>0</v>
      </c>
      <c r="L416" s="322">
        <v>0</v>
      </c>
      <c r="M416" s="322">
        <v>0</v>
      </c>
      <c r="N416" s="322">
        <v>0</v>
      </c>
      <c r="O416" s="322">
        <v>0</v>
      </c>
      <c r="P416" s="322">
        <v>0</v>
      </c>
      <c r="Q416" s="322">
        <v>0</v>
      </c>
      <c r="R416" s="322">
        <v>0</v>
      </c>
      <c r="S416" s="322">
        <v>0</v>
      </c>
      <c r="T416" s="322">
        <v>0</v>
      </c>
      <c r="U416" s="322">
        <v>0</v>
      </c>
      <c r="V416" s="322">
        <v>0</v>
      </c>
      <c r="W416" s="322">
        <v>0</v>
      </c>
      <c r="X416" s="322">
        <v>0</v>
      </c>
      <c r="Y416" s="322">
        <v>0</v>
      </c>
      <c r="Z416" s="322">
        <v>0</v>
      </c>
      <c r="AA416" s="322">
        <v>0</v>
      </c>
      <c r="AB416" s="322">
        <v>0</v>
      </c>
      <c r="AC416" s="322">
        <v>0</v>
      </c>
      <c r="AD416" s="322">
        <v>0</v>
      </c>
      <c r="AE416" s="322">
        <v>0</v>
      </c>
      <c r="AF416" s="322">
        <v>0</v>
      </c>
      <c r="AG416" s="322">
        <v>0</v>
      </c>
      <c r="AH416" s="322">
        <v>0</v>
      </c>
      <c r="AI416" s="322">
        <v>0</v>
      </c>
      <c r="AJ416" s="322">
        <v>0</v>
      </c>
      <c r="AK416" s="322">
        <v>0</v>
      </c>
      <c r="AL416" s="322">
        <v>0</v>
      </c>
      <c r="AM416" s="322">
        <v>0</v>
      </c>
      <c r="AN416" s="322">
        <v>5.5E-2</v>
      </c>
      <c r="AO416" s="322">
        <v>0</v>
      </c>
      <c r="AP416" s="320">
        <v>0</v>
      </c>
      <c r="AQ416" s="322">
        <v>0</v>
      </c>
      <c r="AR416" s="322">
        <v>0</v>
      </c>
      <c r="AS416" s="322">
        <v>0</v>
      </c>
      <c r="AT416" s="101" t="s">
        <v>62</v>
      </c>
      <c r="AU416" s="101" t="s">
        <v>62</v>
      </c>
      <c r="AV416" s="101">
        <v>1</v>
      </c>
      <c r="AW416" t="s">
        <v>158</v>
      </c>
      <c r="AX416" t="s">
        <v>53</v>
      </c>
      <c r="AY416" s="321" t="s">
        <v>341</v>
      </c>
      <c r="AZ416" t="s">
        <v>331</v>
      </c>
      <c r="BA416" t="s">
        <v>346</v>
      </c>
      <c r="BB416" t="s">
        <v>321</v>
      </c>
      <c r="BC416" t="s">
        <v>345</v>
      </c>
      <c r="BD416" t="s">
        <v>321</v>
      </c>
      <c r="BE416" s="322">
        <v>0</v>
      </c>
    </row>
    <row r="417" spans="1:57">
      <c r="A417" s="186" t="s">
        <v>152</v>
      </c>
      <c r="B417" s="186" t="s">
        <v>389</v>
      </c>
      <c r="C417" s="322">
        <v>0</v>
      </c>
      <c r="D417" s="322">
        <v>0</v>
      </c>
      <c r="E417" s="322">
        <v>0</v>
      </c>
      <c r="F417" s="322">
        <v>0</v>
      </c>
      <c r="G417" s="322">
        <v>0</v>
      </c>
      <c r="H417" s="322">
        <v>0</v>
      </c>
      <c r="I417" s="322">
        <v>0</v>
      </c>
      <c r="J417" s="322">
        <v>0</v>
      </c>
      <c r="K417" s="322">
        <v>0</v>
      </c>
      <c r="L417" s="322">
        <v>0</v>
      </c>
      <c r="M417" s="322">
        <v>0</v>
      </c>
      <c r="N417" s="322">
        <v>0</v>
      </c>
      <c r="O417" s="322">
        <v>0</v>
      </c>
      <c r="P417" s="322">
        <v>0</v>
      </c>
      <c r="Q417" s="322">
        <v>0</v>
      </c>
      <c r="R417" s="322">
        <v>0</v>
      </c>
      <c r="S417" s="322">
        <v>0</v>
      </c>
      <c r="T417" s="322">
        <v>0</v>
      </c>
      <c r="U417" s="322">
        <v>0</v>
      </c>
      <c r="V417" s="322">
        <v>0</v>
      </c>
      <c r="W417" s="322">
        <v>0</v>
      </c>
      <c r="X417" s="322">
        <v>0</v>
      </c>
      <c r="Y417" s="322">
        <v>0</v>
      </c>
      <c r="Z417" s="322">
        <v>0</v>
      </c>
      <c r="AA417" s="322">
        <v>0</v>
      </c>
      <c r="AB417" s="322">
        <v>0</v>
      </c>
      <c r="AC417" s="322">
        <v>0</v>
      </c>
      <c r="AD417" s="322">
        <v>0</v>
      </c>
      <c r="AE417" s="322">
        <v>0</v>
      </c>
      <c r="AF417" s="322">
        <v>0</v>
      </c>
      <c r="AG417" s="322">
        <v>0</v>
      </c>
      <c r="AH417" s="322">
        <v>0</v>
      </c>
      <c r="AI417" s="322">
        <v>0</v>
      </c>
      <c r="AJ417" s="322">
        <v>0</v>
      </c>
      <c r="AK417" s="322">
        <v>0</v>
      </c>
      <c r="AL417" s="322">
        <v>0</v>
      </c>
      <c r="AM417" s="322">
        <v>0</v>
      </c>
      <c r="AN417" s="322">
        <v>7.8E-2</v>
      </c>
      <c r="AO417" s="322">
        <v>0</v>
      </c>
      <c r="AP417" s="320">
        <v>0</v>
      </c>
      <c r="AQ417" s="322">
        <v>0</v>
      </c>
      <c r="AR417" s="322">
        <v>0</v>
      </c>
      <c r="AS417" s="322">
        <v>0</v>
      </c>
      <c r="AT417" s="101" t="s">
        <v>62</v>
      </c>
      <c r="AU417" s="101" t="s">
        <v>62</v>
      </c>
      <c r="AV417" s="101">
        <v>1</v>
      </c>
      <c r="AW417" s="321" t="s">
        <v>158</v>
      </c>
      <c r="AX417" s="321" t="s">
        <v>53</v>
      </c>
      <c r="AY417" s="321" t="s">
        <v>336</v>
      </c>
      <c r="AZ417" s="321" t="s">
        <v>331</v>
      </c>
      <c r="BA417" s="321" t="s">
        <v>346</v>
      </c>
      <c r="BB417" s="321" t="s">
        <v>321</v>
      </c>
      <c r="BC417" s="321" t="s">
        <v>345</v>
      </c>
      <c r="BD417" s="321" t="s">
        <v>321</v>
      </c>
      <c r="BE417" s="322">
        <v>0</v>
      </c>
    </row>
    <row r="418" spans="1:57">
      <c r="A418" s="186" t="s">
        <v>152</v>
      </c>
      <c r="B418" s="186" t="s">
        <v>385</v>
      </c>
      <c r="C418" s="322">
        <v>0</v>
      </c>
      <c r="D418" s="322">
        <v>0</v>
      </c>
      <c r="E418" s="322">
        <v>0</v>
      </c>
      <c r="F418" s="322">
        <v>0</v>
      </c>
      <c r="G418" s="322">
        <v>0</v>
      </c>
      <c r="H418" s="322">
        <v>0</v>
      </c>
      <c r="I418" s="322">
        <v>0</v>
      </c>
      <c r="J418" s="322">
        <v>0</v>
      </c>
      <c r="K418" s="322">
        <v>0</v>
      </c>
      <c r="L418" s="322">
        <v>0</v>
      </c>
      <c r="M418" s="322">
        <v>0</v>
      </c>
      <c r="N418" s="322">
        <v>0</v>
      </c>
      <c r="O418" s="322">
        <v>0</v>
      </c>
      <c r="P418" s="322">
        <v>0</v>
      </c>
      <c r="Q418" s="322">
        <v>0</v>
      </c>
      <c r="R418" s="322">
        <v>0</v>
      </c>
      <c r="S418" s="322">
        <v>0</v>
      </c>
      <c r="T418" s="322">
        <v>0</v>
      </c>
      <c r="U418" s="322">
        <v>0</v>
      </c>
      <c r="V418" s="322">
        <v>0</v>
      </c>
      <c r="W418" s="322">
        <v>0</v>
      </c>
      <c r="X418" s="322">
        <v>0</v>
      </c>
      <c r="Y418" s="322">
        <v>0</v>
      </c>
      <c r="Z418" s="322">
        <v>0</v>
      </c>
      <c r="AA418" s="322">
        <v>0</v>
      </c>
      <c r="AB418" s="322">
        <v>0</v>
      </c>
      <c r="AC418" s="322">
        <v>0</v>
      </c>
      <c r="AD418" s="322">
        <v>0</v>
      </c>
      <c r="AE418" s="322">
        <v>0.312</v>
      </c>
      <c r="AF418" s="322">
        <v>0</v>
      </c>
      <c r="AG418" s="322">
        <v>0</v>
      </c>
      <c r="AH418" s="322">
        <v>1.29</v>
      </c>
      <c r="AI418" s="322">
        <v>5.4</v>
      </c>
      <c r="AJ418" s="322">
        <v>3.6819999999999999</v>
      </c>
      <c r="AK418" s="322">
        <v>0.15</v>
      </c>
      <c r="AL418" s="322">
        <v>6.7</v>
      </c>
      <c r="AM418" s="322">
        <v>5.45</v>
      </c>
      <c r="AN418" s="322">
        <v>0</v>
      </c>
      <c r="AO418" s="322">
        <v>0</v>
      </c>
      <c r="AP418" s="320">
        <v>0</v>
      </c>
      <c r="AQ418" s="322">
        <v>0</v>
      </c>
      <c r="AR418" s="322">
        <v>0</v>
      </c>
      <c r="AS418" s="322">
        <v>0</v>
      </c>
      <c r="AT418" s="101" t="s">
        <v>19</v>
      </c>
      <c r="AU418" s="101" t="s">
        <v>27</v>
      </c>
      <c r="AV418" s="101">
        <v>9</v>
      </c>
      <c r="AW418" t="s">
        <v>158</v>
      </c>
      <c r="AX418" t="s">
        <v>53</v>
      </c>
      <c r="AY418" s="321" t="s">
        <v>336</v>
      </c>
      <c r="AZ418" t="s">
        <v>331</v>
      </c>
      <c r="BA418" t="s">
        <v>346</v>
      </c>
      <c r="BB418" t="s">
        <v>384</v>
      </c>
      <c r="BC418" s="345" t="s">
        <v>321</v>
      </c>
      <c r="BD418" s="345" t="s">
        <v>321</v>
      </c>
      <c r="BE418" s="322">
        <v>0</v>
      </c>
    </row>
    <row r="419" spans="1:57">
      <c r="A419" s="186" t="s">
        <v>152</v>
      </c>
      <c r="B419" s="186" t="s">
        <v>373</v>
      </c>
      <c r="C419" s="322">
        <v>0</v>
      </c>
      <c r="D419" s="322">
        <v>0</v>
      </c>
      <c r="E419" s="322">
        <v>0</v>
      </c>
      <c r="F419" s="322">
        <v>0</v>
      </c>
      <c r="G419" s="322">
        <v>0</v>
      </c>
      <c r="H419" s="322">
        <v>0</v>
      </c>
      <c r="I419" s="322">
        <v>0</v>
      </c>
      <c r="J419" s="322">
        <v>0</v>
      </c>
      <c r="K419" s="322">
        <v>0</v>
      </c>
      <c r="L419" s="322">
        <v>0</v>
      </c>
      <c r="M419" s="322">
        <v>0</v>
      </c>
      <c r="N419" s="322">
        <v>0</v>
      </c>
      <c r="O419" s="322">
        <v>0</v>
      </c>
      <c r="P419" s="322">
        <v>0</v>
      </c>
      <c r="Q419" s="322">
        <v>0</v>
      </c>
      <c r="R419" s="322">
        <v>0</v>
      </c>
      <c r="S419" s="322">
        <v>0</v>
      </c>
      <c r="T419" s="322">
        <v>0</v>
      </c>
      <c r="U419" s="322">
        <v>0</v>
      </c>
      <c r="V419" s="322">
        <v>0</v>
      </c>
      <c r="W419" s="322">
        <v>0</v>
      </c>
      <c r="X419" s="322">
        <v>0</v>
      </c>
      <c r="Y419" s="322">
        <v>0</v>
      </c>
      <c r="Z419" s="322">
        <v>0</v>
      </c>
      <c r="AA419" s="322">
        <v>0</v>
      </c>
      <c r="AB419" s="322">
        <v>0</v>
      </c>
      <c r="AC419" s="322">
        <v>0</v>
      </c>
      <c r="AD419" s="322">
        <v>0</v>
      </c>
      <c r="AE419" s="322">
        <v>0</v>
      </c>
      <c r="AF419" s="322">
        <v>0</v>
      </c>
      <c r="AG419" s="322">
        <v>0</v>
      </c>
      <c r="AH419" s="322">
        <v>0</v>
      </c>
      <c r="AI419" s="322">
        <v>1.57</v>
      </c>
      <c r="AJ419" s="322">
        <v>1.663</v>
      </c>
      <c r="AK419" s="322">
        <v>2.48</v>
      </c>
      <c r="AL419" s="322">
        <v>2.6829999999999998</v>
      </c>
      <c r="AM419" s="322">
        <v>0.1</v>
      </c>
      <c r="AN419" s="322">
        <v>0</v>
      </c>
      <c r="AO419" s="322">
        <v>0</v>
      </c>
      <c r="AP419" s="320">
        <v>0</v>
      </c>
      <c r="AQ419" s="322">
        <v>0</v>
      </c>
      <c r="AR419" s="322">
        <v>0</v>
      </c>
      <c r="AS419" s="322">
        <v>0</v>
      </c>
      <c r="AT419" s="101" t="s">
        <v>23</v>
      </c>
      <c r="AU419" s="101" t="s">
        <v>27</v>
      </c>
      <c r="AV419" s="101">
        <v>5</v>
      </c>
      <c r="AW419" t="s">
        <v>158</v>
      </c>
      <c r="AX419" t="s">
        <v>53</v>
      </c>
      <c r="AY419" s="321" t="s">
        <v>325</v>
      </c>
      <c r="AZ419" t="s">
        <v>331</v>
      </c>
      <c r="BA419" t="s">
        <v>321</v>
      </c>
      <c r="BB419" t="s">
        <v>321</v>
      </c>
      <c r="BC419" s="345" t="s">
        <v>321</v>
      </c>
      <c r="BD419" s="345" t="s">
        <v>321</v>
      </c>
      <c r="BE419" s="322">
        <v>0</v>
      </c>
    </row>
    <row r="420" spans="1:57">
      <c r="A420" s="186" t="s">
        <v>152</v>
      </c>
      <c r="B420" s="186" t="s">
        <v>347</v>
      </c>
      <c r="C420" s="322">
        <v>0</v>
      </c>
      <c r="D420" s="322">
        <v>0</v>
      </c>
      <c r="E420" s="322">
        <v>0</v>
      </c>
      <c r="F420" s="322">
        <v>0</v>
      </c>
      <c r="G420" s="322">
        <v>0</v>
      </c>
      <c r="H420" s="322">
        <v>0</v>
      </c>
      <c r="I420" s="322">
        <v>0</v>
      </c>
      <c r="J420" s="322">
        <v>0</v>
      </c>
      <c r="K420" s="322">
        <v>0</v>
      </c>
      <c r="L420" s="322">
        <v>0</v>
      </c>
      <c r="M420" s="322">
        <v>0</v>
      </c>
      <c r="N420" s="322">
        <v>0</v>
      </c>
      <c r="O420" s="322">
        <v>0</v>
      </c>
      <c r="P420" s="322">
        <v>0</v>
      </c>
      <c r="Q420" s="322">
        <v>0</v>
      </c>
      <c r="R420" s="322">
        <v>0</v>
      </c>
      <c r="S420" s="322">
        <v>0</v>
      </c>
      <c r="T420" s="322">
        <v>0</v>
      </c>
      <c r="U420" s="322">
        <v>0</v>
      </c>
      <c r="V420" s="322">
        <v>0</v>
      </c>
      <c r="W420" s="322">
        <v>0</v>
      </c>
      <c r="X420" s="322">
        <v>0</v>
      </c>
      <c r="Y420" s="322">
        <v>0</v>
      </c>
      <c r="Z420" s="322">
        <v>0</v>
      </c>
      <c r="AA420" s="322">
        <v>0</v>
      </c>
      <c r="AB420" s="322">
        <v>0</v>
      </c>
      <c r="AC420" s="322">
        <v>0</v>
      </c>
      <c r="AD420" s="322">
        <v>0</v>
      </c>
      <c r="AE420" s="322">
        <v>0</v>
      </c>
      <c r="AF420" s="322">
        <v>0</v>
      </c>
      <c r="AG420" s="322">
        <v>0</v>
      </c>
      <c r="AH420" s="322">
        <v>0</v>
      </c>
      <c r="AI420" s="322">
        <v>0</v>
      </c>
      <c r="AJ420" s="322">
        <v>0</v>
      </c>
      <c r="AK420" s="322">
        <v>1</v>
      </c>
      <c r="AL420" s="322">
        <v>1</v>
      </c>
      <c r="AM420" s="322">
        <v>1</v>
      </c>
      <c r="AN420" s="322">
        <v>0</v>
      </c>
      <c r="AO420" s="322">
        <v>0</v>
      </c>
      <c r="AP420" s="320">
        <v>0</v>
      </c>
      <c r="AQ420" s="322">
        <v>0</v>
      </c>
      <c r="AR420" s="322">
        <v>0</v>
      </c>
      <c r="AS420" s="322">
        <v>0</v>
      </c>
      <c r="AT420" s="101" t="s">
        <v>25</v>
      </c>
      <c r="AU420" s="101" t="s">
        <v>27</v>
      </c>
      <c r="AV420" s="101">
        <v>3</v>
      </c>
      <c r="AW420" t="s">
        <v>158</v>
      </c>
      <c r="AX420" t="s">
        <v>53</v>
      </c>
      <c r="AY420" s="321" t="s">
        <v>341</v>
      </c>
      <c r="AZ420" t="s">
        <v>331</v>
      </c>
      <c r="BA420" t="s">
        <v>346</v>
      </c>
      <c r="BB420" t="s">
        <v>321</v>
      </c>
      <c r="BC420" t="s">
        <v>345</v>
      </c>
      <c r="BD420" t="s">
        <v>321</v>
      </c>
      <c r="BE420" s="322">
        <v>0</v>
      </c>
    </row>
    <row r="421" spans="1:57">
      <c r="A421" s="186" t="s">
        <v>152</v>
      </c>
      <c r="B421" s="186" t="s">
        <v>350</v>
      </c>
      <c r="C421" s="322">
        <v>0</v>
      </c>
      <c r="D421" s="322">
        <v>0</v>
      </c>
      <c r="E421" s="322">
        <v>0</v>
      </c>
      <c r="F421" s="322">
        <v>0</v>
      </c>
      <c r="G421" s="322">
        <v>0</v>
      </c>
      <c r="H421" s="322">
        <v>0</v>
      </c>
      <c r="I421" s="322">
        <v>0</v>
      </c>
      <c r="J421" s="322">
        <v>0</v>
      </c>
      <c r="K421" s="322">
        <v>0</v>
      </c>
      <c r="L421" s="322">
        <v>0</v>
      </c>
      <c r="M421" s="322">
        <v>0</v>
      </c>
      <c r="N421" s="322">
        <v>0</v>
      </c>
      <c r="O421" s="322">
        <v>0</v>
      </c>
      <c r="P421" s="322">
        <v>0</v>
      </c>
      <c r="Q421" s="322">
        <v>0</v>
      </c>
      <c r="R421" s="322">
        <v>0</v>
      </c>
      <c r="S421" s="322">
        <v>0</v>
      </c>
      <c r="T421" s="322">
        <v>0</v>
      </c>
      <c r="U421" s="322">
        <v>0</v>
      </c>
      <c r="V421" s="322">
        <v>0</v>
      </c>
      <c r="W421" s="322">
        <v>0</v>
      </c>
      <c r="X421" s="322">
        <v>0</v>
      </c>
      <c r="Y421" s="322">
        <v>0</v>
      </c>
      <c r="Z421" s="322">
        <v>0</v>
      </c>
      <c r="AA421" s="322">
        <v>0</v>
      </c>
      <c r="AB421" s="322">
        <v>0</v>
      </c>
      <c r="AC421" s="322">
        <v>0</v>
      </c>
      <c r="AD421" s="322">
        <v>0</v>
      </c>
      <c r="AE421" s="322">
        <v>0</v>
      </c>
      <c r="AF421" s="322">
        <v>0</v>
      </c>
      <c r="AG421" s="322">
        <v>0</v>
      </c>
      <c r="AH421" s="322">
        <v>0.2</v>
      </c>
      <c r="AI421" s="322">
        <v>0.66</v>
      </c>
      <c r="AJ421" s="322">
        <v>0.35</v>
      </c>
      <c r="AK421" s="322">
        <v>1.365</v>
      </c>
      <c r="AL421" s="322">
        <v>0.77</v>
      </c>
      <c r="AM421" s="322">
        <v>0</v>
      </c>
      <c r="AN421" s="322">
        <v>0</v>
      </c>
      <c r="AO421" s="322">
        <v>0</v>
      </c>
      <c r="AP421" s="320">
        <v>0</v>
      </c>
      <c r="AQ421" s="322">
        <v>0</v>
      </c>
      <c r="AR421" s="322">
        <v>0</v>
      </c>
      <c r="AS421" s="322">
        <v>0</v>
      </c>
      <c r="AT421" s="101" t="s">
        <v>22</v>
      </c>
      <c r="AU421" s="101" t="s">
        <v>26</v>
      </c>
      <c r="AV421" s="101">
        <v>5</v>
      </c>
      <c r="AW421" t="s">
        <v>158</v>
      </c>
      <c r="AX421" t="s">
        <v>53</v>
      </c>
      <c r="AY421" s="321" t="s">
        <v>341</v>
      </c>
      <c r="AZ421" t="s">
        <v>331</v>
      </c>
      <c r="BA421" t="s">
        <v>349</v>
      </c>
      <c r="BB421" t="s">
        <v>348</v>
      </c>
      <c r="BC421" t="s">
        <v>321</v>
      </c>
      <c r="BD421" t="s">
        <v>321</v>
      </c>
      <c r="BE421" s="322">
        <v>0</v>
      </c>
    </row>
    <row r="422" spans="1:57">
      <c r="A422" s="186" t="s">
        <v>152</v>
      </c>
      <c r="B422" s="186" t="s">
        <v>383</v>
      </c>
      <c r="C422" s="322">
        <v>0</v>
      </c>
      <c r="D422" s="322">
        <v>0</v>
      </c>
      <c r="E422" s="322">
        <v>0</v>
      </c>
      <c r="F422" s="322">
        <v>0</v>
      </c>
      <c r="G422" s="322">
        <v>0</v>
      </c>
      <c r="H422" s="322">
        <v>0</v>
      </c>
      <c r="I422" s="322">
        <v>0</v>
      </c>
      <c r="J422" s="322">
        <v>0</v>
      </c>
      <c r="K422" s="322">
        <v>0</v>
      </c>
      <c r="L422" s="322">
        <v>0</v>
      </c>
      <c r="M422" s="322">
        <v>0</v>
      </c>
      <c r="N422" s="322">
        <v>0</v>
      </c>
      <c r="O422" s="322">
        <v>0</v>
      </c>
      <c r="P422" s="322">
        <v>0</v>
      </c>
      <c r="Q422" s="322">
        <v>0</v>
      </c>
      <c r="R422" s="322">
        <v>0</v>
      </c>
      <c r="S422" s="322">
        <v>0</v>
      </c>
      <c r="T422" s="322">
        <v>0</v>
      </c>
      <c r="U422" s="322">
        <v>0</v>
      </c>
      <c r="V422" s="322">
        <v>0</v>
      </c>
      <c r="W422" s="322">
        <v>0</v>
      </c>
      <c r="X422" s="322">
        <v>0</v>
      </c>
      <c r="Y422" s="322">
        <v>0</v>
      </c>
      <c r="Z422" s="322">
        <v>0</v>
      </c>
      <c r="AA422" s="322">
        <v>0</v>
      </c>
      <c r="AB422" s="322">
        <v>0</v>
      </c>
      <c r="AC422" s="322">
        <v>0</v>
      </c>
      <c r="AD422" s="322">
        <v>0</v>
      </c>
      <c r="AE422" s="322">
        <v>0</v>
      </c>
      <c r="AF422" s="322">
        <v>0</v>
      </c>
      <c r="AG422" s="322">
        <v>0</v>
      </c>
      <c r="AH422" s="322">
        <v>0</v>
      </c>
      <c r="AI422" s="322">
        <v>0</v>
      </c>
      <c r="AJ422" s="322">
        <v>0</v>
      </c>
      <c r="AK422" s="322">
        <v>7.1999999999999995E-2</v>
      </c>
      <c r="AL422" s="322">
        <v>3.5999999999999997E-2</v>
      </c>
      <c r="AM422" s="322">
        <v>0</v>
      </c>
      <c r="AN422" s="322">
        <v>0</v>
      </c>
      <c r="AO422" s="322">
        <v>0</v>
      </c>
      <c r="AP422" s="320">
        <v>0</v>
      </c>
      <c r="AQ422" s="322">
        <v>0</v>
      </c>
      <c r="AR422" s="322">
        <v>0</v>
      </c>
      <c r="AS422" s="322">
        <v>0</v>
      </c>
      <c r="AT422" s="101" t="s">
        <v>25</v>
      </c>
      <c r="AU422" s="101" t="s">
        <v>26</v>
      </c>
      <c r="AV422" s="101">
        <v>2</v>
      </c>
      <c r="AW422" t="s">
        <v>158</v>
      </c>
      <c r="AX422" t="s">
        <v>53</v>
      </c>
      <c r="AY422" s="321" t="s">
        <v>325</v>
      </c>
      <c r="AZ422" t="s">
        <v>331</v>
      </c>
      <c r="BA422" t="s">
        <v>321</v>
      </c>
      <c r="BB422" t="s">
        <v>382</v>
      </c>
      <c r="BC422" t="s">
        <v>321</v>
      </c>
      <c r="BD422" t="s">
        <v>321</v>
      </c>
      <c r="BE422" s="322">
        <v>0</v>
      </c>
    </row>
    <row r="423" spans="1:57">
      <c r="A423" s="186" t="s">
        <v>152</v>
      </c>
      <c r="B423" s="186" t="s">
        <v>344</v>
      </c>
      <c r="C423" s="322">
        <v>0</v>
      </c>
      <c r="D423" s="322">
        <v>0</v>
      </c>
      <c r="E423" s="322">
        <v>0</v>
      </c>
      <c r="F423" s="322">
        <v>0</v>
      </c>
      <c r="G423" s="322">
        <v>0</v>
      </c>
      <c r="H423" s="322">
        <v>0</v>
      </c>
      <c r="I423" s="322">
        <v>0</v>
      </c>
      <c r="J423" s="322">
        <v>0</v>
      </c>
      <c r="K423" s="322">
        <v>0</v>
      </c>
      <c r="L423" s="322">
        <v>0</v>
      </c>
      <c r="M423" s="322">
        <v>0</v>
      </c>
      <c r="N423" s="322">
        <v>0</v>
      </c>
      <c r="O423" s="322">
        <v>0</v>
      </c>
      <c r="P423" s="322">
        <v>0</v>
      </c>
      <c r="Q423" s="322">
        <v>0</v>
      </c>
      <c r="R423" s="322">
        <v>0</v>
      </c>
      <c r="S423" s="322">
        <v>0</v>
      </c>
      <c r="T423" s="322">
        <v>0</v>
      </c>
      <c r="U423" s="322">
        <v>0</v>
      </c>
      <c r="V423" s="322">
        <v>0</v>
      </c>
      <c r="W423" s="322">
        <v>0</v>
      </c>
      <c r="X423" s="322">
        <v>0</v>
      </c>
      <c r="Y423" s="322">
        <v>0</v>
      </c>
      <c r="Z423" s="322">
        <v>0</v>
      </c>
      <c r="AA423" s="322">
        <v>0</v>
      </c>
      <c r="AB423" s="322">
        <v>0</v>
      </c>
      <c r="AC423" s="322">
        <v>0</v>
      </c>
      <c r="AD423" s="322">
        <v>0</v>
      </c>
      <c r="AE423" s="322">
        <v>0</v>
      </c>
      <c r="AF423" s="322">
        <v>0</v>
      </c>
      <c r="AG423" s="322">
        <v>0</v>
      </c>
      <c r="AH423" s="322">
        <v>0</v>
      </c>
      <c r="AI423" s="322">
        <v>0</v>
      </c>
      <c r="AJ423" s="322">
        <v>0.28551100000000001</v>
      </c>
      <c r="AK423" s="322">
        <v>2.0195000000000001E-2</v>
      </c>
      <c r="AL423" s="322">
        <v>0</v>
      </c>
      <c r="AM423" s="322">
        <v>0</v>
      </c>
      <c r="AN423" s="322">
        <v>0</v>
      </c>
      <c r="AO423" s="322">
        <v>0</v>
      </c>
      <c r="AP423" s="320">
        <v>0</v>
      </c>
      <c r="AQ423" s="322">
        <v>0</v>
      </c>
      <c r="AR423" s="322">
        <v>0</v>
      </c>
      <c r="AS423" s="322">
        <v>0</v>
      </c>
      <c r="AT423" s="101" t="s">
        <v>24</v>
      </c>
      <c r="AU423" s="101" t="s">
        <v>25</v>
      </c>
      <c r="AV423" s="101">
        <v>2</v>
      </c>
      <c r="AW423" t="s">
        <v>158</v>
      </c>
      <c r="AX423" t="s">
        <v>53</v>
      </c>
      <c r="AY423" s="321" t="s">
        <v>341</v>
      </c>
      <c r="AZ423" t="s">
        <v>331</v>
      </c>
      <c r="BA423" t="s">
        <v>321</v>
      </c>
      <c r="BB423" t="s">
        <v>343</v>
      </c>
      <c r="BC423" t="s">
        <v>321</v>
      </c>
      <c r="BD423" t="s">
        <v>321</v>
      </c>
      <c r="BE423" s="322">
        <v>0</v>
      </c>
    </row>
    <row r="424" spans="1:57">
      <c r="A424" s="186" t="s">
        <v>152</v>
      </c>
      <c r="B424" s="186" t="s">
        <v>379</v>
      </c>
      <c r="C424" s="322">
        <v>0</v>
      </c>
      <c r="D424" s="322">
        <v>0</v>
      </c>
      <c r="E424" s="322">
        <v>0</v>
      </c>
      <c r="F424" s="322">
        <v>0</v>
      </c>
      <c r="G424" s="322">
        <v>0</v>
      </c>
      <c r="H424" s="322">
        <v>0</v>
      </c>
      <c r="I424" s="322">
        <v>0</v>
      </c>
      <c r="J424" s="322">
        <v>0</v>
      </c>
      <c r="K424" s="322">
        <v>0</v>
      </c>
      <c r="L424" s="322">
        <v>0</v>
      </c>
      <c r="M424" s="322">
        <v>0</v>
      </c>
      <c r="N424" s="322">
        <v>0</v>
      </c>
      <c r="O424" s="322">
        <v>0</v>
      </c>
      <c r="P424" s="322">
        <v>0</v>
      </c>
      <c r="Q424" s="322">
        <v>0</v>
      </c>
      <c r="R424" s="322">
        <v>0</v>
      </c>
      <c r="S424" s="322">
        <v>0</v>
      </c>
      <c r="T424" s="322">
        <v>0</v>
      </c>
      <c r="U424" s="322">
        <v>0</v>
      </c>
      <c r="V424" s="322">
        <v>0</v>
      </c>
      <c r="W424" s="322">
        <v>0</v>
      </c>
      <c r="X424" s="322">
        <v>0</v>
      </c>
      <c r="Y424" s="322">
        <v>0</v>
      </c>
      <c r="Z424" s="322">
        <v>0</v>
      </c>
      <c r="AA424" s="322">
        <v>0</v>
      </c>
      <c r="AB424" s="322">
        <v>0</v>
      </c>
      <c r="AC424" s="322">
        <v>0</v>
      </c>
      <c r="AD424" s="322">
        <v>0</v>
      </c>
      <c r="AE424" s="322">
        <v>0</v>
      </c>
      <c r="AF424" s="322">
        <v>0.13</v>
      </c>
      <c r="AG424" s="322">
        <v>0.35699999999999998</v>
      </c>
      <c r="AH424" s="322">
        <v>0.25</v>
      </c>
      <c r="AI424" s="322">
        <v>0.27</v>
      </c>
      <c r="AJ424" s="322">
        <v>0.08</v>
      </c>
      <c r="AK424" s="322">
        <v>0</v>
      </c>
      <c r="AL424" s="322">
        <v>0</v>
      </c>
      <c r="AM424" s="322">
        <v>0</v>
      </c>
      <c r="AN424" s="322">
        <v>0</v>
      </c>
      <c r="AO424" s="322">
        <v>0</v>
      </c>
      <c r="AP424" s="320">
        <v>0</v>
      </c>
      <c r="AQ424" s="322">
        <v>0</v>
      </c>
      <c r="AR424" s="322">
        <v>0</v>
      </c>
      <c r="AS424" s="322">
        <v>0</v>
      </c>
      <c r="AT424" s="101" t="s">
        <v>20</v>
      </c>
      <c r="AU424" s="101" t="s">
        <v>24</v>
      </c>
      <c r="AV424" s="101">
        <v>5</v>
      </c>
      <c r="AW424" t="s">
        <v>158</v>
      </c>
      <c r="AX424" t="s">
        <v>53</v>
      </c>
      <c r="AY424" s="321" t="s">
        <v>325</v>
      </c>
      <c r="AZ424" t="s">
        <v>331</v>
      </c>
      <c r="BA424" t="s">
        <v>321</v>
      </c>
      <c r="BB424" t="s">
        <v>378</v>
      </c>
      <c r="BC424" t="s">
        <v>321</v>
      </c>
      <c r="BD424" t="s">
        <v>321</v>
      </c>
      <c r="BE424" s="322">
        <v>0</v>
      </c>
    </row>
    <row r="425" spans="1:57">
      <c r="A425" s="186" t="s">
        <v>152</v>
      </c>
      <c r="B425" s="186" t="s">
        <v>357</v>
      </c>
      <c r="C425" s="322">
        <v>0</v>
      </c>
      <c r="D425" s="322">
        <v>0</v>
      </c>
      <c r="E425" s="322">
        <v>0</v>
      </c>
      <c r="F425" s="322">
        <v>0</v>
      </c>
      <c r="G425" s="322">
        <v>0</v>
      </c>
      <c r="H425" s="322">
        <v>0</v>
      </c>
      <c r="I425" s="322">
        <v>0</v>
      </c>
      <c r="J425" s="322">
        <v>0</v>
      </c>
      <c r="K425" s="322">
        <v>0</v>
      </c>
      <c r="L425" s="322">
        <v>0</v>
      </c>
      <c r="M425" s="322">
        <v>0</v>
      </c>
      <c r="N425" s="322">
        <v>0</v>
      </c>
      <c r="O425" s="322">
        <v>0</v>
      </c>
      <c r="P425" s="322">
        <v>0</v>
      </c>
      <c r="Q425" s="322">
        <v>0</v>
      </c>
      <c r="R425" s="322">
        <v>0</v>
      </c>
      <c r="S425" s="322">
        <v>0</v>
      </c>
      <c r="T425" s="322">
        <v>0</v>
      </c>
      <c r="U425" s="322">
        <v>0</v>
      </c>
      <c r="V425" s="322">
        <v>0</v>
      </c>
      <c r="W425" s="322">
        <v>0</v>
      </c>
      <c r="X425" s="322">
        <v>0</v>
      </c>
      <c r="Y425" s="322">
        <v>0</v>
      </c>
      <c r="Z425" s="322">
        <v>0</v>
      </c>
      <c r="AA425" s="322">
        <v>0</v>
      </c>
      <c r="AB425" s="322">
        <v>0</v>
      </c>
      <c r="AC425" s="322">
        <v>0</v>
      </c>
      <c r="AD425" s="322">
        <v>0</v>
      </c>
      <c r="AE425" s="322">
        <v>0</v>
      </c>
      <c r="AF425" s="322">
        <v>0</v>
      </c>
      <c r="AG425" s="322">
        <v>0</v>
      </c>
      <c r="AH425" s="322">
        <v>0</v>
      </c>
      <c r="AI425" s="322">
        <v>0</v>
      </c>
      <c r="AJ425" s="322">
        <v>2.794E-2</v>
      </c>
      <c r="AK425" s="322">
        <v>0</v>
      </c>
      <c r="AL425" s="322">
        <v>0</v>
      </c>
      <c r="AM425" s="322">
        <v>0</v>
      </c>
      <c r="AN425" s="322">
        <v>0</v>
      </c>
      <c r="AO425" s="322">
        <v>0</v>
      </c>
      <c r="AP425" s="320">
        <v>0</v>
      </c>
      <c r="AQ425" s="322">
        <v>0</v>
      </c>
      <c r="AR425" s="322">
        <v>0</v>
      </c>
      <c r="AS425" s="322">
        <v>0</v>
      </c>
      <c r="AT425" s="101" t="s">
        <v>24</v>
      </c>
      <c r="AU425" s="101" t="s">
        <v>24</v>
      </c>
      <c r="AV425" s="101">
        <v>1</v>
      </c>
      <c r="AW425" t="s">
        <v>158</v>
      </c>
      <c r="AX425" t="s">
        <v>53</v>
      </c>
      <c r="AY425" s="321" t="s">
        <v>341</v>
      </c>
      <c r="AZ425" t="s">
        <v>331</v>
      </c>
      <c r="BA425" t="s">
        <v>321</v>
      </c>
      <c r="BB425" t="s">
        <v>321</v>
      </c>
      <c r="BC425" t="s">
        <v>321</v>
      </c>
      <c r="BD425" t="s">
        <v>321</v>
      </c>
      <c r="BE425" s="322">
        <v>0</v>
      </c>
    </row>
    <row r="426" spans="1:57">
      <c r="A426" s="186" t="s">
        <v>152</v>
      </c>
      <c r="B426" s="186" t="s">
        <v>356</v>
      </c>
      <c r="C426" s="322">
        <v>0</v>
      </c>
      <c r="D426" s="322">
        <v>0</v>
      </c>
      <c r="E426" s="322">
        <v>0</v>
      </c>
      <c r="F426" s="322">
        <v>0</v>
      </c>
      <c r="G426" s="322">
        <v>0</v>
      </c>
      <c r="H426" s="322">
        <v>0</v>
      </c>
      <c r="I426" s="322">
        <v>0</v>
      </c>
      <c r="J426" s="322">
        <v>0</v>
      </c>
      <c r="K426" s="322">
        <v>0</v>
      </c>
      <c r="L426" s="322">
        <v>0</v>
      </c>
      <c r="M426" s="322">
        <v>0</v>
      </c>
      <c r="N426" s="322">
        <v>0</v>
      </c>
      <c r="O426" s="322">
        <v>0</v>
      </c>
      <c r="P426" s="322">
        <v>0</v>
      </c>
      <c r="Q426" s="322">
        <v>0</v>
      </c>
      <c r="R426" s="322">
        <v>0</v>
      </c>
      <c r="S426" s="322">
        <v>0</v>
      </c>
      <c r="T426" s="322">
        <v>0</v>
      </c>
      <c r="U426" s="322">
        <v>0</v>
      </c>
      <c r="V426" s="322">
        <v>0</v>
      </c>
      <c r="W426" s="322">
        <v>0</v>
      </c>
      <c r="X426" s="322">
        <v>0</v>
      </c>
      <c r="Y426" s="322">
        <v>0</v>
      </c>
      <c r="Z426" s="322">
        <v>0</v>
      </c>
      <c r="AA426" s="322">
        <v>0</v>
      </c>
      <c r="AB426" s="322">
        <v>0</v>
      </c>
      <c r="AC426" s="322">
        <v>0</v>
      </c>
      <c r="AD426" s="322">
        <v>0</v>
      </c>
      <c r="AE426" s="322">
        <v>0</v>
      </c>
      <c r="AF426" s="322">
        <v>0</v>
      </c>
      <c r="AG426" s="322">
        <v>0</v>
      </c>
      <c r="AH426" s="322">
        <v>0</v>
      </c>
      <c r="AI426" s="322">
        <v>0</v>
      </c>
      <c r="AJ426" s="322">
        <v>0.27800000000000002</v>
      </c>
      <c r="AK426" s="322">
        <v>0</v>
      </c>
      <c r="AL426" s="322">
        <v>0</v>
      </c>
      <c r="AM426" s="322">
        <v>0</v>
      </c>
      <c r="AN426" s="322">
        <v>0</v>
      </c>
      <c r="AO426" s="322">
        <v>0</v>
      </c>
      <c r="AP426" s="320">
        <v>0</v>
      </c>
      <c r="AQ426" s="322">
        <v>0</v>
      </c>
      <c r="AR426" s="322">
        <v>0</v>
      </c>
      <c r="AS426" s="322">
        <v>0</v>
      </c>
      <c r="AT426" s="101" t="s">
        <v>24</v>
      </c>
      <c r="AU426" s="101" t="s">
        <v>24</v>
      </c>
      <c r="AV426" s="101">
        <v>1</v>
      </c>
      <c r="AW426" t="s">
        <v>158</v>
      </c>
      <c r="AX426" t="s">
        <v>53</v>
      </c>
      <c r="AY426" s="321" t="s">
        <v>341</v>
      </c>
      <c r="AZ426" t="s">
        <v>331</v>
      </c>
      <c r="BA426" t="s">
        <v>321</v>
      </c>
      <c r="BB426" t="s">
        <v>355</v>
      </c>
      <c r="BC426" s="345" t="s">
        <v>321</v>
      </c>
      <c r="BD426" s="345" t="s">
        <v>321</v>
      </c>
      <c r="BE426" s="322">
        <v>0</v>
      </c>
    </row>
    <row r="427" spans="1:57">
      <c r="A427" s="186" t="s">
        <v>5971</v>
      </c>
      <c r="B427" s="186" t="s">
        <v>6714</v>
      </c>
      <c r="C427" s="322">
        <v>0</v>
      </c>
      <c r="D427" s="322">
        <v>0</v>
      </c>
      <c r="E427" s="322">
        <v>0</v>
      </c>
      <c r="F427" s="322">
        <v>0</v>
      </c>
      <c r="G427" s="322">
        <v>0</v>
      </c>
      <c r="H427" s="322">
        <v>0</v>
      </c>
      <c r="I427" s="322">
        <v>0</v>
      </c>
      <c r="J427" s="322">
        <v>0</v>
      </c>
      <c r="K427" s="322">
        <v>0</v>
      </c>
      <c r="L427" s="322">
        <v>0</v>
      </c>
      <c r="M427" s="322">
        <v>0</v>
      </c>
      <c r="N427" s="322">
        <v>0</v>
      </c>
      <c r="O427" s="322">
        <v>0</v>
      </c>
      <c r="P427" s="322">
        <v>0</v>
      </c>
      <c r="Q427" s="322">
        <v>0</v>
      </c>
      <c r="R427" s="322">
        <v>0</v>
      </c>
      <c r="S427" s="322">
        <v>0</v>
      </c>
      <c r="T427" s="322">
        <v>0</v>
      </c>
      <c r="U427" s="322">
        <v>0</v>
      </c>
      <c r="V427" s="322">
        <v>0</v>
      </c>
      <c r="W427" s="322">
        <v>0</v>
      </c>
      <c r="X427" s="322">
        <v>0</v>
      </c>
      <c r="Y427" s="322">
        <v>0</v>
      </c>
      <c r="Z427" s="322">
        <v>0</v>
      </c>
      <c r="AA427" s="322">
        <v>0</v>
      </c>
      <c r="AB427" s="322">
        <v>0</v>
      </c>
      <c r="AC427" s="322">
        <v>0</v>
      </c>
      <c r="AD427" s="322">
        <v>0</v>
      </c>
      <c r="AE427" s="322">
        <v>0</v>
      </c>
      <c r="AF427" s="322">
        <v>0</v>
      </c>
      <c r="AG427" s="322">
        <v>0</v>
      </c>
      <c r="AH427" s="322">
        <v>1.5</v>
      </c>
      <c r="AI427" s="322">
        <v>1.53</v>
      </c>
      <c r="AJ427" s="322">
        <v>1.56</v>
      </c>
      <c r="AK427" s="322">
        <v>1.591812</v>
      </c>
      <c r="AL427" s="322">
        <v>1.623648</v>
      </c>
      <c r="AM427" s="322">
        <v>1.32274392</v>
      </c>
      <c r="AN427" s="322">
        <v>1.34919878</v>
      </c>
      <c r="AO427" s="322">
        <v>1.3761827</v>
      </c>
      <c r="AP427" s="320">
        <v>1.7538</v>
      </c>
      <c r="AQ427" s="322">
        <v>0</v>
      </c>
      <c r="AR427" s="322">
        <v>0</v>
      </c>
      <c r="AS427" s="322">
        <v>0</v>
      </c>
      <c r="AT427" s="101" t="s">
        <v>22</v>
      </c>
      <c r="AU427" s="101" t="s">
        <v>1226</v>
      </c>
      <c r="AV427" s="101">
        <v>9</v>
      </c>
      <c r="AW427" t="s">
        <v>158</v>
      </c>
      <c r="AX427" t="s">
        <v>39</v>
      </c>
      <c r="AY427" s="321" t="s">
        <v>325</v>
      </c>
      <c r="AZ427" t="s">
        <v>331</v>
      </c>
      <c r="BA427" t="s">
        <v>6715</v>
      </c>
      <c r="BB427" t="s">
        <v>321</v>
      </c>
      <c r="BC427" s="345" t="s">
        <v>321</v>
      </c>
      <c r="BD427" s="345" t="s">
        <v>321</v>
      </c>
      <c r="BE427" s="322" t="s">
        <v>6602</v>
      </c>
    </row>
    <row r="428" spans="1:57">
      <c r="A428" s="346" t="s">
        <v>153</v>
      </c>
      <c r="B428" s="186" t="s">
        <v>337</v>
      </c>
      <c r="C428" s="322">
        <v>0</v>
      </c>
      <c r="D428" s="322">
        <v>0</v>
      </c>
      <c r="E428" s="322">
        <v>0</v>
      </c>
      <c r="F428" s="322">
        <v>0</v>
      </c>
      <c r="G428" s="322">
        <v>0</v>
      </c>
      <c r="H428" s="322">
        <v>0</v>
      </c>
      <c r="I428" s="322">
        <v>0</v>
      </c>
      <c r="J428" s="322">
        <v>0</v>
      </c>
      <c r="K428" s="322">
        <v>0</v>
      </c>
      <c r="L428" s="322">
        <v>0</v>
      </c>
      <c r="M428" s="322">
        <v>0</v>
      </c>
      <c r="N428" s="322">
        <v>0</v>
      </c>
      <c r="O428" s="322">
        <v>0</v>
      </c>
      <c r="P428" s="322">
        <v>0</v>
      </c>
      <c r="Q428" s="322">
        <v>0</v>
      </c>
      <c r="R428" s="322">
        <v>0</v>
      </c>
      <c r="S428" s="322">
        <v>0</v>
      </c>
      <c r="T428" s="322">
        <v>0</v>
      </c>
      <c r="U428" s="322">
        <v>0</v>
      </c>
      <c r="V428" s="322">
        <v>0</v>
      </c>
      <c r="W428" s="322">
        <v>0</v>
      </c>
      <c r="X428" s="322">
        <v>0</v>
      </c>
      <c r="Y428" s="322">
        <v>0</v>
      </c>
      <c r="Z428" s="322">
        <v>0</v>
      </c>
      <c r="AA428" s="322">
        <v>0</v>
      </c>
      <c r="AB428" s="322">
        <v>1.6775000000000002E-2</v>
      </c>
      <c r="AC428" s="322">
        <v>0.26175999999999999</v>
      </c>
      <c r="AD428" s="322">
        <v>0.291935</v>
      </c>
      <c r="AE428" s="322">
        <v>0.27497100000000002</v>
      </c>
      <c r="AF428" s="322">
        <v>0.18972900000000001</v>
      </c>
      <c r="AG428" s="322">
        <v>0.19941800000000001</v>
      </c>
      <c r="AH428" s="322">
        <v>0.24276800000000001</v>
      </c>
      <c r="AI428" s="322">
        <v>0.174042</v>
      </c>
      <c r="AJ428" s="322">
        <v>0.13</v>
      </c>
      <c r="AK428" s="322">
        <v>0.115</v>
      </c>
      <c r="AL428" s="322">
        <v>0.11700000000000001</v>
      </c>
      <c r="AM428" s="322">
        <v>0.11799999999999999</v>
      </c>
      <c r="AN428" s="322">
        <v>0.20899999999999999</v>
      </c>
      <c r="AO428" s="322">
        <v>3.3079999999999998</v>
      </c>
      <c r="AP428" s="320">
        <v>1.972</v>
      </c>
      <c r="AQ428" s="322">
        <v>1.998</v>
      </c>
      <c r="AR428" s="322">
        <v>2.0169999999999999</v>
      </c>
      <c r="AS428" s="322">
        <v>2.0350000000000001</v>
      </c>
      <c r="AT428" s="101" t="s">
        <v>16</v>
      </c>
      <c r="AU428" s="101" t="s">
        <v>6522</v>
      </c>
      <c r="AV428" s="101">
        <v>18</v>
      </c>
      <c r="AW428" s="345" t="s">
        <v>158</v>
      </c>
      <c r="AX428" s="345" t="s">
        <v>57</v>
      </c>
      <c r="AY428" s="321" t="s">
        <v>336</v>
      </c>
      <c r="AZ428" s="345" t="s">
        <v>331</v>
      </c>
      <c r="BA428" s="345" t="s">
        <v>335</v>
      </c>
      <c r="BB428" s="345" t="s">
        <v>334</v>
      </c>
      <c r="BC428" s="345" t="s">
        <v>321</v>
      </c>
      <c r="BD428" s="345" t="s">
        <v>321</v>
      </c>
      <c r="BE428" s="322">
        <v>0</v>
      </c>
    </row>
    <row r="429" spans="1:57">
      <c r="A429" s="326" t="s">
        <v>153</v>
      </c>
      <c r="B429" s="186" t="s">
        <v>6375</v>
      </c>
      <c r="C429" s="322">
        <v>0</v>
      </c>
      <c r="D429" s="322">
        <v>0</v>
      </c>
      <c r="E429" s="322">
        <v>0</v>
      </c>
      <c r="F429" s="322">
        <v>0</v>
      </c>
      <c r="G429" s="322">
        <v>0</v>
      </c>
      <c r="H429" s="322">
        <v>0</v>
      </c>
      <c r="I429" s="322">
        <v>0</v>
      </c>
      <c r="J429" s="322">
        <v>0</v>
      </c>
      <c r="K429" s="322">
        <v>0</v>
      </c>
      <c r="L429" s="322">
        <v>0</v>
      </c>
      <c r="M429" s="322">
        <v>0</v>
      </c>
      <c r="N429" s="322">
        <v>0</v>
      </c>
      <c r="O429" s="322">
        <v>0</v>
      </c>
      <c r="P429" s="322">
        <v>0</v>
      </c>
      <c r="Q429" s="322">
        <v>0</v>
      </c>
      <c r="R429" s="322">
        <v>0</v>
      </c>
      <c r="S429" s="322">
        <v>0</v>
      </c>
      <c r="T429" s="322">
        <v>0</v>
      </c>
      <c r="U429" s="322">
        <v>0</v>
      </c>
      <c r="V429" s="322">
        <v>0</v>
      </c>
      <c r="W429" s="322">
        <v>0</v>
      </c>
      <c r="X429" s="322">
        <v>0</v>
      </c>
      <c r="Y429" s="322">
        <v>0</v>
      </c>
      <c r="Z429" s="322">
        <v>0</v>
      </c>
      <c r="AA429" s="322">
        <v>0</v>
      </c>
      <c r="AB429" s="322">
        <v>0</v>
      </c>
      <c r="AC429" s="322">
        <v>0</v>
      </c>
      <c r="AD429" s="322">
        <v>0</v>
      </c>
      <c r="AE429" s="322">
        <v>0</v>
      </c>
      <c r="AF429" s="322">
        <v>0</v>
      </c>
      <c r="AG429" s="322">
        <v>1.6890000000000001</v>
      </c>
      <c r="AH429" s="322">
        <v>1.86</v>
      </c>
      <c r="AI429" s="322">
        <v>1.798</v>
      </c>
      <c r="AJ429" s="322">
        <v>1.794</v>
      </c>
      <c r="AK429" s="322">
        <v>1.98</v>
      </c>
      <c r="AL429" s="322">
        <v>1.917</v>
      </c>
      <c r="AM429" s="322">
        <v>1.9890000000000001</v>
      </c>
      <c r="AN429" s="322">
        <v>1.784</v>
      </c>
      <c r="AO429" s="322">
        <v>1.784</v>
      </c>
      <c r="AP429" s="320">
        <v>1.784</v>
      </c>
      <c r="AQ429" s="322">
        <v>1.784</v>
      </c>
      <c r="AR429" s="322">
        <v>1.784</v>
      </c>
      <c r="AS429" s="322">
        <v>1.784</v>
      </c>
      <c r="AT429" s="101" t="s">
        <v>21</v>
      </c>
      <c r="AU429" s="101" t="s">
        <v>6522</v>
      </c>
      <c r="AV429" s="101">
        <v>13</v>
      </c>
      <c r="AW429" s="48" t="s">
        <v>158</v>
      </c>
      <c r="AX429" s="48" t="s">
        <v>45</v>
      </c>
      <c r="AY429" s="321" t="s">
        <v>336</v>
      </c>
      <c r="AZ429" s="48" t="s">
        <v>331</v>
      </c>
      <c r="BA429" s="48" t="s">
        <v>6633</v>
      </c>
      <c r="BB429" s="319" t="s">
        <v>321</v>
      </c>
      <c r="BC429" s="319" t="s">
        <v>321</v>
      </c>
      <c r="BD429" s="319" t="s">
        <v>321</v>
      </c>
      <c r="BE429" s="322" t="s">
        <v>6602</v>
      </c>
    </row>
    <row r="430" spans="1:57">
      <c r="A430" s="346" t="s">
        <v>153</v>
      </c>
      <c r="B430" s="186" t="s">
        <v>333</v>
      </c>
      <c r="C430" s="322">
        <v>0</v>
      </c>
      <c r="D430" s="322">
        <v>0</v>
      </c>
      <c r="E430" s="322">
        <v>0</v>
      </c>
      <c r="F430" s="322">
        <v>0</v>
      </c>
      <c r="G430" s="322">
        <v>0</v>
      </c>
      <c r="H430" s="322">
        <v>0</v>
      </c>
      <c r="I430" s="322">
        <v>0</v>
      </c>
      <c r="J430" s="322">
        <v>0</v>
      </c>
      <c r="K430" s="322">
        <v>0</v>
      </c>
      <c r="L430" s="322">
        <v>0</v>
      </c>
      <c r="M430" s="322">
        <v>0</v>
      </c>
      <c r="N430" s="322">
        <v>0</v>
      </c>
      <c r="O430" s="322">
        <v>0</v>
      </c>
      <c r="P430" s="322">
        <v>0</v>
      </c>
      <c r="Q430" s="322">
        <v>0</v>
      </c>
      <c r="R430" s="322">
        <v>0</v>
      </c>
      <c r="S430" s="322">
        <v>0</v>
      </c>
      <c r="T430" s="322">
        <v>0</v>
      </c>
      <c r="U430" s="322">
        <v>0</v>
      </c>
      <c r="V430" s="322">
        <v>0</v>
      </c>
      <c r="W430" s="322">
        <v>0</v>
      </c>
      <c r="X430" s="322">
        <v>0</v>
      </c>
      <c r="Y430" s="322">
        <v>0</v>
      </c>
      <c r="Z430" s="322">
        <v>0</v>
      </c>
      <c r="AA430" s="322">
        <v>0</v>
      </c>
      <c r="AB430" s="322">
        <v>0</v>
      </c>
      <c r="AC430" s="322">
        <v>0</v>
      </c>
      <c r="AD430" s="322">
        <v>0</v>
      </c>
      <c r="AE430" s="322">
        <v>0</v>
      </c>
      <c r="AF430" s="322">
        <v>0</v>
      </c>
      <c r="AG430" s="322">
        <v>0</v>
      </c>
      <c r="AH430" s="322">
        <v>1.4179999999999999</v>
      </c>
      <c r="AI430" s="322">
        <v>2.032</v>
      </c>
      <c r="AJ430" s="322">
        <v>1.6870000000000001</v>
      </c>
      <c r="AK430" s="322">
        <v>1.7430000000000001</v>
      </c>
      <c r="AL430" s="322">
        <v>2.41</v>
      </c>
      <c r="AM430" s="322">
        <v>2.504</v>
      </c>
      <c r="AN430" s="322">
        <v>2.4889999999999999</v>
      </c>
      <c r="AO430" s="322">
        <v>2.5249999999999999</v>
      </c>
      <c r="AP430" s="320">
        <v>2.5579999999999998</v>
      </c>
      <c r="AQ430" s="322">
        <v>2.5960000000000001</v>
      </c>
      <c r="AR430" s="322">
        <v>2.7919999999999998</v>
      </c>
      <c r="AS430" s="322">
        <v>2.8479999999999999</v>
      </c>
      <c r="AT430" s="101" t="s">
        <v>22</v>
      </c>
      <c r="AU430" s="101" t="s">
        <v>6522</v>
      </c>
      <c r="AV430" s="101">
        <v>12</v>
      </c>
      <c r="AW430" s="345" t="s">
        <v>158</v>
      </c>
      <c r="AX430" s="345" t="s">
        <v>45</v>
      </c>
      <c r="AY430" s="321" t="s">
        <v>325</v>
      </c>
      <c r="AZ430" s="345" t="s">
        <v>331</v>
      </c>
      <c r="BA430" s="345" t="s">
        <v>332</v>
      </c>
      <c r="BB430" s="345" t="s">
        <v>321</v>
      </c>
      <c r="BC430" s="345" t="s">
        <v>321</v>
      </c>
      <c r="BD430" s="345" t="s">
        <v>321</v>
      </c>
      <c r="BE430" s="322">
        <v>2.5249999999999999</v>
      </c>
    </row>
    <row r="431" spans="1:57">
      <c r="A431" s="186" t="s">
        <v>153</v>
      </c>
      <c r="B431" s="186" t="s">
        <v>328</v>
      </c>
      <c r="C431" s="322">
        <v>0</v>
      </c>
      <c r="D431" s="322">
        <v>0</v>
      </c>
      <c r="E431" s="322">
        <v>0</v>
      </c>
      <c r="F431" s="322">
        <v>0</v>
      </c>
      <c r="G431" s="322">
        <v>0</v>
      </c>
      <c r="H431" s="322">
        <v>0</v>
      </c>
      <c r="I431" s="322">
        <v>0</v>
      </c>
      <c r="J431" s="322">
        <v>0</v>
      </c>
      <c r="K431" s="322">
        <v>0</v>
      </c>
      <c r="L431" s="322">
        <v>0</v>
      </c>
      <c r="M431" s="322">
        <v>0</v>
      </c>
      <c r="N431" s="322">
        <v>0</v>
      </c>
      <c r="O431" s="322">
        <v>0</v>
      </c>
      <c r="P431" s="322">
        <v>0</v>
      </c>
      <c r="Q431" s="322">
        <v>0</v>
      </c>
      <c r="R431" s="322">
        <v>0</v>
      </c>
      <c r="S431" s="322">
        <v>0</v>
      </c>
      <c r="T431" s="322">
        <v>0</v>
      </c>
      <c r="U431" s="322">
        <v>0</v>
      </c>
      <c r="V431" s="322">
        <v>0</v>
      </c>
      <c r="W431" s="322">
        <v>0</v>
      </c>
      <c r="X431" s="322">
        <v>0</v>
      </c>
      <c r="Y431" s="322">
        <v>0</v>
      </c>
      <c r="Z431" s="322">
        <v>0</v>
      </c>
      <c r="AA431" s="322">
        <v>0</v>
      </c>
      <c r="AB431" s="322">
        <v>0</v>
      </c>
      <c r="AC431" s="322">
        <v>0</v>
      </c>
      <c r="AD431" s="322">
        <v>0</v>
      </c>
      <c r="AE431" s="322">
        <v>0</v>
      </c>
      <c r="AF431" s="322">
        <v>0</v>
      </c>
      <c r="AG431" s="322">
        <v>0</v>
      </c>
      <c r="AH431" s="322">
        <v>1.4059999999999999</v>
      </c>
      <c r="AI431" s="322">
        <v>1.363</v>
      </c>
      <c r="AJ431" s="322">
        <v>1.4319999999999999</v>
      </c>
      <c r="AK431" s="322">
        <v>1.357</v>
      </c>
      <c r="AL431" s="322">
        <v>1.2310000000000001</v>
      </c>
      <c r="AM431" s="322">
        <v>1.2649999999999999</v>
      </c>
      <c r="AN431" s="322">
        <v>1.2929999999999999</v>
      </c>
      <c r="AO431" s="322">
        <v>1.325</v>
      </c>
      <c r="AP431" s="320">
        <v>1.3540000000000001</v>
      </c>
      <c r="AQ431" s="322">
        <v>1.3819999999999999</v>
      </c>
      <c r="AR431" s="322">
        <v>1.411</v>
      </c>
      <c r="AS431" s="322">
        <v>1.4410000000000001</v>
      </c>
      <c r="AT431" s="101" t="s">
        <v>22</v>
      </c>
      <c r="AU431" s="101" t="s">
        <v>6522</v>
      </c>
      <c r="AV431" s="101">
        <v>12</v>
      </c>
      <c r="AW431" t="s">
        <v>158</v>
      </c>
      <c r="AX431" t="s">
        <v>45</v>
      </c>
      <c r="AY431" s="321" t="s">
        <v>325</v>
      </c>
      <c r="AZ431" t="s">
        <v>324</v>
      </c>
      <c r="BA431" t="s">
        <v>327</v>
      </c>
      <c r="BB431" t="s">
        <v>321</v>
      </c>
      <c r="BC431" s="345" t="s">
        <v>321</v>
      </c>
      <c r="BD431" s="345" t="s">
        <v>321</v>
      </c>
      <c r="BE431" s="322">
        <v>1.4508970000000001</v>
      </c>
    </row>
    <row r="432" spans="1:57">
      <c r="A432" s="186" t="s">
        <v>153</v>
      </c>
      <c r="B432" s="186" t="s">
        <v>326</v>
      </c>
      <c r="C432" s="322">
        <v>0</v>
      </c>
      <c r="D432" s="322">
        <v>0</v>
      </c>
      <c r="E432" s="322">
        <v>0</v>
      </c>
      <c r="F432" s="322">
        <v>0</v>
      </c>
      <c r="G432" s="322">
        <v>0</v>
      </c>
      <c r="H432" s="322">
        <v>0</v>
      </c>
      <c r="I432" s="322">
        <v>0</v>
      </c>
      <c r="J432" s="322">
        <v>0</v>
      </c>
      <c r="K432" s="322">
        <v>0</v>
      </c>
      <c r="L432" s="322">
        <v>0</v>
      </c>
      <c r="M432" s="322">
        <v>0</v>
      </c>
      <c r="N432" s="322">
        <v>0</v>
      </c>
      <c r="O432" s="322">
        <v>0</v>
      </c>
      <c r="P432" s="322">
        <v>0</v>
      </c>
      <c r="Q432" s="322">
        <v>0</v>
      </c>
      <c r="R432" s="322">
        <v>0</v>
      </c>
      <c r="S432" s="322">
        <v>0</v>
      </c>
      <c r="T432" s="322">
        <v>0</v>
      </c>
      <c r="U432" s="322">
        <v>0</v>
      </c>
      <c r="V432" s="322">
        <v>0</v>
      </c>
      <c r="W432" s="322">
        <v>0</v>
      </c>
      <c r="X432" s="322">
        <v>0</v>
      </c>
      <c r="Y432" s="322">
        <v>0</v>
      </c>
      <c r="Z432" s="322">
        <v>0</v>
      </c>
      <c r="AA432" s="322">
        <v>0</v>
      </c>
      <c r="AB432" s="322">
        <v>0</v>
      </c>
      <c r="AC432" s="322">
        <v>0</v>
      </c>
      <c r="AD432" s="322">
        <v>0</v>
      </c>
      <c r="AE432" s="322">
        <v>0</v>
      </c>
      <c r="AF432" s="322">
        <v>0</v>
      </c>
      <c r="AG432" s="322">
        <v>0</v>
      </c>
      <c r="AH432" s="322">
        <v>0</v>
      </c>
      <c r="AI432" s="322">
        <v>0</v>
      </c>
      <c r="AJ432" s="322">
        <v>0</v>
      </c>
      <c r="AK432" s="322">
        <v>0</v>
      </c>
      <c r="AL432" s="322">
        <v>0</v>
      </c>
      <c r="AM432" s="322">
        <v>1.3</v>
      </c>
      <c r="AN432" s="322">
        <v>1.3</v>
      </c>
      <c r="AO432" s="322">
        <v>1.3</v>
      </c>
      <c r="AP432" s="320">
        <v>1.3</v>
      </c>
      <c r="AQ432" s="322">
        <v>1.3</v>
      </c>
      <c r="AR432" s="322">
        <v>1.3</v>
      </c>
      <c r="AS432" s="322">
        <v>1.3</v>
      </c>
      <c r="AT432" s="101" t="s">
        <v>27</v>
      </c>
      <c r="AU432" s="101" t="s">
        <v>6522</v>
      </c>
      <c r="AV432" s="101">
        <v>7</v>
      </c>
      <c r="AW432" s="321" t="s">
        <v>158</v>
      </c>
      <c r="AX432" s="321" t="s">
        <v>45</v>
      </c>
      <c r="AY432" s="321" t="s">
        <v>325</v>
      </c>
      <c r="AZ432" s="321" t="s">
        <v>324</v>
      </c>
      <c r="BA432" s="321" t="s">
        <v>323</v>
      </c>
      <c r="BB432" s="321" t="s">
        <v>322</v>
      </c>
      <c r="BC432" s="321" t="s">
        <v>321</v>
      </c>
      <c r="BD432" s="321" t="s">
        <v>321</v>
      </c>
      <c r="BE432" s="322">
        <v>1.3</v>
      </c>
    </row>
    <row r="433" spans="1:57">
      <c r="A433" s="186" t="s">
        <v>153</v>
      </c>
      <c r="B433" s="186" t="s">
        <v>6871</v>
      </c>
      <c r="C433" s="322">
        <v>0</v>
      </c>
      <c r="D433" s="322">
        <v>0</v>
      </c>
      <c r="E433" s="322">
        <v>0</v>
      </c>
      <c r="F433" s="322">
        <v>0</v>
      </c>
      <c r="G433" s="322">
        <v>0</v>
      </c>
      <c r="H433" s="322">
        <v>0</v>
      </c>
      <c r="I433" s="322">
        <v>0</v>
      </c>
      <c r="J433" s="322">
        <v>0</v>
      </c>
      <c r="K433" s="322">
        <v>0</v>
      </c>
      <c r="L433" s="322">
        <v>0</v>
      </c>
      <c r="M433" s="322">
        <v>0</v>
      </c>
      <c r="N433" s="322">
        <v>0</v>
      </c>
      <c r="O433" s="322">
        <v>0</v>
      </c>
      <c r="P433" s="322">
        <v>0</v>
      </c>
      <c r="Q433" s="322">
        <v>0</v>
      </c>
      <c r="R433" s="322">
        <v>0</v>
      </c>
      <c r="S433" s="322">
        <v>0</v>
      </c>
      <c r="T433" s="322">
        <v>0</v>
      </c>
      <c r="U433" s="322">
        <v>0</v>
      </c>
      <c r="V433" s="322">
        <v>0</v>
      </c>
      <c r="W433" s="322">
        <v>0</v>
      </c>
      <c r="X433" s="322">
        <v>0</v>
      </c>
      <c r="Y433" s="322">
        <v>0</v>
      </c>
      <c r="Z433" s="322">
        <v>0</v>
      </c>
      <c r="AA433" s="322">
        <v>0</v>
      </c>
      <c r="AB433" s="322">
        <v>0</v>
      </c>
      <c r="AC433" s="322">
        <v>0</v>
      </c>
      <c r="AD433" s="322">
        <v>0</v>
      </c>
      <c r="AE433" s="322">
        <v>0</v>
      </c>
      <c r="AF433" s="322">
        <v>0</v>
      </c>
      <c r="AG433" s="322">
        <v>0</v>
      </c>
      <c r="AH433" s="322">
        <v>0</v>
      </c>
      <c r="AI433" s="322">
        <v>0</v>
      </c>
      <c r="AJ433" s="322">
        <v>1.05</v>
      </c>
      <c r="AK433" s="322">
        <v>0.15</v>
      </c>
      <c r="AL433" s="322">
        <v>0.56200000000000006</v>
      </c>
      <c r="AM433" s="322">
        <v>0.35</v>
      </c>
      <c r="AN433" s="322">
        <v>0</v>
      </c>
      <c r="AO433" s="322">
        <v>0</v>
      </c>
      <c r="AP433" s="320">
        <v>0</v>
      </c>
      <c r="AQ433" s="322">
        <v>0</v>
      </c>
      <c r="AR433" s="322">
        <v>0</v>
      </c>
      <c r="AS433" s="322">
        <v>0</v>
      </c>
      <c r="AT433" s="101" t="s">
        <v>24</v>
      </c>
      <c r="AU433" s="101" t="s">
        <v>27</v>
      </c>
      <c r="AV433" s="101">
        <v>4</v>
      </c>
      <c r="AW433" t="s">
        <v>158</v>
      </c>
      <c r="AX433" t="s">
        <v>45</v>
      </c>
      <c r="AY433" s="321" t="s">
        <v>336</v>
      </c>
      <c r="AZ433" t="s">
        <v>331</v>
      </c>
      <c r="BA433" t="s">
        <v>321</v>
      </c>
      <c r="BB433" t="s">
        <v>338</v>
      </c>
      <c r="BC433" s="345" t="s">
        <v>321</v>
      </c>
      <c r="BD433" s="345" t="s">
        <v>321</v>
      </c>
      <c r="BE433" s="322">
        <v>0</v>
      </c>
    </row>
    <row r="434" spans="1:57">
      <c r="A434" s="346" t="s">
        <v>153</v>
      </c>
      <c r="B434" s="186" t="s">
        <v>330</v>
      </c>
      <c r="C434" s="322">
        <v>0</v>
      </c>
      <c r="D434" s="322">
        <v>0</v>
      </c>
      <c r="E434" s="322">
        <v>0</v>
      </c>
      <c r="F434" s="322">
        <v>0</v>
      </c>
      <c r="G434" s="322">
        <v>0</v>
      </c>
      <c r="H434" s="322">
        <v>0</v>
      </c>
      <c r="I434" s="322">
        <v>0</v>
      </c>
      <c r="J434" s="322">
        <v>0</v>
      </c>
      <c r="K434" s="322">
        <v>0</v>
      </c>
      <c r="L434" s="322">
        <v>0</v>
      </c>
      <c r="M434" s="322">
        <v>0</v>
      </c>
      <c r="N434" s="322">
        <v>0</v>
      </c>
      <c r="O434" s="322">
        <v>0</v>
      </c>
      <c r="P434" s="322">
        <v>0</v>
      </c>
      <c r="Q434" s="322">
        <v>0</v>
      </c>
      <c r="R434" s="322">
        <v>0</v>
      </c>
      <c r="S434" s="322">
        <v>0</v>
      </c>
      <c r="T434" s="322">
        <v>0</v>
      </c>
      <c r="U434" s="322">
        <v>0</v>
      </c>
      <c r="V434" s="322">
        <v>0</v>
      </c>
      <c r="W434" s="322">
        <v>0</v>
      </c>
      <c r="X434" s="322">
        <v>0</v>
      </c>
      <c r="Y434" s="322">
        <v>0</v>
      </c>
      <c r="Z434" s="322">
        <v>0</v>
      </c>
      <c r="AA434" s="322">
        <v>0</v>
      </c>
      <c r="AB434" s="322">
        <v>0</v>
      </c>
      <c r="AC434" s="322">
        <v>1</v>
      </c>
      <c r="AD434" s="322">
        <v>1</v>
      </c>
      <c r="AE434" s="322">
        <v>1</v>
      </c>
      <c r="AF434" s="322">
        <v>1.028</v>
      </c>
      <c r="AG434" s="322">
        <v>1.1279999999999999</v>
      </c>
      <c r="AH434" s="322">
        <v>0.54600000000000004</v>
      </c>
      <c r="AI434" s="322">
        <v>1.6819999999999999</v>
      </c>
      <c r="AJ434" s="322">
        <v>0.86199999999999999</v>
      </c>
      <c r="AK434" s="322">
        <v>0.878</v>
      </c>
      <c r="AL434" s="322">
        <v>0.60299999999999998</v>
      </c>
      <c r="AM434" s="322">
        <v>0</v>
      </c>
      <c r="AN434" s="322">
        <v>0</v>
      </c>
      <c r="AO434" s="322">
        <v>0</v>
      </c>
      <c r="AP434" s="320">
        <v>0</v>
      </c>
      <c r="AQ434" s="322">
        <v>0</v>
      </c>
      <c r="AR434" s="322">
        <v>0</v>
      </c>
      <c r="AS434" s="322">
        <v>0</v>
      </c>
      <c r="AT434" s="101" t="s">
        <v>17</v>
      </c>
      <c r="AU434" s="101" t="s">
        <v>26</v>
      </c>
      <c r="AV434" s="101">
        <v>10</v>
      </c>
      <c r="AW434" s="345" t="s">
        <v>158</v>
      </c>
      <c r="AX434" s="345" t="s">
        <v>45</v>
      </c>
      <c r="AY434" s="321" t="s">
        <v>325</v>
      </c>
      <c r="AZ434" s="345" t="s">
        <v>324</v>
      </c>
      <c r="BA434" s="345" t="s">
        <v>321</v>
      </c>
      <c r="BB434" s="345" t="s">
        <v>329</v>
      </c>
      <c r="BC434" s="345" t="s">
        <v>321</v>
      </c>
      <c r="BD434" s="345" t="s">
        <v>321</v>
      </c>
      <c r="BE434" s="322">
        <v>0</v>
      </c>
    </row>
    <row r="435" spans="1:57">
      <c r="A435" s="346" t="s">
        <v>153</v>
      </c>
      <c r="B435" s="186" t="s">
        <v>6870</v>
      </c>
      <c r="C435" s="322">
        <v>0</v>
      </c>
      <c r="D435" s="322">
        <v>0</v>
      </c>
      <c r="E435" s="322">
        <v>0</v>
      </c>
      <c r="F435" s="322">
        <v>0</v>
      </c>
      <c r="G435" s="322">
        <v>0</v>
      </c>
      <c r="H435" s="322">
        <v>0</v>
      </c>
      <c r="I435" s="322">
        <v>0</v>
      </c>
      <c r="J435" s="322">
        <v>0</v>
      </c>
      <c r="K435" s="322">
        <v>0</v>
      </c>
      <c r="L435" s="322">
        <v>0</v>
      </c>
      <c r="M435" s="322">
        <v>0</v>
      </c>
      <c r="N435" s="322">
        <v>0</v>
      </c>
      <c r="O435" s="322">
        <v>0</v>
      </c>
      <c r="P435" s="322">
        <v>0</v>
      </c>
      <c r="Q435" s="322">
        <v>0</v>
      </c>
      <c r="R435" s="322">
        <v>0</v>
      </c>
      <c r="S435" s="322">
        <v>0</v>
      </c>
      <c r="T435" s="322">
        <v>0</v>
      </c>
      <c r="U435" s="322">
        <v>0</v>
      </c>
      <c r="V435" s="322">
        <v>0</v>
      </c>
      <c r="W435" s="322">
        <v>0</v>
      </c>
      <c r="X435" s="322">
        <v>0</v>
      </c>
      <c r="Y435" s="322">
        <v>0</v>
      </c>
      <c r="Z435" s="322">
        <v>0</v>
      </c>
      <c r="AA435" s="322">
        <v>0</v>
      </c>
      <c r="AB435" s="322">
        <v>0</v>
      </c>
      <c r="AC435" s="322">
        <v>0</v>
      </c>
      <c r="AD435" s="322">
        <v>0</v>
      </c>
      <c r="AE435" s="322">
        <v>0</v>
      </c>
      <c r="AF435" s="322">
        <v>0</v>
      </c>
      <c r="AG435" s="322">
        <v>0</v>
      </c>
      <c r="AH435" s="322">
        <v>0</v>
      </c>
      <c r="AI435" s="322">
        <v>7.0000000000000007E-2</v>
      </c>
      <c r="AJ435" s="322">
        <v>7.0000000000000007E-2</v>
      </c>
      <c r="AK435" s="322">
        <v>7.0000000000000007E-2</v>
      </c>
      <c r="AL435" s="322">
        <v>7.0000000000000007E-2</v>
      </c>
      <c r="AM435" s="322">
        <v>0</v>
      </c>
      <c r="AN435" s="347">
        <v>0</v>
      </c>
      <c r="AO435" s="347">
        <v>0</v>
      </c>
      <c r="AP435" s="320">
        <v>0</v>
      </c>
      <c r="AQ435" s="347">
        <v>0</v>
      </c>
      <c r="AR435" s="347">
        <v>0</v>
      </c>
      <c r="AS435" s="347">
        <v>0</v>
      </c>
      <c r="AT435" s="101" t="s">
        <v>23</v>
      </c>
      <c r="AU435" s="101" t="s">
        <v>26</v>
      </c>
      <c r="AV435" s="101">
        <v>4</v>
      </c>
      <c r="AW435" s="345" t="s">
        <v>158</v>
      </c>
      <c r="AX435" s="345" t="s">
        <v>57</v>
      </c>
      <c r="AY435" s="321" t="s">
        <v>325</v>
      </c>
      <c r="AZ435" s="345" t="s">
        <v>331</v>
      </c>
      <c r="BA435" s="345" t="s">
        <v>321</v>
      </c>
      <c r="BB435" s="345" t="s">
        <v>321</v>
      </c>
      <c r="BC435" s="345" t="s">
        <v>321</v>
      </c>
      <c r="BD435" s="345" t="s">
        <v>321</v>
      </c>
      <c r="BE435" s="322">
        <v>0</v>
      </c>
    </row>
    <row r="436" spans="1:57" s="345" customFormat="1" ht="13.5" thickBot="1">
      <c r="A436" s="346"/>
      <c r="B436" s="346"/>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c r="AA436" s="347"/>
      <c r="AB436" s="347"/>
      <c r="AC436" s="347"/>
      <c r="AD436" s="347"/>
      <c r="AE436" s="347"/>
      <c r="AF436" s="347"/>
      <c r="AG436" s="347"/>
      <c r="AH436" s="347"/>
      <c r="AI436" s="347"/>
      <c r="AJ436" s="347"/>
      <c r="AK436" s="347"/>
      <c r="AL436" s="347"/>
      <c r="AM436" s="347"/>
      <c r="AN436" s="347"/>
      <c r="AO436" s="347"/>
      <c r="AP436" s="320"/>
      <c r="AQ436" s="347"/>
      <c r="AR436" s="347"/>
      <c r="AS436" s="347"/>
      <c r="AT436" s="348"/>
      <c r="AU436" s="348"/>
      <c r="AV436" s="348"/>
      <c r="BE436" s="347"/>
    </row>
    <row r="437" spans="1:57" s="321" customFormat="1" ht="14.25" thickTop="1" thickBot="1">
      <c r="A437" s="393"/>
      <c r="B437" s="397" t="s">
        <v>893</v>
      </c>
      <c r="C437" s="394">
        <v>689.2</v>
      </c>
      <c r="D437" s="394">
        <v>778.1</v>
      </c>
      <c r="E437" s="394">
        <v>894.6</v>
      </c>
      <c r="F437" s="394">
        <v>1011.5</v>
      </c>
      <c r="G437" s="394">
        <v>1162.7</v>
      </c>
      <c r="H437" s="394">
        <v>1252.3000000000002</v>
      </c>
      <c r="I437" s="394">
        <v>1432.3</v>
      </c>
      <c r="J437" s="394">
        <v>1716.1000000000001</v>
      </c>
      <c r="K437" s="394">
        <v>1869.0000000000002</v>
      </c>
      <c r="L437" s="394">
        <v>1936.0000000000002</v>
      </c>
      <c r="M437" s="394">
        <v>2065.6</v>
      </c>
      <c r="N437" s="394">
        <v>2273.5000000000005</v>
      </c>
      <c r="O437" s="394">
        <v>2487.2000000000003</v>
      </c>
      <c r="P437" s="394">
        <v>2803.974999999999</v>
      </c>
      <c r="Q437" s="394">
        <v>3117.0789999999997</v>
      </c>
      <c r="R437" s="394">
        <v>3456.6280000000002</v>
      </c>
      <c r="S437" s="394">
        <v>3562.3809999999994</v>
      </c>
      <c r="T437" s="394">
        <v>3839.012999999999</v>
      </c>
      <c r="U437" s="394">
        <v>3717.5</v>
      </c>
      <c r="V437" s="394">
        <v>3689.1</v>
      </c>
      <c r="W437" s="394">
        <v>3765.8199999999997</v>
      </c>
      <c r="X437" s="394">
        <v>3996.5319999999992</v>
      </c>
      <c r="Y437" s="394">
        <v>4164.054000000001</v>
      </c>
      <c r="Z437" s="394">
        <v>4587.0550000000012</v>
      </c>
      <c r="AA437" s="394">
        <v>4928.8846311799989</v>
      </c>
      <c r="AB437" s="394">
        <v>5603.3588510400004</v>
      </c>
      <c r="AC437" s="394">
        <v>5182.3375239999996</v>
      </c>
      <c r="AD437" s="394">
        <v>6077.8203349999994</v>
      </c>
      <c r="AE437" s="394">
        <v>6582.513331000001</v>
      </c>
      <c r="AF437" s="394">
        <v>6687.9594979999993</v>
      </c>
      <c r="AG437" s="394">
        <v>7498.1245060000028</v>
      </c>
      <c r="AH437" s="394">
        <v>8326.2082070000015</v>
      </c>
      <c r="AI437" s="394">
        <v>8898.5432199999977</v>
      </c>
      <c r="AJ437" s="394">
        <v>10092.004598</v>
      </c>
      <c r="AK437" s="394">
        <v>9568.5853509999997</v>
      </c>
      <c r="AL437" s="394">
        <v>10021.141280000002</v>
      </c>
      <c r="AM437" s="394">
        <v>9937.8256247800018</v>
      </c>
      <c r="AN437" s="394">
        <v>10225.102798779999</v>
      </c>
      <c r="AO437" s="394">
        <v>10107.368650700002</v>
      </c>
      <c r="AP437" s="398">
        <v>10289.167945000003</v>
      </c>
      <c r="AQ437" s="443"/>
      <c r="AR437" s="394"/>
      <c r="AS437" s="394"/>
      <c r="AT437" s="395"/>
      <c r="AU437" s="395"/>
      <c r="AV437" s="395"/>
      <c r="AW437" s="396"/>
      <c r="AX437" s="396"/>
      <c r="AY437" s="396"/>
      <c r="AZ437" s="396"/>
      <c r="BA437" s="396"/>
      <c r="BB437" s="396"/>
      <c r="BC437" s="396"/>
      <c r="BD437" s="396"/>
      <c r="BE437" s="399"/>
    </row>
    <row r="438" spans="1:57" ht="13.5" customHeight="1" thickTop="1">
      <c r="A438" s="326"/>
      <c r="B438" s="322"/>
      <c r="C438" s="322"/>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c r="AA438" s="347"/>
      <c r="AB438" s="347"/>
      <c r="AC438" s="347"/>
      <c r="AD438" s="347"/>
      <c r="AE438" s="347"/>
      <c r="AF438" s="347"/>
      <c r="AG438" s="347"/>
      <c r="AH438" s="347"/>
      <c r="AI438" s="347"/>
      <c r="AJ438" s="347"/>
      <c r="AK438" s="347"/>
      <c r="AL438" s="347"/>
      <c r="AM438" s="347"/>
      <c r="AN438" s="347"/>
      <c r="AO438" s="347"/>
      <c r="AP438" s="347"/>
      <c r="AQ438" s="504" t="s">
        <v>6955</v>
      </c>
      <c r="AR438" s="505"/>
      <c r="AS438" s="506"/>
      <c r="AT438" s="321"/>
      <c r="AU438" s="321"/>
      <c r="AV438" s="321"/>
      <c r="AW438" s="321"/>
      <c r="AX438" s="321"/>
      <c r="AY438" s="321"/>
      <c r="AZ438" s="321"/>
      <c r="BA438" s="321"/>
      <c r="BB438" s="321"/>
      <c r="BC438" s="321"/>
      <c r="BD438" s="321"/>
      <c r="BE438" s="321"/>
    </row>
    <row r="439" spans="1:57">
      <c r="A439" s="321"/>
      <c r="B439"/>
      <c r="C439" s="371"/>
      <c r="D439" s="371"/>
      <c r="E439" s="371"/>
      <c r="F439" s="371"/>
      <c r="G439" s="371"/>
      <c r="H439" s="371"/>
      <c r="I439" s="371"/>
      <c r="J439" s="371"/>
      <c r="K439" s="371"/>
      <c r="L439" s="371"/>
      <c r="M439" s="371"/>
      <c r="N439" s="371"/>
      <c r="O439" s="371"/>
      <c r="P439" s="371"/>
      <c r="Q439" s="371"/>
      <c r="R439" s="371"/>
      <c r="S439" s="371"/>
      <c r="T439" s="371"/>
      <c r="U439" s="371"/>
      <c r="V439" s="371"/>
      <c r="W439" s="371"/>
      <c r="X439" s="371"/>
      <c r="Y439" s="371"/>
      <c r="Z439" s="371"/>
      <c r="AA439" s="371"/>
      <c r="AB439" s="371"/>
      <c r="AC439" s="371"/>
      <c r="AD439" s="371"/>
      <c r="AE439" s="371"/>
      <c r="AF439" s="371"/>
      <c r="AG439" s="371"/>
      <c r="AH439" s="371"/>
      <c r="AI439" s="371"/>
      <c r="AJ439" s="371"/>
      <c r="AK439" s="371"/>
      <c r="AL439" s="371"/>
      <c r="AM439" s="371"/>
      <c r="AN439" s="371"/>
      <c r="AO439" s="371"/>
      <c r="AP439" s="371"/>
      <c r="AQ439" s="504"/>
      <c r="AR439" s="505"/>
      <c r="AS439" s="506"/>
    </row>
    <row r="440" spans="1:57">
      <c r="A440" s="321"/>
      <c r="B440" s="345"/>
      <c r="C440" s="371"/>
      <c r="D440" s="371"/>
      <c r="E440" s="371"/>
      <c r="F440" s="371"/>
      <c r="G440" s="371"/>
      <c r="H440" s="371"/>
      <c r="I440" s="371"/>
      <c r="J440" s="371"/>
      <c r="K440" s="371"/>
      <c r="L440" s="371"/>
      <c r="M440" s="371"/>
      <c r="N440" s="371"/>
      <c r="O440" s="371"/>
      <c r="P440" s="371"/>
      <c r="Q440" s="371"/>
      <c r="R440" s="371"/>
      <c r="S440" s="371"/>
      <c r="T440" s="371"/>
      <c r="U440" s="371"/>
      <c r="V440" s="371"/>
      <c r="W440" s="371"/>
      <c r="X440" s="371"/>
      <c r="Y440" s="371"/>
      <c r="Z440" s="371"/>
      <c r="AA440" s="371"/>
      <c r="AB440" s="371"/>
      <c r="AC440" s="371"/>
      <c r="AD440" s="371"/>
      <c r="AE440" s="371"/>
      <c r="AF440" s="371"/>
      <c r="AG440" s="371"/>
      <c r="AH440" s="371"/>
      <c r="AI440" s="371"/>
      <c r="AJ440" s="371"/>
      <c r="AK440" s="371"/>
      <c r="AL440" s="371"/>
      <c r="AM440" s="371"/>
      <c r="AN440" s="371"/>
      <c r="AO440" s="371"/>
      <c r="AP440" s="371"/>
      <c r="AQ440" s="504"/>
      <c r="AR440" s="505"/>
      <c r="AS440" s="506"/>
    </row>
    <row r="441" spans="1:57">
      <c r="A441" s="321"/>
      <c r="B441" s="345"/>
      <c r="C441" s="371"/>
      <c r="D441" s="371"/>
      <c r="E441" s="371"/>
      <c r="F441" s="371"/>
      <c r="G441" s="371"/>
      <c r="H441" s="371"/>
      <c r="I441" s="371"/>
      <c r="J441" s="371"/>
      <c r="K441" s="371"/>
      <c r="L441" s="371"/>
      <c r="M441" s="371"/>
      <c r="N441" s="371"/>
      <c r="O441" s="371"/>
      <c r="P441" s="371"/>
      <c r="Q441" s="371"/>
      <c r="R441" s="371"/>
      <c r="S441" s="371"/>
      <c r="T441" s="371"/>
      <c r="U441" s="371"/>
      <c r="V441" s="371"/>
      <c r="W441" s="371"/>
      <c r="X441" s="371"/>
      <c r="Y441" s="371"/>
      <c r="Z441" s="371"/>
      <c r="AA441" s="371"/>
      <c r="AB441" s="371"/>
      <c r="AC441" s="371"/>
      <c r="AD441" s="371"/>
      <c r="AE441" s="371"/>
      <c r="AF441" s="371"/>
      <c r="AG441" s="371"/>
      <c r="AH441" s="371"/>
      <c r="AI441" s="371"/>
      <c r="AJ441" s="371"/>
      <c r="AK441" s="371"/>
      <c r="AL441" s="371"/>
      <c r="AM441" s="371"/>
      <c r="AN441" s="371"/>
      <c r="AO441" s="371"/>
      <c r="AP441" s="371"/>
      <c r="AQ441" s="504"/>
      <c r="AR441" s="505"/>
      <c r="AS441" s="506"/>
    </row>
    <row r="442" spans="1:57">
      <c r="A442" s="321"/>
      <c r="B442" s="345"/>
      <c r="C442" s="371"/>
      <c r="D442" s="371"/>
      <c r="E442" s="371"/>
      <c r="F442" s="371"/>
      <c r="G442" s="371"/>
      <c r="H442" s="371"/>
      <c r="I442" s="371"/>
      <c r="J442" s="371"/>
      <c r="K442" s="371"/>
      <c r="L442" s="371"/>
      <c r="M442" s="371"/>
      <c r="N442" s="371"/>
      <c r="O442" s="371"/>
      <c r="P442" s="371"/>
      <c r="Q442" s="371"/>
      <c r="R442" s="371"/>
      <c r="S442" s="371"/>
      <c r="T442" s="371"/>
      <c r="U442" s="371"/>
      <c r="V442" s="371"/>
      <c r="W442" s="371"/>
      <c r="X442" s="371"/>
      <c r="Y442" s="371"/>
      <c r="Z442" s="371"/>
      <c r="AA442" s="371"/>
      <c r="AB442" s="371"/>
      <c r="AC442" s="371"/>
      <c r="AD442" s="371"/>
      <c r="AE442" s="371"/>
      <c r="AF442" s="371"/>
      <c r="AG442" s="371"/>
      <c r="AH442" s="371"/>
      <c r="AI442" s="371"/>
      <c r="AJ442" s="371"/>
      <c r="AK442" s="371"/>
      <c r="AL442" s="371"/>
      <c r="AM442" s="371"/>
      <c r="AN442" s="371"/>
      <c r="AO442" s="371"/>
      <c r="AP442" s="371"/>
      <c r="AQ442" s="504"/>
      <c r="AR442" s="505"/>
      <c r="AS442" s="506"/>
    </row>
    <row r="443" spans="1:57">
      <c r="A443" s="321"/>
      <c r="B443" s="345"/>
      <c r="C443" s="371"/>
      <c r="D443" s="371"/>
      <c r="E443" s="371"/>
      <c r="F443" s="371"/>
      <c r="G443" s="371"/>
      <c r="H443" s="371"/>
      <c r="I443" s="371"/>
      <c r="J443" s="371"/>
      <c r="K443" s="371"/>
      <c r="L443" s="371"/>
      <c r="M443" s="371"/>
      <c r="N443" s="371"/>
      <c r="O443" s="371"/>
      <c r="P443" s="371"/>
      <c r="Q443" s="371"/>
      <c r="R443" s="371"/>
      <c r="S443" s="371"/>
      <c r="T443" s="371"/>
      <c r="U443" s="371"/>
      <c r="V443" s="371"/>
      <c r="W443" s="371"/>
      <c r="X443" s="371"/>
      <c r="Y443" s="371"/>
      <c r="Z443" s="371"/>
      <c r="AA443" s="371"/>
      <c r="AB443" s="371"/>
      <c r="AC443" s="371"/>
      <c r="AD443" s="371"/>
      <c r="AE443" s="371"/>
      <c r="AF443" s="371"/>
      <c r="AG443" s="371"/>
      <c r="AH443" s="371"/>
      <c r="AI443" s="371"/>
      <c r="AJ443" s="371"/>
      <c r="AK443" s="371"/>
      <c r="AL443" s="371"/>
      <c r="AM443" s="371"/>
      <c r="AN443" s="371"/>
      <c r="AO443" s="371"/>
      <c r="AP443" s="371"/>
      <c r="AQ443" s="501"/>
      <c r="AR443" s="502"/>
      <c r="AS443" s="503"/>
    </row>
    <row r="444" spans="1:57">
      <c r="A444" s="321"/>
      <c r="B444" s="345"/>
      <c r="C444" s="371"/>
      <c r="D444" s="371"/>
      <c r="E444" s="371"/>
      <c r="F444" s="371"/>
      <c r="G444" s="371"/>
      <c r="H444" s="371"/>
      <c r="I444" s="371"/>
      <c r="J444" s="371"/>
      <c r="K444" s="371"/>
      <c r="L444" s="371"/>
      <c r="M444" s="371"/>
      <c r="N444" s="371"/>
      <c r="O444" s="371"/>
      <c r="P444" s="371"/>
      <c r="Q444" s="371"/>
      <c r="R444" s="371"/>
      <c r="S444" s="371"/>
      <c r="T444" s="371"/>
      <c r="U444" s="371"/>
      <c r="V444" s="371"/>
      <c r="W444" s="371"/>
      <c r="X444" s="371"/>
      <c r="Y444" s="371"/>
      <c r="Z444" s="371"/>
      <c r="AA444" s="371"/>
      <c r="AB444" s="371"/>
      <c r="AC444" s="371"/>
      <c r="AD444" s="371"/>
      <c r="AE444" s="371"/>
      <c r="AF444" s="371"/>
      <c r="AG444" s="371"/>
      <c r="AH444" s="371"/>
      <c r="AI444" s="371"/>
      <c r="AJ444" s="371"/>
      <c r="AK444" s="371"/>
      <c r="AL444" s="371"/>
      <c r="AM444" s="371"/>
      <c r="AN444" s="371"/>
      <c r="AO444" s="371"/>
      <c r="AP444" s="371"/>
    </row>
    <row r="445" spans="1:57">
      <c r="A445" s="321"/>
      <c r="B445" s="345"/>
      <c r="C445" s="371"/>
      <c r="D445" s="371"/>
      <c r="E445" s="371"/>
      <c r="F445" s="371"/>
      <c r="G445" s="371"/>
      <c r="H445" s="371"/>
      <c r="I445" s="371"/>
      <c r="J445" s="371"/>
      <c r="K445" s="371"/>
      <c r="L445" s="371"/>
      <c r="M445" s="371"/>
      <c r="N445" s="371"/>
      <c r="O445" s="371"/>
      <c r="P445" s="371"/>
      <c r="Q445" s="371"/>
      <c r="R445" s="371"/>
      <c r="S445" s="371"/>
      <c r="T445" s="371"/>
      <c r="U445" s="371"/>
      <c r="V445" s="371"/>
      <c r="W445" s="371"/>
      <c r="X445" s="371"/>
      <c r="Y445" s="371"/>
      <c r="Z445" s="371"/>
      <c r="AA445" s="371"/>
      <c r="AB445" s="371"/>
      <c r="AC445" s="371"/>
      <c r="AD445" s="371"/>
      <c r="AE445" s="371"/>
      <c r="AF445" s="371"/>
      <c r="AG445" s="371"/>
      <c r="AH445" s="371"/>
      <c r="AI445" s="371"/>
      <c r="AJ445" s="371"/>
      <c r="AK445" s="371"/>
      <c r="AL445" s="371"/>
      <c r="AM445" s="371"/>
      <c r="AN445" s="371"/>
      <c r="AO445" s="371"/>
      <c r="AP445" s="371"/>
    </row>
    <row r="446" spans="1:57">
      <c r="A446" s="321"/>
      <c r="B446" s="345"/>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1"/>
      <c r="Z446" s="371"/>
      <c r="AA446" s="371"/>
      <c r="AB446" s="371"/>
      <c r="AC446" s="371"/>
      <c r="AD446" s="371"/>
      <c r="AE446" s="371"/>
      <c r="AF446" s="371"/>
      <c r="AG446" s="371"/>
      <c r="AH446" s="371"/>
      <c r="AI446" s="371"/>
      <c r="AJ446" s="371"/>
      <c r="AK446" s="371"/>
      <c r="AL446" s="371"/>
      <c r="AM446" s="371"/>
      <c r="AN446" s="371"/>
      <c r="AO446" s="371"/>
      <c r="AP446" s="371"/>
    </row>
    <row r="447" spans="1:57">
      <c r="A447" s="321"/>
      <c r="B447" s="345"/>
      <c r="C447" s="371"/>
      <c r="D447" s="371"/>
      <c r="E447" s="371"/>
      <c r="F447" s="371"/>
      <c r="G447" s="371"/>
      <c r="H447" s="371"/>
      <c r="I447" s="371"/>
      <c r="J447" s="371"/>
      <c r="K447" s="371"/>
      <c r="L447" s="371"/>
      <c r="M447" s="371"/>
      <c r="N447" s="371"/>
      <c r="O447" s="371"/>
      <c r="P447" s="371"/>
      <c r="Q447" s="371"/>
      <c r="R447" s="371"/>
      <c r="S447" s="371"/>
      <c r="T447" s="371"/>
      <c r="U447" s="371"/>
      <c r="V447" s="371"/>
      <c r="W447" s="371"/>
      <c r="X447" s="371"/>
      <c r="Y447" s="371"/>
      <c r="Z447" s="371"/>
      <c r="AA447" s="371"/>
      <c r="AB447" s="371"/>
      <c r="AC447" s="371"/>
      <c r="AD447" s="371"/>
      <c r="AE447" s="371"/>
      <c r="AF447" s="371"/>
      <c r="AG447" s="371"/>
      <c r="AH447" s="371"/>
      <c r="AI447" s="371"/>
      <c r="AJ447" s="371"/>
      <c r="AK447" s="371"/>
      <c r="AL447" s="371"/>
      <c r="AM447" s="371"/>
      <c r="AN447" s="371"/>
      <c r="AO447" s="371"/>
      <c r="AP447" s="371"/>
    </row>
    <row r="448" spans="1:57">
      <c r="A448" s="321"/>
      <c r="B448" s="345"/>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1"/>
      <c r="Z448" s="371"/>
      <c r="AA448" s="371"/>
      <c r="AB448" s="371"/>
      <c r="AC448" s="371"/>
      <c r="AD448" s="371"/>
      <c r="AE448" s="371"/>
      <c r="AF448" s="371"/>
      <c r="AG448" s="371"/>
      <c r="AH448" s="371"/>
      <c r="AI448" s="371"/>
      <c r="AJ448" s="371"/>
      <c r="AK448" s="371"/>
      <c r="AL448" s="371"/>
      <c r="AM448" s="371"/>
      <c r="AN448" s="371"/>
      <c r="AO448" s="371"/>
      <c r="AP448" s="371"/>
    </row>
    <row r="449" spans="1:57">
      <c r="A449" s="321"/>
      <c r="B449" s="345"/>
      <c r="C449" s="371"/>
      <c r="D449" s="371"/>
      <c r="E449" s="371"/>
      <c r="F449" s="371"/>
      <c r="G449" s="371"/>
      <c r="H449" s="371"/>
      <c r="I449" s="371"/>
      <c r="J449" s="371"/>
      <c r="K449" s="371"/>
      <c r="L449" s="371"/>
      <c r="M449" s="371"/>
      <c r="N449" s="371"/>
      <c r="O449" s="371"/>
      <c r="P449" s="371"/>
      <c r="Q449" s="371"/>
      <c r="R449" s="371"/>
      <c r="S449" s="371"/>
      <c r="T449" s="371"/>
      <c r="U449" s="371"/>
      <c r="V449" s="371"/>
      <c r="W449" s="371"/>
      <c r="X449" s="371"/>
      <c r="Y449" s="371"/>
      <c r="Z449" s="371"/>
      <c r="AA449" s="371"/>
      <c r="AB449" s="371"/>
      <c r="AC449" s="371"/>
      <c r="AD449" s="371"/>
      <c r="AE449" s="371"/>
      <c r="AF449" s="371"/>
      <c r="AG449" s="371"/>
      <c r="AH449" s="371"/>
      <c r="AI449" s="371"/>
      <c r="AJ449" s="371"/>
      <c r="AK449" s="371"/>
      <c r="AL449" s="371"/>
      <c r="AM449" s="371"/>
      <c r="AN449" s="371"/>
      <c r="AO449" s="371"/>
      <c r="AP449" s="371"/>
    </row>
    <row r="450" spans="1:57">
      <c r="A450" s="321"/>
      <c r="B450" s="345"/>
      <c r="C450" s="371"/>
      <c r="D450" s="371"/>
      <c r="E450" s="371"/>
      <c r="F450" s="371"/>
      <c r="G450" s="371"/>
      <c r="H450" s="371"/>
      <c r="I450" s="371"/>
      <c r="J450" s="371"/>
      <c r="K450" s="371"/>
      <c r="L450" s="371"/>
      <c r="M450" s="371"/>
      <c r="N450" s="371"/>
      <c r="O450" s="371"/>
      <c r="P450" s="371"/>
      <c r="Q450" s="371"/>
      <c r="R450" s="371"/>
      <c r="S450" s="371"/>
      <c r="T450" s="371"/>
      <c r="U450" s="371"/>
      <c r="V450" s="371"/>
      <c r="W450" s="371"/>
      <c r="X450" s="371"/>
      <c r="Y450" s="371"/>
      <c r="Z450" s="371"/>
      <c r="AA450" s="371"/>
      <c r="AB450" s="371"/>
      <c r="AC450" s="371"/>
      <c r="AD450" s="371"/>
      <c r="AE450" s="371"/>
      <c r="AF450" s="371"/>
      <c r="AG450" s="371"/>
      <c r="AH450" s="371"/>
      <c r="AI450" s="371"/>
      <c r="AJ450" s="371"/>
      <c r="AK450" s="371"/>
      <c r="AL450" s="371"/>
      <c r="AM450" s="371"/>
      <c r="AN450" s="371"/>
      <c r="AO450" s="371"/>
      <c r="AP450" s="371"/>
    </row>
    <row r="451" spans="1:57">
      <c r="A451" s="321"/>
      <c r="B451" s="345"/>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1"/>
      <c r="Z451" s="371"/>
      <c r="AA451" s="371"/>
      <c r="AB451" s="371"/>
      <c r="AC451" s="371"/>
      <c r="AD451" s="371"/>
      <c r="AE451" s="371"/>
      <c r="AF451" s="371"/>
      <c r="AG451" s="371"/>
      <c r="AH451" s="371"/>
      <c r="AI451" s="371"/>
      <c r="AJ451" s="371"/>
      <c r="AK451" s="371"/>
      <c r="AL451" s="371"/>
      <c r="AM451" s="371"/>
      <c r="AN451" s="371"/>
      <c r="AO451" s="371"/>
      <c r="AP451" s="371"/>
    </row>
    <row r="452" spans="1:57">
      <c r="A452" s="321"/>
      <c r="B452" s="345"/>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1"/>
      <c r="Z452" s="371"/>
      <c r="AA452" s="371"/>
      <c r="AB452" s="371"/>
      <c r="AC452" s="371"/>
      <c r="AD452" s="371"/>
      <c r="AE452" s="371"/>
      <c r="AF452" s="371"/>
      <c r="AG452" s="371"/>
      <c r="AH452" s="371"/>
      <c r="AI452" s="371"/>
      <c r="AJ452" s="371"/>
      <c r="AK452" s="371"/>
      <c r="AL452" s="371"/>
      <c r="AM452" s="371"/>
      <c r="AN452" s="371"/>
      <c r="AO452" s="371"/>
      <c r="AP452" s="371"/>
    </row>
    <row r="453" spans="1:57" s="321" customFormat="1">
      <c r="A453" s="186"/>
      <c r="B453" s="345"/>
      <c r="C453" s="371"/>
      <c r="D453" s="371"/>
      <c r="E453" s="371"/>
      <c r="F453" s="371"/>
      <c r="G453" s="371"/>
      <c r="H453" s="371"/>
      <c r="I453" s="371"/>
      <c r="J453" s="371"/>
      <c r="K453" s="371"/>
      <c r="L453" s="371"/>
      <c r="M453" s="371"/>
      <c r="N453" s="371"/>
      <c r="O453" s="371"/>
      <c r="P453" s="371"/>
      <c r="Q453" s="371"/>
      <c r="R453" s="371"/>
      <c r="S453" s="371"/>
      <c r="T453" s="371"/>
      <c r="U453" s="371"/>
      <c r="V453" s="371"/>
      <c r="W453" s="371"/>
      <c r="X453" s="371"/>
      <c r="Y453" s="371"/>
      <c r="Z453" s="371"/>
      <c r="AA453" s="371"/>
      <c r="AB453" s="371"/>
      <c r="AC453" s="371"/>
      <c r="AD453" s="371"/>
      <c r="AE453" s="371"/>
      <c r="AF453" s="371"/>
      <c r="AG453" s="371"/>
      <c r="AH453" s="371"/>
      <c r="AI453" s="371"/>
      <c r="AJ453" s="371"/>
      <c r="AK453" s="371"/>
      <c r="AL453" s="371"/>
      <c r="AM453" s="371"/>
      <c r="AN453" s="371"/>
      <c r="AO453" s="371"/>
      <c r="AP453" s="371"/>
      <c r="AQ453"/>
      <c r="AR453"/>
      <c r="AS453"/>
      <c r="AT453"/>
      <c r="AU453"/>
      <c r="AV453"/>
      <c r="AW453"/>
      <c r="AX453"/>
      <c r="AY453"/>
      <c r="AZ453"/>
      <c r="BA453"/>
      <c r="BB453"/>
      <c r="BC453"/>
      <c r="BD453"/>
      <c r="BE453"/>
    </row>
    <row r="454" spans="1:57">
      <c r="B454" s="345"/>
      <c r="C454" s="371"/>
      <c r="D454" s="371"/>
      <c r="E454" s="371"/>
      <c r="F454" s="371"/>
      <c r="G454" s="371"/>
      <c r="H454" s="371"/>
      <c r="I454" s="371"/>
      <c r="J454" s="371"/>
      <c r="K454" s="371"/>
      <c r="L454" s="371"/>
      <c r="M454" s="371"/>
      <c r="N454" s="371"/>
      <c r="O454" s="371"/>
      <c r="P454" s="371"/>
      <c r="Q454" s="371"/>
      <c r="R454" s="371"/>
      <c r="S454" s="371"/>
      <c r="T454" s="371"/>
      <c r="U454" s="371"/>
      <c r="V454" s="371"/>
      <c r="W454" s="371"/>
      <c r="X454" s="371"/>
      <c r="Y454" s="371"/>
      <c r="Z454" s="371"/>
      <c r="AA454" s="371"/>
      <c r="AB454" s="371"/>
      <c r="AC454" s="371"/>
      <c r="AD454" s="371"/>
      <c r="AE454" s="371"/>
      <c r="AF454" s="371"/>
      <c r="AG454" s="371"/>
      <c r="AH454" s="371"/>
      <c r="AI454" s="371"/>
      <c r="AJ454" s="371"/>
      <c r="AK454" s="371"/>
      <c r="AL454" s="371"/>
      <c r="AM454" s="371"/>
      <c r="AN454" s="371"/>
      <c r="AO454" s="371"/>
      <c r="AP454" s="371"/>
      <c r="AT454" s="321"/>
      <c r="AU454" s="321"/>
      <c r="AV454" s="321"/>
      <c r="AW454" s="321"/>
      <c r="AX454" s="321"/>
      <c r="AY454" s="321"/>
      <c r="AZ454" s="321"/>
      <c r="BA454" s="321"/>
      <c r="BB454" s="321"/>
      <c r="BC454" s="321"/>
      <c r="BD454" s="321"/>
      <c r="BE454" s="321"/>
    </row>
    <row r="455" spans="1:57">
      <c r="B455" s="345"/>
      <c r="C455" s="371"/>
      <c r="D455" s="371"/>
      <c r="E455" s="371"/>
      <c r="F455" s="371"/>
      <c r="G455" s="371"/>
      <c r="H455" s="371"/>
      <c r="I455" s="371"/>
      <c r="J455" s="371"/>
      <c r="K455" s="371"/>
      <c r="L455" s="371"/>
      <c r="M455" s="371"/>
      <c r="N455" s="371"/>
      <c r="O455" s="371"/>
      <c r="P455" s="371"/>
      <c r="Q455" s="371"/>
      <c r="R455" s="371"/>
      <c r="S455" s="371"/>
      <c r="T455" s="371"/>
      <c r="U455" s="371"/>
      <c r="V455" s="371"/>
      <c r="W455" s="371"/>
      <c r="X455" s="371"/>
      <c r="Y455" s="371"/>
      <c r="Z455" s="371"/>
      <c r="AA455" s="371"/>
      <c r="AB455" s="371"/>
      <c r="AC455" s="371"/>
      <c r="AD455" s="371"/>
      <c r="AE455" s="371"/>
      <c r="AF455" s="371"/>
      <c r="AG455" s="371"/>
      <c r="AH455" s="371"/>
      <c r="AI455" s="371"/>
      <c r="AJ455" s="371"/>
      <c r="AK455" s="371"/>
      <c r="AL455" s="371"/>
      <c r="AM455" s="371"/>
      <c r="AN455" s="371"/>
      <c r="AO455" s="371"/>
      <c r="AP455" s="371"/>
    </row>
    <row r="456" spans="1:57">
      <c r="B456" s="345"/>
      <c r="C456" s="371"/>
      <c r="D456" s="371"/>
      <c r="E456" s="371"/>
      <c r="F456" s="371"/>
      <c r="G456" s="371"/>
      <c r="H456" s="371"/>
      <c r="I456" s="371"/>
      <c r="J456" s="371"/>
      <c r="K456" s="371"/>
      <c r="L456" s="371"/>
      <c r="M456" s="371"/>
      <c r="N456" s="371"/>
      <c r="O456" s="371"/>
      <c r="P456" s="371"/>
      <c r="Q456" s="371"/>
      <c r="R456" s="371"/>
      <c r="S456" s="371"/>
      <c r="T456" s="371"/>
      <c r="U456" s="371"/>
      <c r="V456" s="371"/>
      <c r="W456" s="371"/>
      <c r="X456" s="371"/>
      <c r="Y456" s="371"/>
      <c r="Z456" s="371"/>
      <c r="AA456" s="371"/>
      <c r="AB456" s="371"/>
      <c r="AC456" s="371"/>
      <c r="AD456" s="371"/>
      <c r="AE456" s="371"/>
      <c r="AF456" s="371"/>
      <c r="AG456" s="371"/>
      <c r="AH456" s="371"/>
      <c r="AI456" s="371"/>
      <c r="AJ456" s="371"/>
      <c r="AK456" s="371"/>
      <c r="AL456" s="371"/>
      <c r="AM456" s="371"/>
      <c r="AN456" s="371"/>
      <c r="AO456" s="371"/>
      <c r="AP456" s="371"/>
    </row>
    <row r="457" spans="1:57">
      <c r="B457" s="345"/>
      <c r="C457" s="371"/>
      <c r="D457" s="371"/>
      <c r="E457" s="371"/>
      <c r="F457" s="371"/>
      <c r="G457" s="371"/>
      <c r="H457" s="371"/>
      <c r="I457" s="371"/>
      <c r="J457" s="371"/>
      <c r="K457" s="371"/>
      <c r="L457" s="371"/>
      <c r="M457" s="371"/>
      <c r="N457" s="371"/>
      <c r="O457" s="371"/>
      <c r="P457" s="371"/>
      <c r="Q457" s="371"/>
      <c r="R457" s="371"/>
      <c r="S457" s="371"/>
      <c r="T457" s="371"/>
      <c r="U457" s="371"/>
      <c r="V457" s="371"/>
      <c r="W457" s="371"/>
      <c r="X457" s="371"/>
      <c r="Y457" s="371"/>
      <c r="Z457" s="371"/>
      <c r="AA457" s="371"/>
      <c r="AB457" s="371"/>
      <c r="AC457" s="371"/>
      <c r="AD457" s="371"/>
      <c r="AE457" s="371"/>
      <c r="AF457" s="371"/>
      <c r="AG457" s="371"/>
      <c r="AH457" s="371"/>
      <c r="AI457" s="371"/>
      <c r="AJ457" s="371"/>
      <c r="AK457" s="371"/>
      <c r="AL457" s="371"/>
      <c r="AM457" s="371"/>
      <c r="AN457" s="371"/>
      <c r="AO457" s="371"/>
      <c r="AP457" s="371"/>
    </row>
    <row r="458" spans="1:57">
      <c r="AD458" s="371"/>
      <c r="AE458" s="371"/>
      <c r="AF458" s="371"/>
      <c r="AG458" s="371"/>
      <c r="AH458" s="371"/>
      <c r="AI458" s="371"/>
      <c r="AJ458" s="371"/>
      <c r="AK458" s="371"/>
      <c r="AL458" s="371"/>
      <c r="AM458" s="371"/>
      <c r="AN458" s="371"/>
      <c r="AO458" s="371"/>
      <c r="AP458" s="371"/>
    </row>
    <row r="459" spans="1:57">
      <c r="B459"/>
      <c r="AD459" s="372"/>
      <c r="AE459" s="372"/>
      <c r="AF459" s="372"/>
      <c r="AG459" s="372"/>
      <c r="AH459" s="372"/>
      <c r="AI459" s="372"/>
      <c r="AJ459" s="372"/>
      <c r="AK459" s="372"/>
      <c r="AL459" s="372"/>
      <c r="AM459" s="372"/>
      <c r="AN459" s="372"/>
      <c r="AO459" s="372"/>
      <c r="AP459" s="372"/>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s="324"/>
    </row>
    <row r="502" spans="2:2">
      <c r="B502" s="324"/>
    </row>
  </sheetData>
  <autoFilter ref="A4:BE435"/>
  <mergeCells count="3">
    <mergeCell ref="A1:B2"/>
    <mergeCell ref="AQ1:AS2"/>
    <mergeCell ref="AQ438:AS443"/>
  </mergeCells>
  <conditionalFormatting sqref="C187:AM187 BE5:BE436 C5:AS186 C188:AS436 B435:B436 B438:AP438">
    <cfRule type="cellIs" dxfId="227" priority="42" operator="equal">
      <formula>0</formula>
    </cfRule>
  </conditionalFormatting>
  <conditionalFormatting sqref="AN187:AS187">
    <cfRule type="cellIs" dxfId="226" priority="1" operator="equal">
      <formula>0</formula>
    </cfRule>
  </conditionalFormatting>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AL82"/>
  <sheetViews>
    <sheetView workbookViewId="0">
      <pane xSplit="2" topLeftCell="L1" activePane="topRight" state="frozen"/>
      <selection pane="topRight" sqref="A1:B2"/>
    </sheetView>
  </sheetViews>
  <sheetFormatPr defaultRowHeight="12.75"/>
  <cols>
    <col min="1" max="1" width="40" customWidth="1"/>
    <col min="2" max="2" width="65.140625" customWidth="1"/>
    <col min="3" max="21" width="9.7109375" customWidth="1"/>
    <col min="22" max="23" width="10.28515625" customWidth="1"/>
    <col min="24" max="27" width="9.7109375" customWidth="1"/>
    <col min="28" max="28" width="11" customWidth="1"/>
    <col min="29" max="29" width="10.42578125" style="345" customWidth="1"/>
    <col min="30" max="30" width="9.42578125" style="345" customWidth="1"/>
    <col min="31" max="31" width="19.7109375" customWidth="1"/>
    <col min="32" max="32" width="33.7109375" customWidth="1"/>
    <col min="33" max="33" width="19.7109375" customWidth="1"/>
    <col min="34" max="34" width="15.5703125" customWidth="1"/>
    <col min="35" max="35" width="31" customWidth="1"/>
    <col min="36" max="36" width="32" customWidth="1"/>
    <col min="37" max="37" width="37.7109375" customWidth="1"/>
    <col min="38" max="38" width="27.7109375" customWidth="1"/>
  </cols>
  <sheetData>
    <row r="1" spans="1:38" ht="23.25" customHeight="1">
      <c r="A1" s="508" t="s">
        <v>6973</v>
      </c>
      <c r="B1" s="508"/>
      <c r="C1" s="460"/>
      <c r="Y1" s="498" t="s">
        <v>6884</v>
      </c>
      <c r="Z1" s="499"/>
      <c r="AA1" s="500"/>
    </row>
    <row r="2" spans="1:38" s="345" customFormat="1" ht="28.5" customHeight="1">
      <c r="A2" s="508"/>
      <c r="B2" s="508"/>
      <c r="C2" s="460"/>
      <c r="Y2" s="501"/>
      <c r="Z2" s="502"/>
      <c r="AA2" s="503"/>
    </row>
    <row r="3" spans="1:38" ht="25.5">
      <c r="A3" t="s">
        <v>6956</v>
      </c>
      <c r="W3" s="328" t="s">
        <v>6517</v>
      </c>
      <c r="X3" s="327" t="s">
        <v>6518</v>
      </c>
      <c r="Y3" s="325" t="s">
        <v>6519</v>
      </c>
      <c r="Z3" s="325" t="s">
        <v>6519</v>
      </c>
      <c r="AA3" s="329" t="s">
        <v>6519</v>
      </c>
    </row>
    <row r="4" spans="1:38" s="461" customFormat="1" ht="30" customHeight="1">
      <c r="A4" s="426" t="s">
        <v>163</v>
      </c>
      <c r="B4" s="426" t="s">
        <v>6417</v>
      </c>
      <c r="C4" s="426" t="s">
        <v>9</v>
      </c>
      <c r="D4" s="426" t="s">
        <v>10</v>
      </c>
      <c r="E4" s="426" t="s">
        <v>11</v>
      </c>
      <c r="F4" s="426" t="s">
        <v>12</v>
      </c>
      <c r="G4" s="426" t="s">
        <v>13</v>
      </c>
      <c r="H4" s="426" t="s">
        <v>14</v>
      </c>
      <c r="I4" s="426" t="s">
        <v>15</v>
      </c>
      <c r="J4" s="426" t="s">
        <v>16</v>
      </c>
      <c r="K4" s="426" t="s">
        <v>17</v>
      </c>
      <c r="L4" s="426" t="s">
        <v>18</v>
      </c>
      <c r="M4" s="426" t="s">
        <v>19</v>
      </c>
      <c r="N4" s="426" t="s">
        <v>20</v>
      </c>
      <c r="O4" s="426" t="s">
        <v>21</v>
      </c>
      <c r="P4" s="426" t="s">
        <v>22</v>
      </c>
      <c r="Q4" s="426" t="s">
        <v>23</v>
      </c>
      <c r="R4" s="426" t="s">
        <v>24</v>
      </c>
      <c r="S4" s="426" t="s">
        <v>25</v>
      </c>
      <c r="T4" s="426" t="s">
        <v>26</v>
      </c>
      <c r="U4" s="426" t="s">
        <v>27</v>
      </c>
      <c r="V4" s="426" t="s">
        <v>62</v>
      </c>
      <c r="W4" s="426" t="s">
        <v>63</v>
      </c>
      <c r="X4" s="427" t="s">
        <v>1226</v>
      </c>
      <c r="Y4" s="426" t="s">
        <v>6520</v>
      </c>
      <c r="Z4" s="426" t="s">
        <v>6521</v>
      </c>
      <c r="AA4" s="426" t="s">
        <v>6522</v>
      </c>
      <c r="AB4" s="426" t="s">
        <v>6976</v>
      </c>
      <c r="AC4" s="426" t="s">
        <v>6977</v>
      </c>
      <c r="AD4" s="426" t="s">
        <v>6525</v>
      </c>
      <c r="AE4" s="426" t="s">
        <v>875</v>
      </c>
      <c r="AF4" s="426" t="s">
        <v>874</v>
      </c>
      <c r="AG4" s="426" t="s">
        <v>129</v>
      </c>
      <c r="AH4" s="426" t="s">
        <v>873</v>
      </c>
      <c r="AI4" s="426" t="s">
        <v>872</v>
      </c>
      <c r="AJ4" s="426" t="s">
        <v>28</v>
      </c>
      <c r="AK4" s="426" t="s">
        <v>871</v>
      </c>
      <c r="AL4" s="426" t="s">
        <v>870</v>
      </c>
    </row>
    <row r="5" spans="1:38">
      <c r="A5" t="s">
        <v>140</v>
      </c>
      <c r="B5" t="s">
        <v>6652</v>
      </c>
      <c r="C5" s="347">
        <v>0</v>
      </c>
      <c r="D5" s="347">
        <v>0</v>
      </c>
      <c r="E5" s="347">
        <v>0</v>
      </c>
      <c r="F5" s="347">
        <v>0</v>
      </c>
      <c r="G5" s="347">
        <v>0</v>
      </c>
      <c r="H5" s="347">
        <v>0</v>
      </c>
      <c r="I5" s="347">
        <v>0</v>
      </c>
      <c r="J5" s="347">
        <v>0</v>
      </c>
      <c r="K5" s="347">
        <v>0</v>
      </c>
      <c r="L5" s="347">
        <v>0</v>
      </c>
      <c r="M5" s="347">
        <v>0</v>
      </c>
      <c r="N5" s="347">
        <v>0</v>
      </c>
      <c r="O5" s="347">
        <v>0</v>
      </c>
      <c r="P5" s="347">
        <v>0</v>
      </c>
      <c r="Q5" s="347">
        <v>0</v>
      </c>
      <c r="R5" s="347">
        <v>3.1E-2</v>
      </c>
      <c r="S5" s="347">
        <v>3.1E-2</v>
      </c>
      <c r="T5" s="347">
        <v>3.1E-2</v>
      </c>
      <c r="U5" s="347">
        <v>3.1E-2</v>
      </c>
      <c r="V5" s="347">
        <v>3.1E-2</v>
      </c>
      <c r="W5" s="347">
        <v>0.38300000000000001</v>
      </c>
      <c r="X5" s="320">
        <v>8.5000000000000006E-2</v>
      </c>
      <c r="Y5" s="347">
        <v>0</v>
      </c>
      <c r="Z5" s="347">
        <v>0</v>
      </c>
      <c r="AA5" s="347">
        <v>0</v>
      </c>
      <c r="AB5" s="348" t="s">
        <v>24</v>
      </c>
      <c r="AC5" s="348" t="s">
        <v>1226</v>
      </c>
      <c r="AD5" s="348">
        <v>7</v>
      </c>
      <c r="AE5" t="s">
        <v>1349</v>
      </c>
      <c r="AF5" t="s">
        <v>34</v>
      </c>
      <c r="AG5" t="s">
        <v>895</v>
      </c>
      <c r="AH5" t="s">
        <v>324</v>
      </c>
      <c r="AI5" t="s">
        <v>6653</v>
      </c>
      <c r="AJ5" t="s">
        <v>6654</v>
      </c>
      <c r="AK5" t="s">
        <v>3488</v>
      </c>
      <c r="AL5" t="s">
        <v>321</v>
      </c>
    </row>
    <row r="6" spans="1:38" s="345" customFormat="1">
      <c r="A6" s="345" t="s">
        <v>142</v>
      </c>
      <c r="B6" s="345" t="s">
        <v>6823</v>
      </c>
      <c r="C6" s="347">
        <v>0</v>
      </c>
      <c r="D6" s="347">
        <v>0</v>
      </c>
      <c r="E6" s="347">
        <v>0</v>
      </c>
      <c r="F6" s="347">
        <v>0</v>
      </c>
      <c r="G6" s="347">
        <v>0</v>
      </c>
      <c r="H6" s="347">
        <v>0</v>
      </c>
      <c r="I6" s="347">
        <v>0</v>
      </c>
      <c r="J6" s="347">
        <v>0</v>
      </c>
      <c r="K6" s="347">
        <v>0</v>
      </c>
      <c r="L6" s="347">
        <v>0</v>
      </c>
      <c r="M6" s="347">
        <v>0</v>
      </c>
      <c r="N6" s="347">
        <v>0</v>
      </c>
      <c r="O6" s="347">
        <v>0</v>
      </c>
      <c r="P6" s="347">
        <v>0</v>
      </c>
      <c r="Q6" s="347">
        <v>0</v>
      </c>
      <c r="R6" s="347">
        <v>0</v>
      </c>
      <c r="S6" s="347">
        <v>0</v>
      </c>
      <c r="T6" s="347">
        <v>0</v>
      </c>
      <c r="U6" s="347">
        <v>0</v>
      </c>
      <c r="V6" s="347">
        <v>0</v>
      </c>
      <c r="W6" s="347">
        <v>0</v>
      </c>
      <c r="X6" s="320">
        <v>2.6669999999999998</v>
      </c>
      <c r="Y6" s="347">
        <v>3.0779999999999998</v>
      </c>
      <c r="Z6" s="347">
        <v>3.194</v>
      </c>
      <c r="AA6" s="347">
        <v>0</v>
      </c>
      <c r="AB6" s="348" t="s">
        <v>1226</v>
      </c>
      <c r="AC6" s="348" t="s">
        <v>6521</v>
      </c>
      <c r="AD6" s="348">
        <v>3</v>
      </c>
      <c r="AE6" s="345" t="s">
        <v>158</v>
      </c>
      <c r="AF6" s="345" t="s">
        <v>57</v>
      </c>
      <c r="AG6" s="345" t="s">
        <v>130</v>
      </c>
      <c r="AH6" s="345" t="s">
        <v>331</v>
      </c>
      <c r="AI6" s="345" t="s">
        <v>6824</v>
      </c>
      <c r="AJ6" s="345" t="s">
        <v>321</v>
      </c>
      <c r="AK6" s="345" t="s">
        <v>321</v>
      </c>
      <c r="AL6" s="345" t="s">
        <v>321</v>
      </c>
    </row>
    <row r="7" spans="1:38">
      <c r="A7" t="s">
        <v>143</v>
      </c>
      <c r="B7" t="s">
        <v>6672</v>
      </c>
      <c r="C7" s="347">
        <v>0</v>
      </c>
      <c r="D7" s="347">
        <v>0</v>
      </c>
      <c r="E7" s="347">
        <v>0</v>
      </c>
      <c r="F7" s="347">
        <v>0</v>
      </c>
      <c r="G7" s="347">
        <v>0</v>
      </c>
      <c r="H7" s="347">
        <v>0</v>
      </c>
      <c r="I7" s="347">
        <v>0</v>
      </c>
      <c r="J7" s="347">
        <v>0</v>
      </c>
      <c r="K7" s="347">
        <v>0</v>
      </c>
      <c r="L7" s="347">
        <v>0</v>
      </c>
      <c r="M7" s="347">
        <v>0</v>
      </c>
      <c r="N7" s="347">
        <v>0</v>
      </c>
      <c r="O7" s="347">
        <v>0</v>
      </c>
      <c r="P7" s="347">
        <v>0</v>
      </c>
      <c r="Q7" s="347">
        <v>0</v>
      </c>
      <c r="R7" s="347">
        <v>0</v>
      </c>
      <c r="S7" s="347">
        <v>0</v>
      </c>
      <c r="T7" s="347">
        <v>0</v>
      </c>
      <c r="U7" s="347">
        <v>0</v>
      </c>
      <c r="V7" s="347">
        <v>0</v>
      </c>
      <c r="W7" s="347">
        <v>0.40100000000000002</v>
      </c>
      <c r="X7" s="320">
        <v>0.40100000000000002</v>
      </c>
      <c r="Y7" s="347">
        <v>0.40100000000000002</v>
      </c>
      <c r="Z7" s="347">
        <v>0.40100000000000002</v>
      </c>
      <c r="AA7" s="347">
        <v>0</v>
      </c>
      <c r="AB7" s="348" t="s">
        <v>63</v>
      </c>
      <c r="AC7" s="348" t="s">
        <v>6521</v>
      </c>
      <c r="AD7" s="348">
        <v>4</v>
      </c>
      <c r="AE7" t="s">
        <v>133</v>
      </c>
      <c r="AF7" t="s">
        <v>43</v>
      </c>
      <c r="AG7" s="345" t="s">
        <v>895</v>
      </c>
      <c r="AH7" t="s">
        <v>331</v>
      </c>
      <c r="AI7" t="s">
        <v>6665</v>
      </c>
      <c r="AJ7" t="s">
        <v>321</v>
      </c>
      <c r="AK7" t="s">
        <v>321</v>
      </c>
      <c r="AL7" t="s">
        <v>321</v>
      </c>
    </row>
    <row r="8" spans="1:38">
      <c r="A8" t="s">
        <v>143</v>
      </c>
      <c r="B8" t="s">
        <v>6671</v>
      </c>
      <c r="C8" s="347">
        <v>0</v>
      </c>
      <c r="D8" s="347">
        <v>0</v>
      </c>
      <c r="E8" s="347">
        <v>0</v>
      </c>
      <c r="F8" s="347">
        <v>0</v>
      </c>
      <c r="G8" s="347">
        <v>0</v>
      </c>
      <c r="H8" s="347">
        <v>0</v>
      </c>
      <c r="I8" s="347">
        <v>0</v>
      </c>
      <c r="J8" s="347">
        <v>0</v>
      </c>
      <c r="K8" s="347">
        <v>0</v>
      </c>
      <c r="L8" s="347">
        <v>0</v>
      </c>
      <c r="M8" s="347">
        <v>0</v>
      </c>
      <c r="N8" s="347">
        <v>0</v>
      </c>
      <c r="O8" s="347">
        <v>0</v>
      </c>
      <c r="P8" s="347">
        <v>0</v>
      </c>
      <c r="Q8" s="347">
        <v>0</v>
      </c>
      <c r="R8" s="347">
        <v>0</v>
      </c>
      <c r="S8" s="347">
        <v>0</v>
      </c>
      <c r="T8" s="347">
        <v>0</v>
      </c>
      <c r="U8" s="347">
        <v>0</v>
      </c>
      <c r="V8" s="347">
        <v>0</v>
      </c>
      <c r="W8" s="347">
        <v>39.5</v>
      </c>
      <c r="X8" s="320">
        <v>63.7</v>
      </c>
      <c r="Y8" s="347">
        <v>63.9</v>
      </c>
      <c r="Z8" s="347">
        <v>64.5</v>
      </c>
      <c r="AA8" s="347">
        <v>0</v>
      </c>
      <c r="AB8" s="348" t="s">
        <v>63</v>
      </c>
      <c r="AC8" s="348" t="s">
        <v>6521</v>
      </c>
      <c r="AD8" s="348">
        <v>4</v>
      </c>
      <c r="AE8" t="s">
        <v>1349</v>
      </c>
      <c r="AF8" t="s">
        <v>59</v>
      </c>
      <c r="AG8" s="345" t="s">
        <v>895</v>
      </c>
      <c r="AH8" t="s">
        <v>331</v>
      </c>
      <c r="AI8" t="s">
        <v>6664</v>
      </c>
      <c r="AJ8" t="s">
        <v>321</v>
      </c>
      <c r="AK8" t="s">
        <v>321</v>
      </c>
      <c r="AL8" t="s">
        <v>321</v>
      </c>
    </row>
    <row r="9" spans="1:38">
      <c r="A9" t="s">
        <v>144</v>
      </c>
      <c r="B9" t="s">
        <v>6693</v>
      </c>
      <c r="C9" s="347">
        <v>0</v>
      </c>
      <c r="D9" s="347">
        <v>0</v>
      </c>
      <c r="E9" s="347">
        <v>0</v>
      </c>
      <c r="F9" s="347">
        <v>0</v>
      </c>
      <c r="G9" s="347">
        <v>0</v>
      </c>
      <c r="H9" s="347">
        <v>0</v>
      </c>
      <c r="I9" s="347">
        <v>0</v>
      </c>
      <c r="J9" s="347">
        <v>0</v>
      </c>
      <c r="K9" s="347">
        <v>0</v>
      </c>
      <c r="L9" s="347">
        <v>0</v>
      </c>
      <c r="M9" s="347">
        <v>0</v>
      </c>
      <c r="N9" s="347">
        <v>0</v>
      </c>
      <c r="O9" s="347">
        <v>0</v>
      </c>
      <c r="P9" s="347">
        <v>14.151999999999999</v>
      </c>
      <c r="Q9" s="347">
        <v>9.8610000000000007</v>
      </c>
      <c r="R9" s="347">
        <v>5.7229999999999999</v>
      </c>
      <c r="S9" s="347">
        <v>6.1130000000000004</v>
      </c>
      <c r="T9" s="347">
        <v>6.1130000000000004</v>
      </c>
      <c r="U9" s="347">
        <v>6.1130000000000004</v>
      </c>
      <c r="V9" s="347">
        <v>6.1130000000000004</v>
      </c>
      <c r="W9" s="347">
        <v>6.1130000000000004</v>
      </c>
      <c r="X9" s="320">
        <v>6.1130000000000004</v>
      </c>
      <c r="Y9" s="347">
        <v>6.1130000000000004</v>
      </c>
      <c r="Z9" s="347">
        <v>6.1130000000000004</v>
      </c>
      <c r="AA9" s="347">
        <v>6.1130000000000004</v>
      </c>
      <c r="AB9" s="348" t="s">
        <v>22</v>
      </c>
      <c r="AC9" s="348" t="s">
        <v>6522</v>
      </c>
      <c r="AD9" s="348">
        <v>12</v>
      </c>
      <c r="AE9" t="s">
        <v>158</v>
      </c>
      <c r="AF9" t="s">
        <v>458</v>
      </c>
      <c r="AG9" s="345" t="s">
        <v>1319</v>
      </c>
      <c r="AH9" t="s">
        <v>331</v>
      </c>
      <c r="AI9" t="s">
        <v>6694</v>
      </c>
      <c r="AJ9" t="s">
        <v>6695</v>
      </c>
      <c r="AK9" t="s">
        <v>6696</v>
      </c>
      <c r="AL9" t="s">
        <v>321</v>
      </c>
    </row>
    <row r="10" spans="1:38">
      <c r="A10" t="s">
        <v>144</v>
      </c>
      <c r="B10" t="s">
        <v>6697</v>
      </c>
      <c r="C10" s="347">
        <v>0</v>
      </c>
      <c r="D10" s="347">
        <v>0</v>
      </c>
      <c r="E10" s="347">
        <v>0</v>
      </c>
      <c r="F10" s="347">
        <v>0</v>
      </c>
      <c r="G10" s="347">
        <v>0</v>
      </c>
      <c r="H10" s="347">
        <v>0</v>
      </c>
      <c r="I10" s="347">
        <v>0</v>
      </c>
      <c r="J10" s="347">
        <v>0</v>
      </c>
      <c r="K10" s="347">
        <v>0</v>
      </c>
      <c r="L10" s="347">
        <v>0</v>
      </c>
      <c r="M10" s="347">
        <v>0</v>
      </c>
      <c r="N10" s="347">
        <v>0</v>
      </c>
      <c r="O10" s="347">
        <v>0</v>
      </c>
      <c r="P10" s="347">
        <v>0</v>
      </c>
      <c r="Q10" s="347">
        <v>0</v>
      </c>
      <c r="R10" s="347">
        <v>0</v>
      </c>
      <c r="S10" s="347">
        <v>0</v>
      </c>
      <c r="T10" s="347">
        <v>0</v>
      </c>
      <c r="U10" s="347">
        <v>0</v>
      </c>
      <c r="V10" s="347">
        <v>2.0169999999999999</v>
      </c>
      <c r="W10" s="347">
        <v>2.8109999999999999</v>
      </c>
      <c r="X10" s="320">
        <v>1.5129999999999999</v>
      </c>
      <c r="Y10" s="347">
        <v>1.95</v>
      </c>
      <c r="Z10" s="347">
        <v>1.804</v>
      </c>
      <c r="AA10" s="347">
        <v>1.804</v>
      </c>
      <c r="AB10" s="348" t="s">
        <v>62</v>
      </c>
      <c r="AC10" s="348" t="s">
        <v>6522</v>
      </c>
      <c r="AD10" s="348">
        <v>6</v>
      </c>
      <c r="AE10" t="s">
        <v>158</v>
      </c>
      <c r="AF10" t="s">
        <v>458</v>
      </c>
      <c r="AG10" t="s">
        <v>1319</v>
      </c>
      <c r="AH10" t="s">
        <v>331</v>
      </c>
      <c r="AI10" t="s">
        <v>6698</v>
      </c>
      <c r="AJ10" t="s">
        <v>6699</v>
      </c>
      <c r="AK10" t="s">
        <v>6700</v>
      </c>
      <c r="AL10" t="s">
        <v>321</v>
      </c>
    </row>
    <row r="11" spans="1:38">
      <c r="A11" t="s">
        <v>144</v>
      </c>
      <c r="B11" t="s">
        <v>6615</v>
      </c>
      <c r="C11" s="347">
        <v>0</v>
      </c>
      <c r="D11" s="347">
        <v>0</v>
      </c>
      <c r="E11" s="347">
        <v>0</v>
      </c>
      <c r="F11" s="347">
        <v>0</v>
      </c>
      <c r="G11" s="347">
        <v>0</v>
      </c>
      <c r="H11" s="347">
        <v>0</v>
      </c>
      <c r="I11" s="347">
        <v>0</v>
      </c>
      <c r="J11" s="347">
        <v>0</v>
      </c>
      <c r="K11" s="347">
        <v>0</v>
      </c>
      <c r="L11" s="347">
        <v>0</v>
      </c>
      <c r="M11" s="347">
        <v>0</v>
      </c>
      <c r="N11" s="347">
        <v>0</v>
      </c>
      <c r="O11" s="347">
        <v>0</v>
      </c>
      <c r="P11" s="347">
        <v>0</v>
      </c>
      <c r="Q11" s="347">
        <v>0</v>
      </c>
      <c r="R11" s="347">
        <v>0</v>
      </c>
      <c r="S11" s="347">
        <v>0</v>
      </c>
      <c r="T11" s="347">
        <v>0</v>
      </c>
      <c r="U11" s="347">
        <v>0</v>
      </c>
      <c r="V11" s="347">
        <v>0</v>
      </c>
      <c r="W11" s="347">
        <v>0</v>
      </c>
      <c r="X11" s="320">
        <v>4.984</v>
      </c>
      <c r="Y11" s="347">
        <v>4.82</v>
      </c>
      <c r="Z11" s="347">
        <v>4.5060000000000002</v>
      </c>
      <c r="AA11" s="347">
        <v>0</v>
      </c>
      <c r="AB11" s="348" t="s">
        <v>1226</v>
      </c>
      <c r="AC11" s="348" t="s">
        <v>6522</v>
      </c>
      <c r="AD11" s="348">
        <v>4</v>
      </c>
      <c r="AE11" t="s">
        <v>1349</v>
      </c>
      <c r="AF11" t="s">
        <v>458</v>
      </c>
      <c r="AG11" t="s">
        <v>130</v>
      </c>
      <c r="AH11" t="s">
        <v>331</v>
      </c>
      <c r="AI11" t="s">
        <v>6617</v>
      </c>
      <c r="AJ11" t="s">
        <v>6618</v>
      </c>
      <c r="AK11" t="s">
        <v>6619</v>
      </c>
      <c r="AL11" t="s">
        <v>321</v>
      </c>
    </row>
    <row r="12" spans="1:38">
      <c r="A12" t="s">
        <v>144</v>
      </c>
      <c r="B12" t="s">
        <v>6629</v>
      </c>
      <c r="C12" s="347">
        <v>0</v>
      </c>
      <c r="D12" s="347">
        <v>0</v>
      </c>
      <c r="E12" s="347">
        <v>0</v>
      </c>
      <c r="F12" s="347">
        <v>0</v>
      </c>
      <c r="G12" s="347">
        <v>0</v>
      </c>
      <c r="H12" s="347">
        <v>0</v>
      </c>
      <c r="I12" s="347">
        <v>0</v>
      </c>
      <c r="J12" s="347">
        <v>0</v>
      </c>
      <c r="K12" s="347">
        <v>0</v>
      </c>
      <c r="L12" s="347">
        <v>0</v>
      </c>
      <c r="M12" s="347">
        <v>0</v>
      </c>
      <c r="N12" s="347">
        <v>0</v>
      </c>
      <c r="O12" s="347">
        <v>0</v>
      </c>
      <c r="P12" s="347">
        <v>0</v>
      </c>
      <c r="Q12" s="347">
        <v>0</v>
      </c>
      <c r="R12" s="347">
        <v>0</v>
      </c>
      <c r="S12" s="347">
        <v>0</v>
      </c>
      <c r="T12" s="347">
        <v>0</v>
      </c>
      <c r="U12" s="347">
        <v>1.8779999999999999</v>
      </c>
      <c r="V12" s="347">
        <v>16.251000000000001</v>
      </c>
      <c r="W12" s="347">
        <v>15.574</v>
      </c>
      <c r="X12" s="320">
        <v>15.316000000000001</v>
      </c>
      <c r="Y12" s="347">
        <v>1.994</v>
      </c>
      <c r="Z12" s="347">
        <v>0</v>
      </c>
      <c r="AA12" s="347">
        <v>0</v>
      </c>
      <c r="AB12" s="348" t="s">
        <v>27</v>
      </c>
      <c r="AC12" s="348" t="s">
        <v>6520</v>
      </c>
      <c r="AD12" s="348">
        <v>5</v>
      </c>
      <c r="AE12" t="s">
        <v>154</v>
      </c>
      <c r="AF12" t="s">
        <v>458</v>
      </c>
      <c r="AG12" t="s">
        <v>1318</v>
      </c>
      <c r="AH12" t="s">
        <v>331</v>
      </c>
      <c r="AI12" t="s">
        <v>6632</v>
      </c>
      <c r="AJ12" t="s">
        <v>6630</v>
      </c>
      <c r="AK12" t="s">
        <v>6631</v>
      </c>
      <c r="AL12" t="s">
        <v>321</v>
      </c>
    </row>
    <row r="13" spans="1:38">
      <c r="A13" s="345" t="s">
        <v>145</v>
      </c>
      <c r="B13" s="345" t="s">
        <v>6685</v>
      </c>
      <c r="C13" s="347">
        <v>0</v>
      </c>
      <c r="D13" s="347">
        <v>0</v>
      </c>
      <c r="E13" s="347">
        <v>0</v>
      </c>
      <c r="F13" s="347">
        <v>0</v>
      </c>
      <c r="G13" s="347">
        <v>0</v>
      </c>
      <c r="H13" s="347">
        <v>0</v>
      </c>
      <c r="I13" s="347">
        <v>0</v>
      </c>
      <c r="J13" s="347">
        <v>0</v>
      </c>
      <c r="K13" s="347">
        <v>0</v>
      </c>
      <c r="L13" s="347">
        <v>0</v>
      </c>
      <c r="M13" s="347">
        <v>0</v>
      </c>
      <c r="N13" s="347">
        <v>0</v>
      </c>
      <c r="O13" s="347">
        <v>0</v>
      </c>
      <c r="P13" s="347">
        <v>0</v>
      </c>
      <c r="Q13" s="347">
        <v>0</v>
      </c>
      <c r="R13" s="347">
        <v>0</v>
      </c>
      <c r="S13" s="347">
        <v>0</v>
      </c>
      <c r="T13" s="347">
        <v>0</v>
      </c>
      <c r="U13" s="347">
        <v>0</v>
      </c>
      <c r="V13" s="347">
        <v>0</v>
      </c>
      <c r="W13" s="347">
        <v>0.44800000000000001</v>
      </c>
      <c r="X13" s="320">
        <v>0.222</v>
      </c>
      <c r="Y13" s="347">
        <v>0.222</v>
      </c>
      <c r="Z13" s="347">
        <v>0.222</v>
      </c>
      <c r="AA13" s="347">
        <v>0</v>
      </c>
      <c r="AB13" s="348" t="s">
        <v>63</v>
      </c>
      <c r="AC13" s="348" t="s">
        <v>6521</v>
      </c>
      <c r="AD13" s="348">
        <v>4</v>
      </c>
      <c r="AE13" s="345" t="s">
        <v>158</v>
      </c>
      <c r="AF13" s="345" t="s">
        <v>57</v>
      </c>
      <c r="AG13" s="345" t="s">
        <v>1318</v>
      </c>
      <c r="AH13" s="345" t="s">
        <v>331</v>
      </c>
      <c r="AI13" s="345" t="s">
        <v>6686</v>
      </c>
      <c r="AJ13" s="345" t="s">
        <v>321</v>
      </c>
      <c r="AK13" s="345" t="s">
        <v>321</v>
      </c>
      <c r="AL13" s="345" t="s">
        <v>321</v>
      </c>
    </row>
    <row r="14" spans="1:38">
      <c r="A14" t="s">
        <v>146</v>
      </c>
      <c r="B14" t="s">
        <v>6743</v>
      </c>
      <c r="C14" s="347">
        <v>0</v>
      </c>
      <c r="D14" s="347">
        <v>0</v>
      </c>
      <c r="E14" s="347">
        <v>0</v>
      </c>
      <c r="F14" s="347">
        <v>0</v>
      </c>
      <c r="G14" s="347">
        <v>0</v>
      </c>
      <c r="H14" s="347">
        <v>0</v>
      </c>
      <c r="I14" s="347">
        <v>0</v>
      </c>
      <c r="J14" s="347">
        <v>0</v>
      </c>
      <c r="K14" s="347">
        <v>0</v>
      </c>
      <c r="L14" s="347">
        <v>0</v>
      </c>
      <c r="M14" s="347">
        <v>0</v>
      </c>
      <c r="N14" s="347">
        <v>0</v>
      </c>
      <c r="O14" s="347">
        <v>0</v>
      </c>
      <c r="P14" s="347">
        <v>0</v>
      </c>
      <c r="Q14" s="347">
        <v>3.3</v>
      </c>
      <c r="R14" s="347">
        <v>3.9</v>
      </c>
      <c r="S14" s="347">
        <v>4.4000000000000004</v>
      </c>
      <c r="T14" s="347">
        <v>4.0999999999999996</v>
      </c>
      <c r="U14" s="347">
        <v>3.4</v>
      </c>
      <c r="V14" s="347">
        <v>2.8</v>
      </c>
      <c r="W14" s="347">
        <v>2.8</v>
      </c>
      <c r="X14" s="320">
        <v>2.4</v>
      </c>
      <c r="Y14" s="347">
        <v>0</v>
      </c>
      <c r="Z14" s="347">
        <v>0</v>
      </c>
      <c r="AA14" s="347">
        <v>0</v>
      </c>
      <c r="AB14" s="348" t="s">
        <v>23</v>
      </c>
      <c r="AC14" s="348" t="s">
        <v>1226</v>
      </c>
      <c r="AD14" s="348">
        <v>8</v>
      </c>
      <c r="AE14" t="s">
        <v>158</v>
      </c>
      <c r="AF14" t="s">
        <v>34</v>
      </c>
      <c r="AG14" t="s">
        <v>130</v>
      </c>
      <c r="AH14" t="s">
        <v>331</v>
      </c>
      <c r="AI14" t="s">
        <v>6745</v>
      </c>
      <c r="AJ14" t="s">
        <v>6746</v>
      </c>
      <c r="AK14" t="s">
        <v>321</v>
      </c>
      <c r="AL14" t="s">
        <v>321</v>
      </c>
    </row>
    <row r="15" spans="1:38">
      <c r="A15" s="345" t="s">
        <v>146</v>
      </c>
      <c r="B15" s="345" t="s">
        <v>6744</v>
      </c>
      <c r="C15" s="347">
        <v>0</v>
      </c>
      <c r="D15" s="347">
        <v>0</v>
      </c>
      <c r="E15" s="347">
        <v>0</v>
      </c>
      <c r="F15" s="347">
        <v>0</v>
      </c>
      <c r="G15" s="347">
        <v>0</v>
      </c>
      <c r="H15" s="347">
        <v>0</v>
      </c>
      <c r="I15" s="347">
        <v>0</v>
      </c>
      <c r="J15" s="347">
        <v>0</v>
      </c>
      <c r="K15" s="347">
        <v>0</v>
      </c>
      <c r="L15" s="347">
        <v>0</v>
      </c>
      <c r="M15" s="347">
        <v>0</v>
      </c>
      <c r="N15" s="347">
        <v>0</v>
      </c>
      <c r="O15" s="347">
        <v>0</v>
      </c>
      <c r="P15" s="347">
        <v>0</v>
      </c>
      <c r="Q15" s="347">
        <v>0</v>
      </c>
      <c r="R15" s="347">
        <v>0</v>
      </c>
      <c r="S15" s="347">
        <v>0</v>
      </c>
      <c r="T15" s="347">
        <v>0</v>
      </c>
      <c r="U15" s="347">
        <v>0</v>
      </c>
      <c r="V15" s="347">
        <v>0</v>
      </c>
      <c r="W15" s="347">
        <v>1.17</v>
      </c>
      <c r="X15" s="320">
        <v>1.3</v>
      </c>
      <c r="Y15" s="347">
        <v>0</v>
      </c>
      <c r="Z15" s="347">
        <v>0</v>
      </c>
      <c r="AA15" s="347">
        <v>0</v>
      </c>
      <c r="AB15" s="348" t="s">
        <v>63</v>
      </c>
      <c r="AC15" s="348" t="s">
        <v>1226</v>
      </c>
      <c r="AD15" s="348">
        <v>2</v>
      </c>
      <c r="AE15" s="345" t="s">
        <v>158</v>
      </c>
      <c r="AF15" s="345" t="s">
        <v>31</v>
      </c>
      <c r="AG15" s="345" t="s">
        <v>130</v>
      </c>
      <c r="AH15" s="345" t="s">
        <v>331</v>
      </c>
      <c r="AI15" s="345" t="s">
        <v>6747</v>
      </c>
      <c r="AJ15" s="345" t="s">
        <v>6748</v>
      </c>
      <c r="AK15" s="345" t="s">
        <v>321</v>
      </c>
      <c r="AL15" s="345" t="s">
        <v>321</v>
      </c>
    </row>
    <row r="16" spans="1:38">
      <c r="A16" t="s">
        <v>146</v>
      </c>
      <c r="B16" t="s">
        <v>6607</v>
      </c>
      <c r="C16" s="347">
        <v>0</v>
      </c>
      <c r="D16" s="347">
        <v>0</v>
      </c>
      <c r="E16" s="347">
        <v>0</v>
      </c>
      <c r="F16" s="347">
        <v>0</v>
      </c>
      <c r="G16" s="347">
        <v>0</v>
      </c>
      <c r="H16" s="347">
        <v>0</v>
      </c>
      <c r="I16" s="347">
        <v>0</v>
      </c>
      <c r="J16" s="347">
        <v>0</v>
      </c>
      <c r="K16" s="347">
        <v>0</v>
      </c>
      <c r="L16" s="347">
        <v>0</v>
      </c>
      <c r="M16" s="347">
        <v>0</v>
      </c>
      <c r="N16" s="347">
        <v>0</v>
      </c>
      <c r="O16" s="347">
        <v>0</v>
      </c>
      <c r="P16" s="347">
        <v>0</v>
      </c>
      <c r="Q16" s="347">
        <v>0</v>
      </c>
      <c r="R16" s="347">
        <v>0</v>
      </c>
      <c r="S16" s="347">
        <v>0</v>
      </c>
      <c r="T16" s="347">
        <v>0</v>
      </c>
      <c r="U16" s="347">
        <v>0</v>
      </c>
      <c r="V16" s="347">
        <v>0</v>
      </c>
      <c r="W16" s="347">
        <v>7.6999999999999999E-2</v>
      </c>
      <c r="X16" s="320">
        <v>0</v>
      </c>
      <c r="Y16" s="347">
        <v>0</v>
      </c>
      <c r="Z16" s="347">
        <v>0</v>
      </c>
      <c r="AA16" s="347">
        <v>0</v>
      </c>
      <c r="AB16" s="348" t="s">
        <v>63</v>
      </c>
      <c r="AC16" s="348" t="s">
        <v>63</v>
      </c>
      <c r="AD16" s="348">
        <v>1</v>
      </c>
      <c r="AE16" t="s">
        <v>158</v>
      </c>
      <c r="AF16" t="s">
        <v>34</v>
      </c>
      <c r="AG16" t="s">
        <v>130</v>
      </c>
      <c r="AH16" t="s">
        <v>331</v>
      </c>
      <c r="AI16" t="s">
        <v>6614</v>
      </c>
      <c r="AJ16" t="s">
        <v>321</v>
      </c>
      <c r="AK16" t="s">
        <v>321</v>
      </c>
      <c r="AL16" t="s">
        <v>321</v>
      </c>
    </row>
    <row r="17" spans="1:38">
      <c r="A17" s="345" t="s">
        <v>146</v>
      </c>
      <c r="B17" s="345" t="s">
        <v>6604</v>
      </c>
      <c r="C17" s="347">
        <v>0</v>
      </c>
      <c r="D17" s="347">
        <v>0</v>
      </c>
      <c r="E17" s="347">
        <v>0</v>
      </c>
      <c r="F17" s="347">
        <v>0</v>
      </c>
      <c r="G17" s="347">
        <v>0</v>
      </c>
      <c r="H17" s="347">
        <v>0</v>
      </c>
      <c r="I17" s="347">
        <v>0</v>
      </c>
      <c r="J17" s="347">
        <v>0</v>
      </c>
      <c r="K17" s="347">
        <v>0</v>
      </c>
      <c r="L17" s="347">
        <v>0</v>
      </c>
      <c r="M17" s="347">
        <v>0</v>
      </c>
      <c r="N17" s="347">
        <v>0</v>
      </c>
      <c r="O17" s="347">
        <v>0</v>
      </c>
      <c r="P17" s="347">
        <v>0</v>
      </c>
      <c r="Q17" s="347">
        <v>0</v>
      </c>
      <c r="R17" s="347">
        <v>0</v>
      </c>
      <c r="S17" s="347">
        <v>0</v>
      </c>
      <c r="T17" s="347">
        <v>0</v>
      </c>
      <c r="U17" s="347">
        <v>0</v>
      </c>
      <c r="V17" s="347">
        <v>0</v>
      </c>
      <c r="W17" s="347">
        <v>7.0000000000000007E-2</v>
      </c>
      <c r="X17" s="320">
        <v>0</v>
      </c>
      <c r="Y17" s="347">
        <v>0</v>
      </c>
      <c r="Z17" s="347">
        <v>0</v>
      </c>
      <c r="AA17" s="347">
        <v>0</v>
      </c>
      <c r="AB17" s="348" t="s">
        <v>63</v>
      </c>
      <c r="AC17" s="348" t="s">
        <v>63</v>
      </c>
      <c r="AD17" s="348">
        <v>1</v>
      </c>
      <c r="AE17" s="345" t="s">
        <v>158</v>
      </c>
      <c r="AF17" s="345" t="s">
        <v>34</v>
      </c>
      <c r="AG17" s="345" t="s">
        <v>130</v>
      </c>
      <c r="AH17" s="345" t="s">
        <v>331</v>
      </c>
      <c r="AI17" s="345" t="s">
        <v>6608</v>
      </c>
      <c r="AJ17" s="345" t="s">
        <v>6609</v>
      </c>
      <c r="AK17" s="345" t="s">
        <v>321</v>
      </c>
      <c r="AL17" s="345" t="s">
        <v>321</v>
      </c>
    </row>
    <row r="18" spans="1:38">
      <c r="A18" s="345" t="s">
        <v>146</v>
      </c>
      <c r="B18" s="345" t="s">
        <v>6606</v>
      </c>
      <c r="C18" s="347">
        <v>0</v>
      </c>
      <c r="D18" s="347">
        <v>0</v>
      </c>
      <c r="E18" s="347">
        <v>0</v>
      </c>
      <c r="F18" s="347">
        <v>0</v>
      </c>
      <c r="G18" s="347">
        <v>0</v>
      </c>
      <c r="H18" s="347">
        <v>0</v>
      </c>
      <c r="I18" s="347">
        <v>0</v>
      </c>
      <c r="J18" s="347">
        <v>0</v>
      </c>
      <c r="K18" s="347">
        <v>0</v>
      </c>
      <c r="L18" s="347">
        <v>0</v>
      </c>
      <c r="M18" s="347">
        <v>0</v>
      </c>
      <c r="N18" s="347">
        <v>0</v>
      </c>
      <c r="O18" s="347">
        <v>0</v>
      </c>
      <c r="P18" s="347">
        <v>0</v>
      </c>
      <c r="Q18" s="347">
        <v>0</v>
      </c>
      <c r="R18" s="347">
        <v>0</v>
      </c>
      <c r="S18" s="347">
        <v>0</v>
      </c>
      <c r="T18" s="347">
        <v>0</v>
      </c>
      <c r="U18" s="347">
        <v>0</v>
      </c>
      <c r="V18" s="347">
        <v>0</v>
      </c>
      <c r="W18" s="347">
        <v>0.04</v>
      </c>
      <c r="X18" s="320">
        <v>0</v>
      </c>
      <c r="Y18" s="347">
        <v>0</v>
      </c>
      <c r="Z18" s="347">
        <v>0</v>
      </c>
      <c r="AA18" s="347">
        <v>0</v>
      </c>
      <c r="AB18" s="348" t="s">
        <v>63</v>
      </c>
      <c r="AC18" s="348" t="s">
        <v>63</v>
      </c>
      <c r="AD18" s="348">
        <v>1</v>
      </c>
      <c r="AE18" s="345" t="s">
        <v>158</v>
      </c>
      <c r="AF18" s="345" t="s">
        <v>34</v>
      </c>
      <c r="AG18" s="345" t="s">
        <v>130</v>
      </c>
      <c r="AH18" s="345" t="s">
        <v>331</v>
      </c>
      <c r="AI18" s="345" t="s">
        <v>6612</v>
      </c>
      <c r="AJ18" s="345" t="s">
        <v>6613</v>
      </c>
      <c r="AK18" s="345" t="s">
        <v>321</v>
      </c>
      <c r="AL18" s="345" t="s">
        <v>321</v>
      </c>
    </row>
    <row r="19" spans="1:38">
      <c r="A19" s="345" t="s">
        <v>146</v>
      </c>
      <c r="B19" s="345" t="s">
        <v>6605</v>
      </c>
      <c r="C19" s="347">
        <v>0</v>
      </c>
      <c r="D19" s="347">
        <v>0</v>
      </c>
      <c r="E19" s="347">
        <v>0</v>
      </c>
      <c r="F19" s="347">
        <v>0</v>
      </c>
      <c r="G19" s="347">
        <v>0</v>
      </c>
      <c r="H19" s="347">
        <v>0</v>
      </c>
      <c r="I19" s="347">
        <v>0</v>
      </c>
      <c r="J19" s="347">
        <v>0</v>
      </c>
      <c r="K19" s="347">
        <v>0</v>
      </c>
      <c r="L19" s="347">
        <v>0</v>
      </c>
      <c r="M19" s="347">
        <v>0</v>
      </c>
      <c r="N19" s="347">
        <v>0</v>
      </c>
      <c r="O19" s="347">
        <v>0</v>
      </c>
      <c r="P19" s="347">
        <v>0</v>
      </c>
      <c r="Q19" s="347">
        <v>0</v>
      </c>
      <c r="R19" s="347">
        <v>0</v>
      </c>
      <c r="S19" s="347">
        <v>0</v>
      </c>
      <c r="T19" s="347">
        <v>0</v>
      </c>
      <c r="U19" s="347">
        <v>0</v>
      </c>
      <c r="V19" s="347">
        <v>0</v>
      </c>
      <c r="W19" s="347">
        <v>6.0999999999999999E-2</v>
      </c>
      <c r="X19" s="320">
        <v>0</v>
      </c>
      <c r="Y19" s="347">
        <v>0</v>
      </c>
      <c r="Z19" s="347">
        <v>0</v>
      </c>
      <c r="AA19" s="347">
        <v>0</v>
      </c>
      <c r="AB19" s="348" t="s">
        <v>63</v>
      </c>
      <c r="AC19" s="348" t="s">
        <v>63</v>
      </c>
      <c r="AD19" s="348">
        <v>1</v>
      </c>
      <c r="AE19" s="345" t="s">
        <v>158</v>
      </c>
      <c r="AF19" s="345" t="s">
        <v>34</v>
      </c>
      <c r="AG19" s="345" t="s">
        <v>130</v>
      </c>
      <c r="AH19" s="345" t="s">
        <v>331</v>
      </c>
      <c r="AI19" s="345" t="s">
        <v>6610</v>
      </c>
      <c r="AJ19" s="345" t="s">
        <v>6611</v>
      </c>
      <c r="AK19" s="345" t="s">
        <v>321</v>
      </c>
      <c r="AL19" s="345" t="s">
        <v>321</v>
      </c>
    </row>
    <row r="20" spans="1:38">
      <c r="A20" t="s">
        <v>3541</v>
      </c>
      <c r="B20" t="s">
        <v>6615</v>
      </c>
      <c r="C20" s="347">
        <v>0</v>
      </c>
      <c r="D20" s="347">
        <v>0</v>
      </c>
      <c r="E20" s="347">
        <v>0</v>
      </c>
      <c r="F20" s="347">
        <v>0</v>
      </c>
      <c r="G20" s="347">
        <v>0</v>
      </c>
      <c r="H20" s="347">
        <v>0</v>
      </c>
      <c r="I20" s="347">
        <v>0</v>
      </c>
      <c r="J20" s="347">
        <v>0</v>
      </c>
      <c r="K20" s="347">
        <v>0</v>
      </c>
      <c r="L20" s="347">
        <v>0</v>
      </c>
      <c r="M20" s="347">
        <v>0</v>
      </c>
      <c r="N20" s="347">
        <v>0</v>
      </c>
      <c r="O20" s="347">
        <v>0</v>
      </c>
      <c r="P20" s="347">
        <v>0</v>
      </c>
      <c r="Q20" s="347">
        <v>0</v>
      </c>
      <c r="R20" s="347">
        <v>0</v>
      </c>
      <c r="S20" s="347">
        <v>0</v>
      </c>
      <c r="T20" s="347">
        <v>0</v>
      </c>
      <c r="U20" s="347">
        <v>0</v>
      </c>
      <c r="V20" s="347">
        <v>0</v>
      </c>
      <c r="W20" s="347">
        <v>0</v>
      </c>
      <c r="X20" s="320">
        <v>5.5</v>
      </c>
      <c r="Y20" s="347">
        <v>4.4000000000000004</v>
      </c>
      <c r="Z20" s="347">
        <v>1.1000000000000001</v>
      </c>
      <c r="AA20" s="347">
        <v>0</v>
      </c>
      <c r="AB20" s="348" t="s">
        <v>1226</v>
      </c>
      <c r="AC20" s="348" t="s">
        <v>6522</v>
      </c>
      <c r="AD20" s="348">
        <v>4</v>
      </c>
      <c r="AE20" t="s">
        <v>1349</v>
      </c>
      <c r="AF20" t="s">
        <v>458</v>
      </c>
      <c r="AG20" t="s">
        <v>130</v>
      </c>
      <c r="AH20" t="s">
        <v>331</v>
      </c>
      <c r="AI20" t="s">
        <v>6617</v>
      </c>
      <c r="AJ20" t="s">
        <v>6618</v>
      </c>
      <c r="AK20" t="s">
        <v>6619</v>
      </c>
      <c r="AL20" t="s">
        <v>321</v>
      </c>
    </row>
    <row r="21" spans="1:38">
      <c r="A21" t="s">
        <v>147</v>
      </c>
      <c r="B21" t="s">
        <v>6558</v>
      </c>
      <c r="C21" s="347">
        <v>0</v>
      </c>
      <c r="D21" s="347">
        <v>0</v>
      </c>
      <c r="E21" s="347">
        <v>0</v>
      </c>
      <c r="F21" s="347">
        <v>0</v>
      </c>
      <c r="G21" s="347">
        <v>0</v>
      </c>
      <c r="H21" s="347">
        <v>0</v>
      </c>
      <c r="I21" s="347">
        <v>0</v>
      </c>
      <c r="J21" s="347">
        <v>0</v>
      </c>
      <c r="K21" s="347">
        <v>0</v>
      </c>
      <c r="L21" s="347">
        <v>0</v>
      </c>
      <c r="M21" s="347">
        <v>0</v>
      </c>
      <c r="N21" s="347">
        <v>0</v>
      </c>
      <c r="O21" s="347">
        <v>0</v>
      </c>
      <c r="P21" s="347">
        <v>0</v>
      </c>
      <c r="Q21" s="347">
        <v>0</v>
      </c>
      <c r="R21" s="347">
        <v>0</v>
      </c>
      <c r="S21" s="347">
        <v>0</v>
      </c>
      <c r="T21" s="347">
        <v>0</v>
      </c>
      <c r="U21" s="347">
        <v>0</v>
      </c>
      <c r="V21" s="347">
        <v>0</v>
      </c>
      <c r="W21" s="347">
        <v>2.0579999999999998</v>
      </c>
      <c r="X21" s="320">
        <v>2.3679999999999999</v>
      </c>
      <c r="Y21" s="347">
        <v>3.472</v>
      </c>
      <c r="Z21" s="347">
        <v>3.2890000000000001</v>
      </c>
      <c r="AA21" s="347">
        <v>3.2890000000000001</v>
      </c>
      <c r="AB21" s="348" t="s">
        <v>63</v>
      </c>
      <c r="AC21" s="348" t="s">
        <v>6522</v>
      </c>
      <c r="AD21" s="348">
        <v>5</v>
      </c>
      <c r="AE21" t="s">
        <v>1349</v>
      </c>
      <c r="AF21" t="s">
        <v>458</v>
      </c>
      <c r="AG21" t="s">
        <v>1318</v>
      </c>
      <c r="AH21" t="s">
        <v>331</v>
      </c>
      <c r="AI21" t="s">
        <v>6547</v>
      </c>
      <c r="AJ21" t="s">
        <v>321</v>
      </c>
      <c r="AK21" t="s">
        <v>423</v>
      </c>
      <c r="AL21" t="s">
        <v>321</v>
      </c>
    </row>
    <row r="22" spans="1:38">
      <c r="A22" s="345" t="s">
        <v>147</v>
      </c>
      <c r="B22" s="345" t="s">
        <v>6549</v>
      </c>
      <c r="C22" s="347">
        <v>0</v>
      </c>
      <c r="D22" s="347">
        <v>0</v>
      </c>
      <c r="E22" s="347">
        <v>0</v>
      </c>
      <c r="F22" s="347">
        <v>0</v>
      </c>
      <c r="G22" s="347">
        <v>0</v>
      </c>
      <c r="H22" s="347">
        <v>0</v>
      </c>
      <c r="I22" s="347">
        <v>0</v>
      </c>
      <c r="J22" s="347">
        <v>0</v>
      </c>
      <c r="K22" s="347">
        <v>0</v>
      </c>
      <c r="L22" s="347">
        <v>0</v>
      </c>
      <c r="M22" s="347">
        <v>0</v>
      </c>
      <c r="N22" s="347">
        <v>0</v>
      </c>
      <c r="O22" s="347">
        <v>0</v>
      </c>
      <c r="P22" s="347">
        <v>0</v>
      </c>
      <c r="Q22" s="347">
        <v>0</v>
      </c>
      <c r="R22" s="347">
        <v>0</v>
      </c>
      <c r="S22" s="347">
        <v>0</v>
      </c>
      <c r="T22" s="347">
        <v>0</v>
      </c>
      <c r="U22" s="347">
        <v>0</v>
      </c>
      <c r="V22" s="347">
        <v>1.377</v>
      </c>
      <c r="W22" s="347">
        <v>1.5840000000000001</v>
      </c>
      <c r="X22" s="320">
        <v>3.0350000000000001</v>
      </c>
      <c r="Y22" s="347">
        <v>2.5089999999999999</v>
      </c>
      <c r="Z22" s="347">
        <v>0</v>
      </c>
      <c r="AA22" s="347">
        <v>0</v>
      </c>
      <c r="AB22" s="348" t="s">
        <v>62</v>
      </c>
      <c r="AC22" s="348" t="s">
        <v>6520</v>
      </c>
      <c r="AD22" s="348">
        <v>4</v>
      </c>
      <c r="AE22" s="345" t="s">
        <v>154</v>
      </c>
      <c r="AF22" s="345" t="s">
        <v>45</v>
      </c>
      <c r="AG22" s="345" t="s">
        <v>895</v>
      </c>
      <c r="AH22" s="345" t="s">
        <v>331</v>
      </c>
      <c r="AI22" s="345" t="s">
        <v>6551</v>
      </c>
      <c r="AJ22" s="345" t="s">
        <v>321</v>
      </c>
      <c r="AK22" s="345" t="s">
        <v>6550</v>
      </c>
      <c r="AL22" s="345" t="s">
        <v>321</v>
      </c>
    </row>
    <row r="23" spans="1:38">
      <c r="A23" s="345" t="s">
        <v>147</v>
      </c>
      <c r="B23" s="345" t="s">
        <v>6548</v>
      </c>
      <c r="C23" s="347">
        <v>0</v>
      </c>
      <c r="D23" s="347">
        <v>0</v>
      </c>
      <c r="E23" s="347">
        <v>0</v>
      </c>
      <c r="F23" s="347">
        <v>0</v>
      </c>
      <c r="G23" s="347">
        <v>0</v>
      </c>
      <c r="H23" s="347">
        <v>0</v>
      </c>
      <c r="I23" s="347">
        <v>0</v>
      </c>
      <c r="J23" s="347">
        <v>0</v>
      </c>
      <c r="K23" s="347">
        <v>0</v>
      </c>
      <c r="L23" s="347">
        <v>0</v>
      </c>
      <c r="M23" s="347">
        <v>0</v>
      </c>
      <c r="N23" s="347">
        <v>0</v>
      </c>
      <c r="O23" s="347">
        <v>0</v>
      </c>
      <c r="P23" s="347">
        <v>0</v>
      </c>
      <c r="Q23" s="347">
        <v>0</v>
      </c>
      <c r="R23" s="347">
        <v>0</v>
      </c>
      <c r="S23" s="347">
        <v>0</v>
      </c>
      <c r="T23" s="347">
        <v>0</v>
      </c>
      <c r="U23" s="347">
        <v>0</v>
      </c>
      <c r="V23" s="347">
        <v>0</v>
      </c>
      <c r="W23" s="347">
        <v>1.18</v>
      </c>
      <c r="X23" s="320">
        <v>1.1859999999999999</v>
      </c>
      <c r="Y23" s="347">
        <v>0</v>
      </c>
      <c r="Z23" s="347">
        <v>0</v>
      </c>
      <c r="AA23" s="347">
        <v>0</v>
      </c>
      <c r="AB23" s="348" t="s">
        <v>63</v>
      </c>
      <c r="AC23" s="348" t="s">
        <v>1226</v>
      </c>
      <c r="AD23" s="348">
        <v>2</v>
      </c>
      <c r="AE23" s="345" t="s">
        <v>1349</v>
      </c>
      <c r="AF23" s="345" t="s">
        <v>458</v>
      </c>
      <c r="AG23" s="345" t="s">
        <v>1318</v>
      </c>
      <c r="AH23" s="345" t="s">
        <v>331</v>
      </c>
      <c r="AI23" s="345" t="s">
        <v>6547</v>
      </c>
      <c r="AJ23" s="345" t="s">
        <v>321</v>
      </c>
      <c r="AK23" s="345" t="s">
        <v>423</v>
      </c>
      <c r="AL23" s="345" t="s">
        <v>321</v>
      </c>
    </row>
    <row r="24" spans="1:38">
      <c r="A24" s="345" t="s">
        <v>6418</v>
      </c>
      <c r="B24" s="345" t="s">
        <v>6801</v>
      </c>
      <c r="C24" s="347">
        <v>0</v>
      </c>
      <c r="D24" s="347">
        <v>0</v>
      </c>
      <c r="E24" s="347">
        <v>0</v>
      </c>
      <c r="F24" s="347">
        <v>0</v>
      </c>
      <c r="G24" s="347">
        <v>0</v>
      </c>
      <c r="H24" s="347">
        <v>0</v>
      </c>
      <c r="I24" s="347">
        <v>0</v>
      </c>
      <c r="J24" s="347">
        <v>0</v>
      </c>
      <c r="K24" s="347">
        <v>0</v>
      </c>
      <c r="L24" s="347">
        <v>0</v>
      </c>
      <c r="M24" s="347">
        <v>0</v>
      </c>
      <c r="N24" s="347">
        <v>0</v>
      </c>
      <c r="O24" s="347">
        <v>0</v>
      </c>
      <c r="P24" s="347">
        <v>0</v>
      </c>
      <c r="Q24" s="347">
        <v>0</v>
      </c>
      <c r="R24" s="347">
        <v>0</v>
      </c>
      <c r="S24" s="347">
        <v>0</v>
      </c>
      <c r="T24" s="347">
        <v>0.32500000000000001</v>
      </c>
      <c r="U24" s="347">
        <v>1.24</v>
      </c>
      <c r="V24" s="347">
        <v>1.228</v>
      </c>
      <c r="W24" s="347">
        <v>0.95699999999999996</v>
      </c>
      <c r="X24" s="320">
        <v>1.5489999999999999</v>
      </c>
      <c r="Y24" s="347">
        <v>1.5489999999999999</v>
      </c>
      <c r="Z24" s="347">
        <v>1.5489999999999999</v>
      </c>
      <c r="AA24" s="347">
        <v>1.5489999999999999</v>
      </c>
      <c r="AB24" s="348" t="s">
        <v>26</v>
      </c>
      <c r="AC24" s="348" t="s">
        <v>6522</v>
      </c>
      <c r="AD24" s="348">
        <v>8</v>
      </c>
      <c r="AE24" s="345" t="s">
        <v>154</v>
      </c>
      <c r="AF24" s="345" t="s">
        <v>45</v>
      </c>
      <c r="AG24" s="345" t="s">
        <v>895</v>
      </c>
      <c r="AH24" s="345" t="s">
        <v>331</v>
      </c>
      <c r="AI24" s="345" t="s">
        <v>6806</v>
      </c>
      <c r="AJ24" s="345" t="s">
        <v>321</v>
      </c>
      <c r="AK24" s="345" t="s">
        <v>321</v>
      </c>
      <c r="AL24" s="345" t="s">
        <v>321</v>
      </c>
    </row>
    <row r="25" spans="1:38">
      <c r="A25" t="s">
        <v>6418</v>
      </c>
      <c r="B25" t="s">
        <v>6800</v>
      </c>
      <c r="C25" s="347">
        <v>0</v>
      </c>
      <c r="D25" s="347">
        <v>0</v>
      </c>
      <c r="E25" s="347">
        <v>0</v>
      </c>
      <c r="F25" s="347">
        <v>0</v>
      </c>
      <c r="G25" s="347">
        <v>0</v>
      </c>
      <c r="H25" s="347">
        <v>0</v>
      </c>
      <c r="I25" s="347">
        <v>0</v>
      </c>
      <c r="J25" s="347">
        <v>0</v>
      </c>
      <c r="K25" s="347">
        <v>0</v>
      </c>
      <c r="L25" s="347">
        <v>0</v>
      </c>
      <c r="M25" s="347">
        <v>0</v>
      </c>
      <c r="N25" s="347">
        <v>0</v>
      </c>
      <c r="O25" s="347">
        <v>0</v>
      </c>
      <c r="P25" s="347">
        <v>0</v>
      </c>
      <c r="Q25" s="347">
        <v>0</v>
      </c>
      <c r="R25" s="347">
        <v>0</v>
      </c>
      <c r="S25" s="347">
        <v>0</v>
      </c>
      <c r="T25" s="347">
        <v>1.5960000000000001</v>
      </c>
      <c r="U25" s="347">
        <v>2.0990000000000002</v>
      </c>
      <c r="V25" s="347">
        <v>2.25</v>
      </c>
      <c r="W25" s="347">
        <v>2.8180000000000001</v>
      </c>
      <c r="X25" s="320">
        <v>3.2330000000000001</v>
      </c>
      <c r="Y25" s="347">
        <v>3.2330000000000001</v>
      </c>
      <c r="Z25" s="347">
        <v>3.2330000000000001</v>
      </c>
      <c r="AA25" s="347">
        <v>3.2330000000000001</v>
      </c>
      <c r="AB25" s="348" t="s">
        <v>26</v>
      </c>
      <c r="AC25" s="348" t="s">
        <v>6522</v>
      </c>
      <c r="AD25" s="348">
        <v>8</v>
      </c>
      <c r="AE25" t="s">
        <v>1349</v>
      </c>
      <c r="AF25" t="s">
        <v>45</v>
      </c>
      <c r="AG25" t="s">
        <v>895</v>
      </c>
      <c r="AH25" t="s">
        <v>331</v>
      </c>
      <c r="AI25" t="s">
        <v>6805</v>
      </c>
      <c r="AJ25" t="s">
        <v>321</v>
      </c>
      <c r="AK25" t="s">
        <v>321</v>
      </c>
      <c r="AL25" t="s">
        <v>321</v>
      </c>
    </row>
    <row r="26" spans="1:38">
      <c r="A26" t="s">
        <v>6418</v>
      </c>
      <c r="B26" t="s">
        <v>6615</v>
      </c>
      <c r="C26" s="347">
        <v>0</v>
      </c>
      <c r="D26" s="347">
        <v>0</v>
      </c>
      <c r="E26" s="347">
        <v>0</v>
      </c>
      <c r="F26" s="347">
        <v>0</v>
      </c>
      <c r="G26" s="347">
        <v>0</v>
      </c>
      <c r="H26" s="347">
        <v>0</v>
      </c>
      <c r="I26" s="347">
        <v>0</v>
      </c>
      <c r="J26" s="347">
        <v>0</v>
      </c>
      <c r="K26" s="347">
        <v>0</v>
      </c>
      <c r="L26" s="347">
        <v>0</v>
      </c>
      <c r="M26" s="347">
        <v>0</v>
      </c>
      <c r="N26" s="347">
        <v>0</v>
      </c>
      <c r="O26" s="347">
        <v>0</v>
      </c>
      <c r="P26" s="347">
        <v>0</v>
      </c>
      <c r="Q26" s="347">
        <v>0</v>
      </c>
      <c r="R26" s="347">
        <v>0</v>
      </c>
      <c r="S26" s="347">
        <v>0</v>
      </c>
      <c r="T26" s="347">
        <v>0</v>
      </c>
      <c r="U26" s="347">
        <v>0</v>
      </c>
      <c r="V26" s="347">
        <v>0</v>
      </c>
      <c r="W26" s="347">
        <v>0</v>
      </c>
      <c r="X26" s="320">
        <v>6.1980000000000004</v>
      </c>
      <c r="Y26" s="347">
        <v>9.1029999999999998</v>
      </c>
      <c r="Z26" s="347">
        <v>3.6589999999999998</v>
      </c>
      <c r="AA26" s="347">
        <v>0</v>
      </c>
      <c r="AB26" s="348" t="s">
        <v>1226</v>
      </c>
      <c r="AC26" s="348" t="s">
        <v>6522</v>
      </c>
      <c r="AD26" s="348">
        <v>4</v>
      </c>
      <c r="AE26" t="s">
        <v>1349</v>
      </c>
      <c r="AF26" t="s">
        <v>458</v>
      </c>
      <c r="AG26" t="s">
        <v>130</v>
      </c>
      <c r="AH26" t="s">
        <v>331</v>
      </c>
      <c r="AI26" t="s">
        <v>6617</v>
      </c>
      <c r="AJ26" t="s">
        <v>6620</v>
      </c>
      <c r="AK26" t="s">
        <v>6619</v>
      </c>
      <c r="AL26" t="s">
        <v>321</v>
      </c>
    </row>
    <row r="27" spans="1:38">
      <c r="A27" t="s">
        <v>6418</v>
      </c>
      <c r="B27" t="s">
        <v>6559</v>
      </c>
      <c r="C27" s="347">
        <v>0</v>
      </c>
      <c r="D27" s="347">
        <v>0</v>
      </c>
      <c r="E27" s="347">
        <v>0</v>
      </c>
      <c r="F27" s="347">
        <v>0</v>
      </c>
      <c r="G27" s="347">
        <v>0</v>
      </c>
      <c r="H27" s="347">
        <v>0</v>
      </c>
      <c r="I27" s="347">
        <v>0</v>
      </c>
      <c r="J27" s="347">
        <v>0</v>
      </c>
      <c r="K27" s="347">
        <v>0</v>
      </c>
      <c r="L27" s="347">
        <v>0</v>
      </c>
      <c r="M27" s="347">
        <v>0</v>
      </c>
      <c r="N27" s="347">
        <v>0</v>
      </c>
      <c r="O27" s="347">
        <v>0</v>
      </c>
      <c r="P27" s="347">
        <v>0</v>
      </c>
      <c r="Q27" s="347">
        <v>0</v>
      </c>
      <c r="R27" s="347">
        <v>0</v>
      </c>
      <c r="S27" s="347">
        <v>0</v>
      </c>
      <c r="T27" s="347">
        <v>0</v>
      </c>
      <c r="U27" s="347">
        <v>0</v>
      </c>
      <c r="V27" s="347">
        <v>0</v>
      </c>
      <c r="W27" s="347">
        <v>0</v>
      </c>
      <c r="X27" s="320">
        <v>5.9450000000000003</v>
      </c>
      <c r="Y27" s="347">
        <v>1.2429999999999999</v>
      </c>
      <c r="Z27" s="347">
        <v>1.302</v>
      </c>
      <c r="AA27" s="347">
        <v>0</v>
      </c>
      <c r="AB27" s="348" t="s">
        <v>1226</v>
      </c>
      <c r="AC27" s="348" t="s">
        <v>6521</v>
      </c>
      <c r="AD27" s="348">
        <v>3</v>
      </c>
      <c r="AE27" t="s">
        <v>154</v>
      </c>
      <c r="AF27" t="s">
        <v>45</v>
      </c>
      <c r="AG27" t="s">
        <v>130</v>
      </c>
      <c r="AH27" t="s">
        <v>331</v>
      </c>
      <c r="AI27" t="s">
        <v>6560</v>
      </c>
      <c r="AJ27" t="s">
        <v>321</v>
      </c>
      <c r="AK27" t="s">
        <v>321</v>
      </c>
      <c r="AL27" t="s">
        <v>321</v>
      </c>
    </row>
    <row r="28" spans="1:38">
      <c r="A28" t="s">
        <v>6418</v>
      </c>
      <c r="B28" t="s">
        <v>6797</v>
      </c>
      <c r="C28" s="347">
        <v>0</v>
      </c>
      <c r="D28" s="347">
        <v>0</v>
      </c>
      <c r="E28" s="347">
        <v>0</v>
      </c>
      <c r="F28" s="347">
        <v>0</v>
      </c>
      <c r="G28" s="347">
        <v>0</v>
      </c>
      <c r="H28" s="347">
        <v>0</v>
      </c>
      <c r="I28" s="347">
        <v>0</v>
      </c>
      <c r="J28" s="347">
        <v>0</v>
      </c>
      <c r="K28" s="347">
        <v>0</v>
      </c>
      <c r="L28" s="347">
        <v>0</v>
      </c>
      <c r="M28" s="347">
        <v>0</v>
      </c>
      <c r="N28" s="347">
        <v>0</v>
      </c>
      <c r="O28" s="347">
        <v>0</v>
      </c>
      <c r="P28" s="347">
        <v>0</v>
      </c>
      <c r="Q28" s="347">
        <v>0</v>
      </c>
      <c r="R28" s="347">
        <v>0</v>
      </c>
      <c r="S28" s="347">
        <v>0</v>
      </c>
      <c r="T28" s="347">
        <v>0</v>
      </c>
      <c r="U28" s="347">
        <v>0</v>
      </c>
      <c r="V28" s="347">
        <v>0</v>
      </c>
      <c r="W28" s="347">
        <v>9.5690000000000008</v>
      </c>
      <c r="X28" s="320">
        <v>11.164</v>
      </c>
      <c r="Y28" s="347">
        <v>11.164</v>
      </c>
      <c r="Z28" s="347">
        <v>0</v>
      </c>
      <c r="AA28" s="347">
        <v>0</v>
      </c>
      <c r="AB28" s="348" t="s">
        <v>63</v>
      </c>
      <c r="AC28" s="348" t="s">
        <v>6520</v>
      </c>
      <c r="AD28" s="348">
        <v>3</v>
      </c>
      <c r="AE28" t="s">
        <v>154</v>
      </c>
      <c r="AF28" t="s">
        <v>45</v>
      </c>
      <c r="AG28" t="s">
        <v>1320</v>
      </c>
      <c r="AH28" t="s">
        <v>331</v>
      </c>
      <c r="AI28" t="s">
        <v>6802</v>
      </c>
      <c r="AJ28" t="s">
        <v>321</v>
      </c>
      <c r="AK28" t="s">
        <v>321</v>
      </c>
      <c r="AL28" t="s">
        <v>321</v>
      </c>
    </row>
    <row r="29" spans="1:38">
      <c r="A29" t="s">
        <v>6418</v>
      </c>
      <c r="B29" t="s">
        <v>6708</v>
      </c>
      <c r="C29" s="347">
        <v>0</v>
      </c>
      <c r="D29" s="347">
        <v>0</v>
      </c>
      <c r="E29" s="347">
        <v>0</v>
      </c>
      <c r="F29" s="347">
        <v>0</v>
      </c>
      <c r="G29" s="347">
        <v>0</v>
      </c>
      <c r="H29" s="347">
        <v>0</v>
      </c>
      <c r="I29" s="347">
        <v>0</v>
      </c>
      <c r="J29" s="347">
        <v>0</v>
      </c>
      <c r="K29" s="347">
        <v>0</v>
      </c>
      <c r="L29" s="347">
        <v>0</v>
      </c>
      <c r="M29" s="347">
        <v>0</v>
      </c>
      <c r="N29" s="347">
        <v>0</v>
      </c>
      <c r="O29" s="347">
        <v>0</v>
      </c>
      <c r="P29" s="347">
        <v>0</v>
      </c>
      <c r="Q29" s="347">
        <v>0</v>
      </c>
      <c r="R29" s="347">
        <v>0</v>
      </c>
      <c r="S29" s="347">
        <v>0</v>
      </c>
      <c r="T29" s="347">
        <v>0</v>
      </c>
      <c r="U29" s="347">
        <v>0</v>
      </c>
      <c r="V29" s="347">
        <v>0</v>
      </c>
      <c r="W29" s="347">
        <v>0</v>
      </c>
      <c r="X29" s="320">
        <v>0</v>
      </c>
      <c r="Y29" s="347">
        <v>5</v>
      </c>
      <c r="Z29" s="347">
        <v>0</v>
      </c>
      <c r="AA29" s="347">
        <v>0</v>
      </c>
      <c r="AB29" s="348" t="s">
        <v>6520</v>
      </c>
      <c r="AC29" s="348" t="s">
        <v>6520</v>
      </c>
      <c r="AD29" s="348">
        <v>1</v>
      </c>
      <c r="AE29" t="s">
        <v>158</v>
      </c>
      <c r="AF29" t="s">
        <v>45</v>
      </c>
      <c r="AG29" t="s">
        <v>130</v>
      </c>
      <c r="AH29" t="s">
        <v>331</v>
      </c>
      <c r="AI29" t="s">
        <v>6709</v>
      </c>
      <c r="AJ29" t="s">
        <v>321</v>
      </c>
      <c r="AK29" t="s">
        <v>321</v>
      </c>
      <c r="AL29" t="s">
        <v>321</v>
      </c>
    </row>
    <row r="30" spans="1:38">
      <c r="A30" t="s">
        <v>6418</v>
      </c>
      <c r="B30" t="s">
        <v>6799</v>
      </c>
      <c r="C30" s="347">
        <v>0</v>
      </c>
      <c r="D30" s="347">
        <v>0</v>
      </c>
      <c r="E30" s="347">
        <v>0</v>
      </c>
      <c r="F30" s="347">
        <v>0</v>
      </c>
      <c r="G30" s="347">
        <v>0</v>
      </c>
      <c r="H30" s="347">
        <v>0</v>
      </c>
      <c r="I30" s="347">
        <v>0</v>
      </c>
      <c r="J30" s="347">
        <v>0</v>
      </c>
      <c r="K30" s="347">
        <v>0</v>
      </c>
      <c r="L30" s="347">
        <v>0</v>
      </c>
      <c r="M30" s="347">
        <v>0</v>
      </c>
      <c r="N30" s="347">
        <v>0</v>
      </c>
      <c r="O30" s="347">
        <v>0</v>
      </c>
      <c r="P30" s="347">
        <v>0</v>
      </c>
      <c r="Q30" s="347">
        <v>0</v>
      </c>
      <c r="R30" s="347">
        <v>0</v>
      </c>
      <c r="S30" s="347">
        <v>0</v>
      </c>
      <c r="T30" s="347">
        <v>0</v>
      </c>
      <c r="U30" s="347">
        <v>0</v>
      </c>
      <c r="V30" s="347">
        <v>0.37</v>
      </c>
      <c r="W30" s="347">
        <v>0.33</v>
      </c>
      <c r="X30" s="320">
        <v>0.2</v>
      </c>
      <c r="Y30" s="347">
        <v>0</v>
      </c>
      <c r="Z30" s="347">
        <v>0</v>
      </c>
      <c r="AA30" s="347">
        <v>0</v>
      </c>
      <c r="AB30" s="348" t="s">
        <v>62</v>
      </c>
      <c r="AC30" s="348" t="s">
        <v>1226</v>
      </c>
      <c r="AD30" s="348">
        <v>3</v>
      </c>
      <c r="AE30" t="s">
        <v>1349</v>
      </c>
      <c r="AF30" t="s">
        <v>45</v>
      </c>
      <c r="AG30" t="s">
        <v>1318</v>
      </c>
      <c r="AH30" t="s">
        <v>331</v>
      </c>
      <c r="AI30" t="s">
        <v>6804</v>
      </c>
      <c r="AJ30" t="s">
        <v>321</v>
      </c>
      <c r="AK30" t="s">
        <v>321</v>
      </c>
      <c r="AL30" t="s">
        <v>321</v>
      </c>
    </row>
    <row r="31" spans="1:38">
      <c r="A31" t="s">
        <v>6418</v>
      </c>
      <c r="B31" t="s">
        <v>6798</v>
      </c>
      <c r="C31" s="347">
        <v>0</v>
      </c>
      <c r="D31" s="347">
        <v>0</v>
      </c>
      <c r="E31" s="347">
        <v>0</v>
      </c>
      <c r="F31" s="347">
        <v>0</v>
      </c>
      <c r="G31" s="347">
        <v>0</v>
      </c>
      <c r="H31" s="347">
        <v>0</v>
      </c>
      <c r="I31" s="347">
        <v>0</v>
      </c>
      <c r="J31" s="347">
        <v>0</v>
      </c>
      <c r="K31" s="347">
        <v>0</v>
      </c>
      <c r="L31" s="347">
        <v>0</v>
      </c>
      <c r="M31" s="347">
        <v>0</v>
      </c>
      <c r="N31" s="347">
        <v>0</v>
      </c>
      <c r="O31" s="347">
        <v>0</v>
      </c>
      <c r="P31" s="347">
        <v>0</v>
      </c>
      <c r="Q31" s="347">
        <v>0</v>
      </c>
      <c r="R31" s="347">
        <v>0</v>
      </c>
      <c r="S31" s="347">
        <v>0</v>
      </c>
      <c r="T31" s="347">
        <v>0</v>
      </c>
      <c r="U31" s="347">
        <v>0</v>
      </c>
      <c r="V31" s="347">
        <v>0.9</v>
      </c>
      <c r="W31" s="347">
        <v>2.7</v>
      </c>
      <c r="X31" s="320">
        <v>2.7</v>
      </c>
      <c r="Y31" s="347">
        <v>0</v>
      </c>
      <c r="Z31" s="347">
        <v>0</v>
      </c>
      <c r="AA31" s="347">
        <v>0</v>
      </c>
      <c r="AB31" s="348" t="s">
        <v>62</v>
      </c>
      <c r="AC31" s="348" t="s">
        <v>1226</v>
      </c>
      <c r="AD31" s="348">
        <v>3</v>
      </c>
      <c r="AE31" t="s">
        <v>154</v>
      </c>
      <c r="AF31" t="s">
        <v>45</v>
      </c>
      <c r="AG31" t="s">
        <v>130</v>
      </c>
      <c r="AH31" t="s">
        <v>331</v>
      </c>
      <c r="AI31" t="s">
        <v>6803</v>
      </c>
      <c r="AJ31" t="s">
        <v>321</v>
      </c>
      <c r="AK31" t="s">
        <v>321</v>
      </c>
      <c r="AL31" t="s">
        <v>321</v>
      </c>
    </row>
    <row r="32" spans="1:38">
      <c r="A32" t="s">
        <v>4554</v>
      </c>
      <c r="B32" t="s">
        <v>6687</v>
      </c>
      <c r="C32" s="347">
        <v>0</v>
      </c>
      <c r="D32" s="347">
        <v>0</v>
      </c>
      <c r="E32" s="347">
        <v>0</v>
      </c>
      <c r="F32" s="347">
        <v>0</v>
      </c>
      <c r="G32" s="347">
        <v>0</v>
      </c>
      <c r="H32" s="347">
        <v>0</v>
      </c>
      <c r="I32" s="347">
        <v>0</v>
      </c>
      <c r="J32" s="347">
        <v>0</v>
      </c>
      <c r="K32" s="347">
        <v>0</v>
      </c>
      <c r="L32" s="347">
        <v>0</v>
      </c>
      <c r="M32" s="347">
        <v>0</v>
      </c>
      <c r="N32" s="347">
        <v>0</v>
      </c>
      <c r="O32" s="347">
        <v>0</v>
      </c>
      <c r="P32" s="347">
        <v>0</v>
      </c>
      <c r="Q32" s="347">
        <v>0</v>
      </c>
      <c r="R32" s="347">
        <v>0</v>
      </c>
      <c r="S32" s="347">
        <v>0</v>
      </c>
      <c r="T32" s="347">
        <v>0</v>
      </c>
      <c r="U32" s="347">
        <v>0</v>
      </c>
      <c r="V32" s="347">
        <v>0</v>
      </c>
      <c r="W32" s="347">
        <v>1.135</v>
      </c>
      <c r="X32" s="320">
        <v>0.97596000000000005</v>
      </c>
      <c r="Y32" s="347">
        <v>0</v>
      </c>
      <c r="Z32" s="347">
        <v>0</v>
      </c>
      <c r="AA32" s="347">
        <v>0</v>
      </c>
      <c r="AB32" s="348" t="s">
        <v>63</v>
      </c>
      <c r="AC32" s="348" t="s">
        <v>1226</v>
      </c>
      <c r="AD32" s="348">
        <v>2</v>
      </c>
      <c r="AE32" t="s">
        <v>158</v>
      </c>
      <c r="AF32" t="s">
        <v>53</v>
      </c>
      <c r="AG32" t="s">
        <v>130</v>
      </c>
      <c r="AH32" t="s">
        <v>331</v>
      </c>
      <c r="AI32" t="s">
        <v>6688</v>
      </c>
      <c r="AJ32" t="s">
        <v>321</v>
      </c>
      <c r="AK32" t="s">
        <v>321</v>
      </c>
      <c r="AL32" t="s">
        <v>321</v>
      </c>
    </row>
    <row r="33" spans="1:38">
      <c r="A33" t="s">
        <v>149</v>
      </c>
      <c r="B33" t="s">
        <v>6553</v>
      </c>
      <c r="C33" s="347">
        <v>0</v>
      </c>
      <c r="D33" s="347">
        <v>0</v>
      </c>
      <c r="E33" s="347">
        <v>0</v>
      </c>
      <c r="F33" s="347">
        <v>0</v>
      </c>
      <c r="G33" s="347">
        <v>0</v>
      </c>
      <c r="H33" s="347">
        <v>0</v>
      </c>
      <c r="I33" s="347">
        <v>0</v>
      </c>
      <c r="J33" s="347">
        <v>0</v>
      </c>
      <c r="K33" s="347">
        <v>0</v>
      </c>
      <c r="L33" s="347">
        <v>0</v>
      </c>
      <c r="M33" s="347">
        <v>0</v>
      </c>
      <c r="N33" s="347">
        <v>0</v>
      </c>
      <c r="O33" s="347">
        <v>0</v>
      </c>
      <c r="P33" s="347">
        <v>0</v>
      </c>
      <c r="Q33" s="347">
        <v>0</v>
      </c>
      <c r="R33" s="347">
        <v>0</v>
      </c>
      <c r="S33" s="347">
        <v>0</v>
      </c>
      <c r="T33" s="347">
        <v>0</v>
      </c>
      <c r="U33" s="347">
        <v>0</v>
      </c>
      <c r="V33" s="347">
        <v>0</v>
      </c>
      <c r="W33" s="347">
        <v>0</v>
      </c>
      <c r="X33" s="320">
        <v>0</v>
      </c>
      <c r="Y33" s="347">
        <v>0</v>
      </c>
      <c r="Z33" s="347">
        <v>0</v>
      </c>
      <c r="AA33" s="347">
        <v>0</v>
      </c>
      <c r="AB33" s="269" t="s">
        <v>6825</v>
      </c>
      <c r="AC33" s="269" t="s">
        <v>6825</v>
      </c>
      <c r="AD33" s="269" t="s">
        <v>6825</v>
      </c>
      <c r="AE33" t="s">
        <v>156</v>
      </c>
      <c r="AF33" t="s">
        <v>458</v>
      </c>
      <c r="AG33" t="s">
        <v>1318</v>
      </c>
      <c r="AH33" t="s">
        <v>324</v>
      </c>
      <c r="AI33" t="s">
        <v>6554</v>
      </c>
      <c r="AJ33" t="s">
        <v>6555</v>
      </c>
      <c r="AK33" t="s">
        <v>457</v>
      </c>
      <c r="AL33" t="s">
        <v>321</v>
      </c>
    </row>
    <row r="34" spans="1:38">
      <c r="A34" s="345" t="s">
        <v>149</v>
      </c>
      <c r="B34" s="345" t="s">
        <v>471</v>
      </c>
      <c r="C34" s="347">
        <v>0</v>
      </c>
      <c r="D34" s="347">
        <v>0</v>
      </c>
      <c r="E34" s="347">
        <v>0</v>
      </c>
      <c r="F34" s="347">
        <v>0</v>
      </c>
      <c r="G34" s="347">
        <v>0</v>
      </c>
      <c r="H34" s="347">
        <v>0</v>
      </c>
      <c r="I34" s="347">
        <v>0</v>
      </c>
      <c r="J34" s="347">
        <v>0</v>
      </c>
      <c r="K34" s="347">
        <v>0</v>
      </c>
      <c r="L34" s="347">
        <v>0</v>
      </c>
      <c r="M34" s="347">
        <v>0</v>
      </c>
      <c r="N34" s="347">
        <v>0</v>
      </c>
      <c r="O34" s="347">
        <v>0</v>
      </c>
      <c r="P34" s="347">
        <v>0</v>
      </c>
      <c r="Q34" s="347">
        <v>0</v>
      </c>
      <c r="R34" s="347">
        <v>0</v>
      </c>
      <c r="S34" s="347">
        <v>0</v>
      </c>
      <c r="T34" s="347">
        <v>0</v>
      </c>
      <c r="U34" s="347">
        <v>0</v>
      </c>
      <c r="V34" s="347">
        <v>0</v>
      </c>
      <c r="W34" s="347">
        <v>0</v>
      </c>
      <c r="X34" s="320">
        <v>0</v>
      </c>
      <c r="Y34" s="347">
        <v>0</v>
      </c>
      <c r="Z34" s="347">
        <v>0</v>
      </c>
      <c r="AA34" s="347">
        <v>0</v>
      </c>
      <c r="AB34" s="269" t="s">
        <v>6825</v>
      </c>
      <c r="AC34" s="269" t="s">
        <v>6825</v>
      </c>
      <c r="AD34" s="269" t="s">
        <v>6825</v>
      </c>
      <c r="AE34" s="345" t="s">
        <v>156</v>
      </c>
      <c r="AF34" s="345" t="s">
        <v>458</v>
      </c>
      <c r="AG34" s="345" t="s">
        <v>1318</v>
      </c>
      <c r="AH34" s="345" t="s">
        <v>324</v>
      </c>
      <c r="AI34" s="345" t="s">
        <v>6554</v>
      </c>
      <c r="AJ34" s="345" t="s">
        <v>6684</v>
      </c>
      <c r="AK34" s="345" t="s">
        <v>457</v>
      </c>
      <c r="AL34" s="345" t="s">
        <v>321</v>
      </c>
    </row>
    <row r="35" spans="1:38">
      <c r="A35" s="345" t="s">
        <v>149</v>
      </c>
      <c r="B35" s="345" t="s">
        <v>6960</v>
      </c>
      <c r="C35" s="347">
        <v>0</v>
      </c>
      <c r="D35" s="347">
        <v>0</v>
      </c>
      <c r="E35" s="347">
        <v>0</v>
      </c>
      <c r="F35" s="347">
        <v>0</v>
      </c>
      <c r="G35" s="347">
        <v>0</v>
      </c>
      <c r="H35" s="347">
        <v>0</v>
      </c>
      <c r="I35" s="347">
        <v>0</v>
      </c>
      <c r="J35" s="347">
        <v>0</v>
      </c>
      <c r="K35" s="347">
        <v>0</v>
      </c>
      <c r="L35" s="347">
        <v>0</v>
      </c>
      <c r="M35" s="347">
        <v>0</v>
      </c>
      <c r="N35" s="347">
        <v>0</v>
      </c>
      <c r="O35" s="347">
        <v>0</v>
      </c>
      <c r="P35" s="347">
        <v>0</v>
      </c>
      <c r="Q35" s="347">
        <v>0</v>
      </c>
      <c r="R35" s="347">
        <v>0</v>
      </c>
      <c r="S35" s="347">
        <v>0</v>
      </c>
      <c r="T35" s="347">
        <v>0</v>
      </c>
      <c r="U35" s="347">
        <v>0</v>
      </c>
      <c r="V35" s="347">
        <v>0</v>
      </c>
      <c r="W35" s="347">
        <v>65</v>
      </c>
      <c r="X35" s="320">
        <v>65</v>
      </c>
      <c r="Y35" s="347">
        <v>65</v>
      </c>
      <c r="Z35" s="347">
        <v>0</v>
      </c>
      <c r="AA35" s="347">
        <v>0</v>
      </c>
      <c r="AB35" s="269" t="s">
        <v>6825</v>
      </c>
      <c r="AC35" s="269" t="s">
        <v>6825</v>
      </c>
      <c r="AD35" s="269" t="s">
        <v>6825</v>
      </c>
      <c r="AE35" s="345" t="s">
        <v>156</v>
      </c>
      <c r="AF35" s="345" t="s">
        <v>458</v>
      </c>
      <c r="AG35" s="345" t="s">
        <v>1318</v>
      </c>
      <c r="AH35" s="345" t="s">
        <v>324</v>
      </c>
      <c r="AI35" s="345" t="s">
        <v>6554</v>
      </c>
      <c r="AJ35" s="345"/>
      <c r="AK35" s="345" t="s">
        <v>457</v>
      </c>
      <c r="AL35" s="345" t="s">
        <v>321</v>
      </c>
    </row>
    <row r="36" spans="1:38">
      <c r="A36" s="345" t="s">
        <v>149</v>
      </c>
      <c r="B36" s="345" t="s">
        <v>1142</v>
      </c>
      <c r="C36" s="347">
        <v>0</v>
      </c>
      <c r="D36" s="347">
        <v>0</v>
      </c>
      <c r="E36" s="347">
        <v>0</v>
      </c>
      <c r="F36" s="347">
        <v>0</v>
      </c>
      <c r="G36" s="347">
        <v>0</v>
      </c>
      <c r="H36" s="347">
        <v>0</v>
      </c>
      <c r="I36" s="347">
        <v>0</v>
      </c>
      <c r="J36" s="347">
        <v>0</v>
      </c>
      <c r="K36" s="347">
        <v>0</v>
      </c>
      <c r="L36" s="347">
        <v>0</v>
      </c>
      <c r="M36" s="347">
        <v>0</v>
      </c>
      <c r="N36" s="347">
        <v>0</v>
      </c>
      <c r="O36" s="347">
        <v>0</v>
      </c>
      <c r="P36" s="347">
        <v>0</v>
      </c>
      <c r="Q36" s="347">
        <v>0</v>
      </c>
      <c r="R36" s="347">
        <v>0</v>
      </c>
      <c r="S36" s="347">
        <v>0</v>
      </c>
      <c r="T36" s="347">
        <v>0</v>
      </c>
      <c r="U36" s="347">
        <v>0</v>
      </c>
      <c r="V36" s="347">
        <v>0</v>
      </c>
      <c r="W36" s="347">
        <v>0</v>
      </c>
      <c r="X36" s="320">
        <v>0</v>
      </c>
      <c r="Y36" s="347">
        <v>0</v>
      </c>
      <c r="Z36" s="347">
        <v>0</v>
      </c>
      <c r="AA36" s="347">
        <v>0</v>
      </c>
      <c r="AB36" s="269" t="s">
        <v>6825</v>
      </c>
      <c r="AC36" s="269" t="s">
        <v>6825</v>
      </c>
      <c r="AD36" s="269" t="s">
        <v>6825</v>
      </c>
      <c r="AE36" s="345" t="s">
        <v>156</v>
      </c>
      <c r="AF36" s="345" t="s">
        <v>458</v>
      </c>
      <c r="AG36" s="345" t="s">
        <v>1318</v>
      </c>
      <c r="AH36" s="345" t="s">
        <v>324</v>
      </c>
      <c r="AI36" s="345" t="s">
        <v>6554</v>
      </c>
      <c r="AJ36" s="345" t="s">
        <v>6557</v>
      </c>
      <c r="AK36" s="345" t="s">
        <v>457</v>
      </c>
      <c r="AL36" s="345" t="s">
        <v>321</v>
      </c>
    </row>
    <row r="37" spans="1:38">
      <c r="A37" s="345" t="s">
        <v>149</v>
      </c>
      <c r="B37" s="345" t="s">
        <v>485</v>
      </c>
      <c r="C37" s="347">
        <v>0</v>
      </c>
      <c r="D37" s="347">
        <v>4</v>
      </c>
      <c r="E37" s="347">
        <v>20.7</v>
      </c>
      <c r="F37" s="347">
        <v>35.200000000000003</v>
      </c>
      <c r="G37" s="347">
        <v>25.3</v>
      </c>
      <c r="H37" s="347">
        <v>27.3</v>
      </c>
      <c r="I37" s="347">
        <v>24.7</v>
      </c>
      <c r="J37" s="347">
        <v>17.600000000000001</v>
      </c>
      <c r="K37" s="347">
        <v>19.600000000000001</v>
      </c>
      <c r="L37" s="347">
        <v>14.7</v>
      </c>
      <c r="M37" s="347">
        <v>12.3</v>
      </c>
      <c r="N37" s="347">
        <v>12.071999999999999</v>
      </c>
      <c r="O37" s="347">
        <v>8.1430000000000007</v>
      </c>
      <c r="P37" s="347">
        <v>121.752</v>
      </c>
      <c r="Q37" s="347">
        <v>23.196000000000002</v>
      </c>
      <c r="R37" s="347">
        <v>16.899999999999999</v>
      </c>
      <c r="S37" s="347">
        <v>23</v>
      </c>
      <c r="T37" s="347">
        <v>22.489000000000001</v>
      </c>
      <c r="U37" s="347">
        <v>21.266999999999999</v>
      </c>
      <c r="V37" s="347">
        <v>18.417000000000002</v>
      </c>
      <c r="W37" s="347">
        <v>55.018999999999998</v>
      </c>
      <c r="X37" s="320">
        <v>5.2</v>
      </c>
      <c r="Y37" s="347">
        <v>1.24</v>
      </c>
      <c r="Z37" s="347">
        <v>1.24</v>
      </c>
      <c r="AA37" s="347">
        <v>1.24</v>
      </c>
      <c r="AB37" s="348" t="s">
        <v>10</v>
      </c>
      <c r="AC37" s="348" t="s">
        <v>6522</v>
      </c>
      <c r="AD37" s="348">
        <v>24</v>
      </c>
      <c r="AE37" s="345" t="s">
        <v>154</v>
      </c>
      <c r="AF37" s="345" t="s">
        <v>43</v>
      </c>
      <c r="AG37" s="345" t="s">
        <v>1318</v>
      </c>
      <c r="AH37" s="345" t="s">
        <v>331</v>
      </c>
      <c r="AI37" s="345" t="s">
        <v>484</v>
      </c>
      <c r="AJ37" s="345" t="s">
        <v>6556</v>
      </c>
      <c r="AK37" s="345" t="s">
        <v>457</v>
      </c>
      <c r="AL37" s="345" t="s">
        <v>321</v>
      </c>
    </row>
    <row r="38" spans="1:38">
      <c r="A38" s="345" t="s">
        <v>149</v>
      </c>
      <c r="B38" s="345" t="s">
        <v>6578</v>
      </c>
      <c r="C38" s="347">
        <v>0</v>
      </c>
      <c r="D38" s="347">
        <v>0</v>
      </c>
      <c r="E38" s="347">
        <v>0</v>
      </c>
      <c r="F38" s="347">
        <v>0</v>
      </c>
      <c r="G38" s="347">
        <v>0</v>
      </c>
      <c r="H38" s="347">
        <v>0</v>
      </c>
      <c r="I38" s="347">
        <v>0</v>
      </c>
      <c r="J38" s="347">
        <v>0</v>
      </c>
      <c r="K38" s="347">
        <v>0</v>
      </c>
      <c r="L38" s="347">
        <v>0</v>
      </c>
      <c r="M38" s="347">
        <v>0</v>
      </c>
      <c r="N38" s="347">
        <v>0</v>
      </c>
      <c r="O38" s="347">
        <v>0</v>
      </c>
      <c r="P38" s="347">
        <v>0</v>
      </c>
      <c r="Q38" s="347">
        <v>0</v>
      </c>
      <c r="R38" s="347">
        <v>0</v>
      </c>
      <c r="S38" s="347">
        <v>0</v>
      </c>
      <c r="T38" s="347">
        <v>0</v>
      </c>
      <c r="U38" s="347">
        <v>1</v>
      </c>
      <c r="V38" s="347">
        <v>19</v>
      </c>
      <c r="W38" s="347">
        <v>36</v>
      </c>
      <c r="X38" s="320">
        <v>70</v>
      </c>
      <c r="Y38" s="347">
        <v>33.417999999999999</v>
      </c>
      <c r="Z38" s="347">
        <v>25</v>
      </c>
      <c r="AA38" s="347">
        <v>30</v>
      </c>
      <c r="AB38" s="348" t="s">
        <v>27</v>
      </c>
      <c r="AC38" s="348" t="s">
        <v>6522</v>
      </c>
      <c r="AD38" s="348">
        <v>7</v>
      </c>
      <c r="AE38" s="345" t="s">
        <v>1349</v>
      </c>
      <c r="AF38" s="345" t="s">
        <v>43</v>
      </c>
      <c r="AG38" s="345" t="s">
        <v>1318</v>
      </c>
      <c r="AH38" s="345" t="s">
        <v>331</v>
      </c>
      <c r="AI38" s="345" t="s">
        <v>6569</v>
      </c>
      <c r="AJ38" s="345" t="s">
        <v>321</v>
      </c>
      <c r="AK38" s="345" t="s">
        <v>321</v>
      </c>
      <c r="AL38" s="345" t="s">
        <v>321</v>
      </c>
    </row>
    <row r="39" spans="1:38">
      <c r="A39" s="345" t="s">
        <v>149</v>
      </c>
      <c r="B39" s="345" t="s">
        <v>6819</v>
      </c>
      <c r="C39" s="347">
        <v>0</v>
      </c>
      <c r="D39" s="347">
        <v>0</v>
      </c>
      <c r="E39" s="347">
        <v>0</v>
      </c>
      <c r="F39" s="347">
        <v>0</v>
      </c>
      <c r="G39" s="347">
        <v>0</v>
      </c>
      <c r="H39" s="347">
        <v>0</v>
      </c>
      <c r="I39" s="347">
        <v>0</v>
      </c>
      <c r="J39" s="347">
        <v>0</v>
      </c>
      <c r="K39" s="347">
        <v>0</v>
      </c>
      <c r="L39" s="347">
        <v>0</v>
      </c>
      <c r="M39" s="347">
        <v>0</v>
      </c>
      <c r="N39" s="347">
        <v>0</v>
      </c>
      <c r="O39" s="347">
        <v>0</v>
      </c>
      <c r="P39" s="347">
        <v>0</v>
      </c>
      <c r="Q39" s="347">
        <v>0</v>
      </c>
      <c r="R39" s="347">
        <v>0</v>
      </c>
      <c r="S39" s="347">
        <v>0</v>
      </c>
      <c r="T39" s="347">
        <v>0</v>
      </c>
      <c r="U39" s="347">
        <v>12.513</v>
      </c>
      <c r="V39" s="347">
        <v>76.757000000000005</v>
      </c>
      <c r="W39" s="347">
        <v>85.935000000000002</v>
      </c>
      <c r="X39" s="320">
        <v>93.518000000000001</v>
      </c>
      <c r="Y39" s="347">
        <v>98.978999999999985</v>
      </c>
      <c r="Z39" s="347">
        <v>97.19</v>
      </c>
      <c r="AA39" s="347">
        <v>92.22699999999999</v>
      </c>
      <c r="AB39" s="348" t="s">
        <v>27</v>
      </c>
      <c r="AC39" s="348" t="s">
        <v>6522</v>
      </c>
      <c r="AD39" s="348">
        <v>7</v>
      </c>
      <c r="AE39" s="345" t="s">
        <v>6701</v>
      </c>
      <c r="AF39" s="345" t="s">
        <v>43</v>
      </c>
      <c r="AG39" s="345" t="s">
        <v>1318</v>
      </c>
      <c r="AH39" s="345" t="s">
        <v>331</v>
      </c>
      <c r="AI39" s="345" t="s">
        <v>6702</v>
      </c>
      <c r="AJ39" s="345" t="s">
        <v>6703</v>
      </c>
      <c r="AK39" s="345" t="s">
        <v>423</v>
      </c>
      <c r="AL39" s="345" t="s">
        <v>321</v>
      </c>
    </row>
    <row r="40" spans="1:38">
      <c r="A40" s="345" t="s">
        <v>149</v>
      </c>
      <c r="B40" s="345" t="s">
        <v>509</v>
      </c>
      <c r="C40" s="347">
        <v>0</v>
      </c>
      <c r="D40" s="347">
        <v>0</v>
      </c>
      <c r="E40" s="347">
        <v>0</v>
      </c>
      <c r="F40" s="347">
        <v>0</v>
      </c>
      <c r="G40" s="347">
        <v>0</v>
      </c>
      <c r="H40" s="347">
        <v>0</v>
      </c>
      <c r="I40" s="347">
        <v>0</v>
      </c>
      <c r="J40" s="347">
        <v>0</v>
      </c>
      <c r="K40" s="347">
        <v>0</v>
      </c>
      <c r="L40" s="347">
        <v>0</v>
      </c>
      <c r="M40" s="347">
        <v>0</v>
      </c>
      <c r="N40" s="347">
        <v>0</v>
      </c>
      <c r="O40" s="347">
        <v>0</v>
      </c>
      <c r="P40" s="347">
        <v>0</v>
      </c>
      <c r="Q40" s="347">
        <v>0</v>
      </c>
      <c r="R40" s="347">
        <v>0</v>
      </c>
      <c r="S40" s="347">
        <v>0</v>
      </c>
      <c r="T40" s="347">
        <v>0</v>
      </c>
      <c r="U40" s="347">
        <v>0</v>
      </c>
      <c r="V40" s="347">
        <v>0.376</v>
      </c>
      <c r="W40" s="347">
        <v>0.6</v>
      </c>
      <c r="X40" s="320">
        <v>0.83599999999999997</v>
      </c>
      <c r="Y40" s="347">
        <v>0.83599999999999997</v>
      </c>
      <c r="Z40" s="347">
        <v>0.83599999999999997</v>
      </c>
      <c r="AA40" s="347">
        <v>0.83599999999999997</v>
      </c>
      <c r="AB40" s="348" t="s">
        <v>62</v>
      </c>
      <c r="AC40" s="348" t="s">
        <v>6522</v>
      </c>
      <c r="AD40" s="348">
        <v>6</v>
      </c>
      <c r="AE40" s="345" t="s">
        <v>158</v>
      </c>
      <c r="AF40" s="345" t="s">
        <v>53</v>
      </c>
      <c r="AG40" s="345" t="s">
        <v>130</v>
      </c>
      <c r="AH40" s="345" t="s">
        <v>331</v>
      </c>
      <c r="AI40" s="345" t="s">
        <v>508</v>
      </c>
      <c r="AJ40" s="345" t="s">
        <v>321</v>
      </c>
      <c r="AK40" s="345" t="s">
        <v>423</v>
      </c>
      <c r="AL40" s="345" t="s">
        <v>321</v>
      </c>
    </row>
    <row r="41" spans="1:38">
      <c r="A41" s="345" t="s">
        <v>149</v>
      </c>
      <c r="B41" s="345" t="s">
        <v>6876</v>
      </c>
      <c r="C41" s="347">
        <v>0</v>
      </c>
      <c r="D41" s="347">
        <v>0</v>
      </c>
      <c r="E41" s="347">
        <v>0</v>
      </c>
      <c r="F41" s="347">
        <v>0</v>
      </c>
      <c r="G41" s="347">
        <v>0</v>
      </c>
      <c r="H41" s="347">
        <v>0</v>
      </c>
      <c r="I41" s="347">
        <v>0</v>
      </c>
      <c r="J41" s="347">
        <v>0</v>
      </c>
      <c r="K41" s="347">
        <v>0</v>
      </c>
      <c r="L41" s="347">
        <v>0</v>
      </c>
      <c r="M41" s="347">
        <v>0</v>
      </c>
      <c r="N41" s="347">
        <v>0</v>
      </c>
      <c r="O41" s="347">
        <v>0</v>
      </c>
      <c r="P41" s="347">
        <v>0</v>
      </c>
      <c r="Q41" s="347">
        <v>0</v>
      </c>
      <c r="R41" s="347">
        <v>0</v>
      </c>
      <c r="S41" s="347">
        <v>0</v>
      </c>
      <c r="T41" s="347">
        <v>0</v>
      </c>
      <c r="U41" s="347">
        <v>0</v>
      </c>
      <c r="V41" s="347">
        <v>0</v>
      </c>
      <c r="W41" s="347">
        <v>2.2200000000000002</v>
      </c>
      <c r="X41" s="320">
        <v>9.2070000000000007</v>
      </c>
      <c r="Y41" s="347">
        <v>3.56</v>
      </c>
      <c r="Z41" s="347">
        <v>9.2140000000000004</v>
      </c>
      <c r="AA41" s="347">
        <v>3.468</v>
      </c>
      <c r="AB41" s="348" t="s">
        <v>63</v>
      </c>
      <c r="AC41" s="348" t="s">
        <v>6522</v>
      </c>
      <c r="AD41" s="348">
        <v>5</v>
      </c>
      <c r="AE41" s="345" t="s">
        <v>154</v>
      </c>
      <c r="AF41" s="345" t="s">
        <v>43</v>
      </c>
      <c r="AG41" s="345" t="s">
        <v>1318</v>
      </c>
      <c r="AH41" s="345" t="s">
        <v>331</v>
      </c>
      <c r="AI41" s="345" t="s">
        <v>473</v>
      </c>
      <c r="AJ41" s="345" t="s">
        <v>472</v>
      </c>
      <c r="AK41" s="345" t="s">
        <v>423</v>
      </c>
      <c r="AL41" s="345" t="s">
        <v>321</v>
      </c>
    </row>
    <row r="42" spans="1:38">
      <c r="A42" t="s">
        <v>149</v>
      </c>
      <c r="B42" t="s">
        <v>6568</v>
      </c>
      <c r="C42" s="347">
        <v>0</v>
      </c>
      <c r="D42" s="347">
        <v>0</v>
      </c>
      <c r="E42" s="347">
        <v>0</v>
      </c>
      <c r="F42" s="347">
        <v>0</v>
      </c>
      <c r="G42" s="347">
        <v>0</v>
      </c>
      <c r="H42" s="347">
        <v>0</v>
      </c>
      <c r="I42" s="347">
        <v>0</v>
      </c>
      <c r="J42" s="347">
        <v>0</v>
      </c>
      <c r="K42" s="347">
        <v>0</v>
      </c>
      <c r="L42" s="347">
        <v>0</v>
      </c>
      <c r="M42" s="347">
        <v>0</v>
      </c>
      <c r="N42" s="347">
        <v>0</v>
      </c>
      <c r="O42" s="347">
        <v>0</v>
      </c>
      <c r="P42" s="347">
        <v>0</v>
      </c>
      <c r="Q42" s="347">
        <v>0</v>
      </c>
      <c r="R42" s="347">
        <v>0</v>
      </c>
      <c r="S42" s="347">
        <v>0</v>
      </c>
      <c r="T42" s="347">
        <v>0</v>
      </c>
      <c r="U42" s="347">
        <v>0</v>
      </c>
      <c r="V42" s="347">
        <v>0</v>
      </c>
      <c r="W42" s="347">
        <v>0</v>
      </c>
      <c r="X42" s="320">
        <v>1.25</v>
      </c>
      <c r="Y42" s="347">
        <v>6</v>
      </c>
      <c r="Z42" s="347">
        <v>2</v>
      </c>
      <c r="AA42" s="347">
        <v>0.75</v>
      </c>
      <c r="AB42" s="348" t="s">
        <v>1226</v>
      </c>
      <c r="AC42" s="348" t="s">
        <v>6522</v>
      </c>
      <c r="AD42" s="348">
        <v>4</v>
      </c>
      <c r="AE42" t="s">
        <v>158</v>
      </c>
      <c r="AF42" t="s">
        <v>43</v>
      </c>
      <c r="AG42" t="s">
        <v>1318</v>
      </c>
      <c r="AH42" t="s">
        <v>331</v>
      </c>
      <c r="AI42" t="s">
        <v>6570</v>
      </c>
      <c r="AJ42" t="s">
        <v>321</v>
      </c>
      <c r="AK42" t="s">
        <v>6564</v>
      </c>
      <c r="AL42" t="s">
        <v>321</v>
      </c>
    </row>
    <row r="43" spans="1:38">
      <c r="A43" t="s">
        <v>149</v>
      </c>
      <c r="B43" t="s">
        <v>6615</v>
      </c>
      <c r="C43" s="347">
        <v>0</v>
      </c>
      <c r="D43" s="347">
        <v>0</v>
      </c>
      <c r="E43" s="347">
        <v>0</v>
      </c>
      <c r="F43" s="347">
        <v>0</v>
      </c>
      <c r="G43" s="347">
        <v>0</v>
      </c>
      <c r="H43" s="347">
        <v>0</v>
      </c>
      <c r="I43" s="347">
        <v>0</v>
      </c>
      <c r="J43" s="347">
        <v>0</v>
      </c>
      <c r="K43" s="347">
        <v>0</v>
      </c>
      <c r="L43" s="347">
        <v>0</v>
      </c>
      <c r="M43" s="347">
        <v>0</v>
      </c>
      <c r="N43" s="347">
        <v>0</v>
      </c>
      <c r="O43" s="347">
        <v>0</v>
      </c>
      <c r="P43" s="347">
        <v>0</v>
      </c>
      <c r="Q43" s="347">
        <v>0</v>
      </c>
      <c r="R43" s="347">
        <v>0</v>
      </c>
      <c r="S43" s="347">
        <v>0</v>
      </c>
      <c r="T43" s="347">
        <v>0</v>
      </c>
      <c r="U43" s="347">
        <v>0</v>
      </c>
      <c r="V43" s="347">
        <v>0</v>
      </c>
      <c r="W43" s="347">
        <v>0</v>
      </c>
      <c r="X43" s="320">
        <v>0.63100000000000001</v>
      </c>
      <c r="Y43" s="347">
        <v>0.628</v>
      </c>
      <c r="Z43" s="347">
        <v>0.627</v>
      </c>
      <c r="AA43" s="347">
        <v>0</v>
      </c>
      <c r="AB43" s="348" t="s">
        <v>1226</v>
      </c>
      <c r="AC43" s="348" t="s">
        <v>6522</v>
      </c>
      <c r="AD43" s="348">
        <v>4</v>
      </c>
      <c r="AE43" t="s">
        <v>1349</v>
      </c>
      <c r="AF43" t="s">
        <v>458</v>
      </c>
      <c r="AG43" t="s">
        <v>130</v>
      </c>
      <c r="AH43" t="s">
        <v>331</v>
      </c>
      <c r="AI43" t="s">
        <v>6617</v>
      </c>
      <c r="AJ43" t="s">
        <v>6621</v>
      </c>
      <c r="AK43" t="s">
        <v>6619</v>
      </c>
      <c r="AL43" t="s">
        <v>321</v>
      </c>
    </row>
    <row r="44" spans="1:38">
      <c r="A44" s="345" t="s">
        <v>149</v>
      </c>
      <c r="B44" s="345" t="s">
        <v>6536</v>
      </c>
      <c r="C44" s="347">
        <v>0</v>
      </c>
      <c r="D44" s="347">
        <v>0</v>
      </c>
      <c r="E44" s="347">
        <v>0</v>
      </c>
      <c r="F44" s="347">
        <v>0</v>
      </c>
      <c r="G44" s="347">
        <v>0</v>
      </c>
      <c r="H44" s="347">
        <v>0</v>
      </c>
      <c r="I44" s="347">
        <v>0</v>
      </c>
      <c r="J44" s="347">
        <v>0</v>
      </c>
      <c r="K44" s="347">
        <v>0</v>
      </c>
      <c r="L44" s="347">
        <v>0</v>
      </c>
      <c r="M44" s="347">
        <v>0</v>
      </c>
      <c r="N44" s="347">
        <v>0</v>
      </c>
      <c r="O44" s="347">
        <v>0</v>
      </c>
      <c r="P44" s="347">
        <v>0</v>
      </c>
      <c r="Q44" s="347">
        <v>0</v>
      </c>
      <c r="R44" s="347">
        <v>0</v>
      </c>
      <c r="S44" s="347">
        <v>0</v>
      </c>
      <c r="T44" s="347">
        <v>0</v>
      </c>
      <c r="U44" s="347">
        <v>0</v>
      </c>
      <c r="V44" s="347">
        <v>0</v>
      </c>
      <c r="W44" s="347">
        <v>8.6750000000000007</v>
      </c>
      <c r="X44" s="320">
        <v>8.6750000000000007</v>
      </c>
      <c r="Y44" s="347">
        <v>8.5749999999999993</v>
      </c>
      <c r="Z44" s="347">
        <v>7.7750000000000004</v>
      </c>
      <c r="AA44" s="347">
        <v>0</v>
      </c>
      <c r="AB44" s="348" t="s">
        <v>63</v>
      </c>
      <c r="AC44" s="348" t="s">
        <v>6521</v>
      </c>
      <c r="AD44" s="348">
        <v>4</v>
      </c>
      <c r="AE44" s="345" t="s">
        <v>154</v>
      </c>
      <c r="AF44" s="345" t="s">
        <v>43</v>
      </c>
      <c r="AG44" s="345" t="s">
        <v>1318</v>
      </c>
      <c r="AH44" s="345" t="s">
        <v>331</v>
      </c>
      <c r="AI44" s="345" t="s">
        <v>6537</v>
      </c>
      <c r="AJ44" s="345" t="s">
        <v>6538</v>
      </c>
      <c r="AK44" s="345" t="s">
        <v>6535</v>
      </c>
      <c r="AL44" s="345" t="s">
        <v>321</v>
      </c>
    </row>
    <row r="45" spans="1:38">
      <c r="A45" s="48" t="s">
        <v>149</v>
      </c>
      <c r="B45" s="48" t="s">
        <v>6543</v>
      </c>
      <c r="C45" s="347">
        <v>0</v>
      </c>
      <c r="D45" s="347">
        <v>0</v>
      </c>
      <c r="E45" s="347">
        <v>0</v>
      </c>
      <c r="F45" s="347">
        <v>0</v>
      </c>
      <c r="G45" s="347">
        <v>0</v>
      </c>
      <c r="H45" s="347">
        <v>0</v>
      </c>
      <c r="I45" s="347">
        <v>0</v>
      </c>
      <c r="J45" s="347">
        <v>0</v>
      </c>
      <c r="K45" s="347">
        <v>0</v>
      </c>
      <c r="L45" s="347">
        <v>0</v>
      </c>
      <c r="M45" s="347">
        <v>0</v>
      </c>
      <c r="N45" s="347">
        <v>0</v>
      </c>
      <c r="O45" s="347">
        <v>0</v>
      </c>
      <c r="P45" s="347">
        <v>0</v>
      </c>
      <c r="Q45" s="347">
        <v>0</v>
      </c>
      <c r="R45" s="347">
        <v>0</v>
      </c>
      <c r="S45" s="347">
        <v>0</v>
      </c>
      <c r="T45" s="347">
        <v>0</v>
      </c>
      <c r="U45" s="347">
        <v>0</v>
      </c>
      <c r="V45" s="347">
        <v>0</v>
      </c>
      <c r="W45" s="347">
        <v>5</v>
      </c>
      <c r="X45" s="320">
        <v>3</v>
      </c>
      <c r="Y45" s="347">
        <v>3</v>
      </c>
      <c r="Z45" s="347">
        <v>1</v>
      </c>
      <c r="AA45" s="347">
        <v>0</v>
      </c>
      <c r="AB45" s="348" t="s">
        <v>63</v>
      </c>
      <c r="AC45" s="348" t="s">
        <v>6521</v>
      </c>
      <c r="AD45" s="348">
        <v>4</v>
      </c>
      <c r="AE45" s="48" t="s">
        <v>1349</v>
      </c>
      <c r="AF45" s="48" t="s">
        <v>43</v>
      </c>
      <c r="AG45" s="48" t="s">
        <v>1318</v>
      </c>
      <c r="AH45" s="48" t="s">
        <v>331</v>
      </c>
      <c r="AI45" s="48" t="s">
        <v>6544</v>
      </c>
      <c r="AJ45" s="48" t="s">
        <v>6545</v>
      </c>
      <c r="AK45" s="48" t="s">
        <v>6546</v>
      </c>
      <c r="AL45" s="48" t="s">
        <v>321</v>
      </c>
    </row>
    <row r="46" spans="1:38">
      <c r="A46" t="s">
        <v>149</v>
      </c>
      <c r="B46" t="s">
        <v>493</v>
      </c>
      <c r="C46" s="347">
        <v>0</v>
      </c>
      <c r="D46" s="347">
        <v>0</v>
      </c>
      <c r="E46" s="347">
        <v>0</v>
      </c>
      <c r="F46" s="347">
        <v>0</v>
      </c>
      <c r="G46" s="347">
        <v>0</v>
      </c>
      <c r="H46" s="347">
        <v>0</v>
      </c>
      <c r="I46" s="347">
        <v>4.2</v>
      </c>
      <c r="J46" s="347">
        <v>6.4</v>
      </c>
      <c r="K46" s="347">
        <v>6.7</v>
      </c>
      <c r="L46" s="347">
        <v>12.494</v>
      </c>
      <c r="M46" s="347">
        <v>8.8179999999999996</v>
      </c>
      <c r="N46" s="347">
        <v>7.5650000000000004</v>
      </c>
      <c r="O46" s="347">
        <v>6.8760000000000003</v>
      </c>
      <c r="P46" s="347">
        <v>5.4589999999999996</v>
      </c>
      <c r="Q46" s="347">
        <v>3.718</v>
      </c>
      <c r="R46" s="347">
        <v>2.8530000000000002</v>
      </c>
      <c r="S46" s="347">
        <v>0.92500000000000004</v>
      </c>
      <c r="T46" s="347">
        <v>-0.10073322000000007</v>
      </c>
      <c r="U46" s="347">
        <v>0.17799999999999999</v>
      </c>
      <c r="V46" s="347">
        <v>1.7000000000000001E-2</v>
      </c>
      <c r="W46" s="347">
        <v>0</v>
      </c>
      <c r="X46" s="320">
        <v>3.0430000000000001</v>
      </c>
      <c r="Y46" s="347">
        <v>0</v>
      </c>
      <c r="Z46" s="347">
        <v>0</v>
      </c>
      <c r="AA46" s="347">
        <v>0</v>
      </c>
      <c r="AB46" s="348" t="s">
        <v>15</v>
      </c>
      <c r="AC46" s="348" t="s">
        <v>1226</v>
      </c>
      <c r="AD46" s="348">
        <v>16</v>
      </c>
      <c r="AE46" t="s">
        <v>154</v>
      </c>
      <c r="AF46" t="s">
        <v>43</v>
      </c>
      <c r="AG46" t="s">
        <v>1318</v>
      </c>
      <c r="AH46" t="s">
        <v>331</v>
      </c>
      <c r="AI46" t="s">
        <v>321</v>
      </c>
      <c r="AJ46" t="s">
        <v>492</v>
      </c>
      <c r="AK46" t="s">
        <v>457</v>
      </c>
      <c r="AL46" t="s">
        <v>321</v>
      </c>
    </row>
    <row r="47" spans="1:38">
      <c r="A47" t="s">
        <v>149</v>
      </c>
      <c r="B47" t="s">
        <v>6539</v>
      </c>
      <c r="C47" s="347">
        <v>0</v>
      </c>
      <c r="D47" s="347">
        <v>0</v>
      </c>
      <c r="E47" s="347">
        <v>0</v>
      </c>
      <c r="F47" s="347">
        <v>0</v>
      </c>
      <c r="G47" s="347">
        <v>0</v>
      </c>
      <c r="H47" s="347">
        <v>0</v>
      </c>
      <c r="I47" s="347">
        <v>0</v>
      </c>
      <c r="J47" s="347">
        <v>0</v>
      </c>
      <c r="K47" s="347">
        <v>0</v>
      </c>
      <c r="L47" s="347">
        <v>0</v>
      </c>
      <c r="M47" s="347">
        <v>0</v>
      </c>
      <c r="N47" s="347">
        <v>0</v>
      </c>
      <c r="O47" s="347">
        <v>0</v>
      </c>
      <c r="P47" s="347">
        <v>0</v>
      </c>
      <c r="Q47" s="347">
        <v>0</v>
      </c>
      <c r="R47" s="347">
        <v>0</v>
      </c>
      <c r="S47" s="347">
        <v>0</v>
      </c>
      <c r="T47" s="347">
        <v>10</v>
      </c>
      <c r="U47" s="347">
        <v>10</v>
      </c>
      <c r="V47" s="347">
        <v>5.7</v>
      </c>
      <c r="W47" s="347">
        <v>4.3</v>
      </c>
      <c r="X47" s="320">
        <v>0</v>
      </c>
      <c r="Y47" s="347">
        <v>0</v>
      </c>
      <c r="Z47" s="347">
        <v>0</v>
      </c>
      <c r="AA47" s="347">
        <v>0</v>
      </c>
      <c r="AB47" s="348" t="s">
        <v>26</v>
      </c>
      <c r="AC47" s="348" t="s">
        <v>63</v>
      </c>
      <c r="AD47" s="348">
        <v>4</v>
      </c>
      <c r="AE47" t="s">
        <v>1349</v>
      </c>
      <c r="AF47" t="s">
        <v>43</v>
      </c>
      <c r="AG47" t="s">
        <v>1318</v>
      </c>
      <c r="AH47" t="s">
        <v>331</v>
      </c>
      <c r="AI47" t="s">
        <v>6540</v>
      </c>
      <c r="AJ47" t="s">
        <v>6541</v>
      </c>
      <c r="AK47" t="s">
        <v>6542</v>
      </c>
      <c r="AL47" t="s">
        <v>321</v>
      </c>
    </row>
    <row r="48" spans="1:38">
      <c r="A48" s="345" t="s">
        <v>149</v>
      </c>
      <c r="B48" s="345" t="s">
        <v>6531</v>
      </c>
      <c r="C48" s="347">
        <v>0</v>
      </c>
      <c r="D48" s="347">
        <v>0</v>
      </c>
      <c r="E48" s="347">
        <v>0</v>
      </c>
      <c r="F48" s="347">
        <v>0</v>
      </c>
      <c r="G48" s="347">
        <v>0</v>
      </c>
      <c r="H48" s="347">
        <v>0</v>
      </c>
      <c r="I48" s="347">
        <v>0</v>
      </c>
      <c r="J48" s="347">
        <v>0</v>
      </c>
      <c r="K48" s="347">
        <v>0</v>
      </c>
      <c r="L48" s="347">
        <v>0</v>
      </c>
      <c r="M48" s="347">
        <v>0</v>
      </c>
      <c r="N48" s="347">
        <v>0</v>
      </c>
      <c r="O48" s="347">
        <v>0</v>
      </c>
      <c r="P48" s="347">
        <v>0</v>
      </c>
      <c r="Q48" s="347">
        <v>0</v>
      </c>
      <c r="R48" s="347">
        <v>0</v>
      </c>
      <c r="S48" s="347">
        <v>0</v>
      </c>
      <c r="T48" s="347">
        <v>0</v>
      </c>
      <c r="U48" s="347">
        <v>5</v>
      </c>
      <c r="V48" s="347">
        <v>5</v>
      </c>
      <c r="W48" s="347">
        <v>3</v>
      </c>
      <c r="X48" s="320">
        <v>0</v>
      </c>
      <c r="Y48" s="347">
        <v>0</v>
      </c>
      <c r="Z48" s="347">
        <v>0</v>
      </c>
      <c r="AA48" s="347">
        <v>0</v>
      </c>
      <c r="AB48" s="348" t="s">
        <v>27</v>
      </c>
      <c r="AC48" s="348" t="s">
        <v>63</v>
      </c>
      <c r="AD48" s="348">
        <v>3</v>
      </c>
      <c r="AE48" s="345" t="s">
        <v>1349</v>
      </c>
      <c r="AF48" s="345" t="s">
        <v>43</v>
      </c>
      <c r="AG48" s="345" t="s">
        <v>1318</v>
      </c>
      <c r="AH48" s="345" t="s">
        <v>331</v>
      </c>
      <c r="AI48" s="345" t="s">
        <v>6532</v>
      </c>
      <c r="AJ48" s="345" t="s">
        <v>6533</v>
      </c>
      <c r="AK48" s="345" t="s">
        <v>6534</v>
      </c>
      <c r="AL48" s="345" t="s">
        <v>321</v>
      </c>
    </row>
    <row r="49" spans="1:38">
      <c r="A49" t="s">
        <v>151</v>
      </c>
      <c r="B49" t="s">
        <v>6615</v>
      </c>
      <c r="C49" s="347">
        <v>0</v>
      </c>
      <c r="D49" s="347">
        <v>0</v>
      </c>
      <c r="E49" s="347">
        <v>0</v>
      </c>
      <c r="F49" s="347">
        <v>0</v>
      </c>
      <c r="G49" s="347">
        <v>0</v>
      </c>
      <c r="H49" s="347">
        <v>0</v>
      </c>
      <c r="I49" s="347">
        <v>0</v>
      </c>
      <c r="J49" s="347">
        <v>0</v>
      </c>
      <c r="K49" s="347">
        <v>0</v>
      </c>
      <c r="L49" s="347">
        <v>0</v>
      </c>
      <c r="M49" s="347">
        <v>0</v>
      </c>
      <c r="N49" s="347">
        <v>0</v>
      </c>
      <c r="O49" s="347">
        <v>0</v>
      </c>
      <c r="P49" s="347">
        <v>0</v>
      </c>
      <c r="Q49" s="347">
        <v>0</v>
      </c>
      <c r="R49" s="347">
        <v>0</v>
      </c>
      <c r="S49" s="347">
        <v>0</v>
      </c>
      <c r="T49" s="347">
        <v>0</v>
      </c>
      <c r="U49" s="347">
        <v>0</v>
      </c>
      <c r="V49" s="347">
        <v>0</v>
      </c>
      <c r="W49" s="347">
        <v>0</v>
      </c>
      <c r="X49" s="320">
        <v>4.9349999999999996</v>
      </c>
      <c r="Y49" s="347">
        <v>4.8319999999999999</v>
      </c>
      <c r="Z49" s="347">
        <v>7.3550000000000004</v>
      </c>
      <c r="AA49" s="347">
        <v>0</v>
      </c>
      <c r="AB49" s="348" t="s">
        <v>1226</v>
      </c>
      <c r="AC49" s="348" t="s">
        <v>6522</v>
      </c>
      <c r="AD49" s="348">
        <v>4</v>
      </c>
      <c r="AE49" t="s">
        <v>1349</v>
      </c>
      <c r="AF49" t="s">
        <v>458</v>
      </c>
      <c r="AG49" t="s">
        <v>130</v>
      </c>
      <c r="AH49" t="s">
        <v>331</v>
      </c>
      <c r="AI49" t="s">
        <v>6617</v>
      </c>
      <c r="AJ49" t="s">
        <v>6618</v>
      </c>
      <c r="AK49" t="s">
        <v>6619</v>
      </c>
      <c r="AL49" t="s">
        <v>321</v>
      </c>
    </row>
    <row r="50" spans="1:38">
      <c r="A50" t="s">
        <v>151</v>
      </c>
      <c r="B50" t="s">
        <v>6635</v>
      </c>
      <c r="C50" s="347">
        <v>0</v>
      </c>
      <c r="D50" s="347">
        <v>0</v>
      </c>
      <c r="E50" s="347">
        <v>0</v>
      </c>
      <c r="F50" s="347">
        <v>0</v>
      </c>
      <c r="G50" s="347">
        <v>0</v>
      </c>
      <c r="H50" s="347">
        <v>0</v>
      </c>
      <c r="I50" s="347">
        <v>0</v>
      </c>
      <c r="J50" s="347">
        <v>0</v>
      </c>
      <c r="K50" s="347">
        <v>0</v>
      </c>
      <c r="L50" s="347">
        <v>0</v>
      </c>
      <c r="M50" s="347">
        <v>0</v>
      </c>
      <c r="N50" s="347">
        <v>0</v>
      </c>
      <c r="O50" s="347">
        <v>0</v>
      </c>
      <c r="P50" s="347">
        <v>0</v>
      </c>
      <c r="Q50" s="347">
        <v>0</v>
      </c>
      <c r="R50" s="347">
        <v>0</v>
      </c>
      <c r="S50" s="347">
        <v>0</v>
      </c>
      <c r="T50" s="347">
        <v>0</v>
      </c>
      <c r="U50" s="347">
        <v>0</v>
      </c>
      <c r="V50" s="347">
        <v>0</v>
      </c>
      <c r="W50" s="347">
        <v>0</v>
      </c>
      <c r="X50" s="320">
        <v>5.6509999999999998</v>
      </c>
      <c r="Y50" s="347">
        <v>1.9279999999999999</v>
      </c>
      <c r="Z50" s="347">
        <v>1.7150000000000001</v>
      </c>
      <c r="AA50" s="347">
        <v>0</v>
      </c>
      <c r="AB50" s="348" t="s">
        <v>1226</v>
      </c>
      <c r="AC50" s="348" t="s">
        <v>6521</v>
      </c>
      <c r="AD50" s="348">
        <v>3</v>
      </c>
      <c r="AE50" t="s">
        <v>154</v>
      </c>
      <c r="AF50" t="s">
        <v>39</v>
      </c>
      <c r="AG50" t="s">
        <v>130</v>
      </c>
      <c r="AH50" t="s">
        <v>331</v>
      </c>
      <c r="AI50" t="s">
        <v>6638</v>
      </c>
      <c r="AJ50" t="s">
        <v>321</v>
      </c>
      <c r="AK50" t="s">
        <v>321</v>
      </c>
      <c r="AL50" t="s">
        <v>321</v>
      </c>
    </row>
    <row r="51" spans="1:38">
      <c r="A51" t="s">
        <v>151</v>
      </c>
      <c r="B51" t="s">
        <v>6636</v>
      </c>
      <c r="C51" s="347">
        <v>0</v>
      </c>
      <c r="D51" s="347">
        <v>0</v>
      </c>
      <c r="E51" s="347">
        <v>0</v>
      </c>
      <c r="F51" s="347">
        <v>0</v>
      </c>
      <c r="G51" s="347">
        <v>0</v>
      </c>
      <c r="H51" s="347">
        <v>0</v>
      </c>
      <c r="I51" s="347">
        <v>0</v>
      </c>
      <c r="J51" s="347">
        <v>0</v>
      </c>
      <c r="K51" s="347">
        <v>0</v>
      </c>
      <c r="L51" s="347">
        <v>0</v>
      </c>
      <c r="M51" s="347">
        <v>0</v>
      </c>
      <c r="N51" s="347">
        <v>0</v>
      </c>
      <c r="O51" s="347">
        <v>0</v>
      </c>
      <c r="P51" s="347">
        <v>0</v>
      </c>
      <c r="Q51" s="347">
        <v>0</v>
      </c>
      <c r="R51" s="347">
        <v>0</v>
      </c>
      <c r="S51" s="347">
        <v>0</v>
      </c>
      <c r="T51" s="347">
        <v>0</v>
      </c>
      <c r="U51" s="347">
        <v>0</v>
      </c>
      <c r="V51" s="347">
        <v>0</v>
      </c>
      <c r="W51" s="347">
        <v>0</v>
      </c>
      <c r="X51" s="320">
        <v>12.166</v>
      </c>
      <c r="Y51" s="347">
        <v>17.373999999999999</v>
      </c>
      <c r="Z51" s="347">
        <v>3.9990000000000001</v>
      </c>
      <c r="AA51" s="347">
        <v>0</v>
      </c>
      <c r="AB51" s="348" t="s">
        <v>1226</v>
      </c>
      <c r="AC51" s="348" t="s">
        <v>6521</v>
      </c>
      <c r="AD51" s="348">
        <v>3</v>
      </c>
      <c r="AE51" t="s">
        <v>154</v>
      </c>
      <c r="AF51" t="s">
        <v>39</v>
      </c>
      <c r="AG51" t="s">
        <v>130</v>
      </c>
      <c r="AH51" t="s">
        <v>331</v>
      </c>
      <c r="AI51" t="s">
        <v>6639</v>
      </c>
      <c r="AJ51" t="s">
        <v>321</v>
      </c>
      <c r="AK51" t="s">
        <v>321</v>
      </c>
      <c r="AL51" t="s">
        <v>321</v>
      </c>
    </row>
    <row r="52" spans="1:38">
      <c r="A52" t="s">
        <v>151</v>
      </c>
      <c r="B52" t="s">
        <v>6637</v>
      </c>
      <c r="C52" s="347">
        <v>0</v>
      </c>
      <c r="D52" s="347">
        <v>0</v>
      </c>
      <c r="E52" s="347">
        <v>0</v>
      </c>
      <c r="F52" s="347">
        <v>0</v>
      </c>
      <c r="G52" s="347">
        <v>0</v>
      </c>
      <c r="H52" s="347">
        <v>0</v>
      </c>
      <c r="I52" s="347">
        <v>0</v>
      </c>
      <c r="J52" s="347">
        <v>0</v>
      </c>
      <c r="K52" s="347">
        <v>0</v>
      </c>
      <c r="L52" s="347">
        <v>0</v>
      </c>
      <c r="M52" s="347">
        <v>0</v>
      </c>
      <c r="N52" s="347">
        <v>0</v>
      </c>
      <c r="O52" s="347">
        <v>0</v>
      </c>
      <c r="P52" s="347">
        <v>0</v>
      </c>
      <c r="Q52" s="347">
        <v>0</v>
      </c>
      <c r="R52" s="347">
        <v>0</v>
      </c>
      <c r="S52" s="347">
        <v>0</v>
      </c>
      <c r="T52" s="347">
        <v>0</v>
      </c>
      <c r="U52" s="347">
        <v>0</v>
      </c>
      <c r="V52" s="347">
        <v>0</v>
      </c>
      <c r="W52" s="347">
        <v>0</v>
      </c>
      <c r="X52" s="320">
        <v>0.48599999999999999</v>
      </c>
      <c r="Y52" s="347">
        <v>0.48299999999999998</v>
      </c>
      <c r="Z52" s="347">
        <v>0.48499999999999999</v>
      </c>
      <c r="AA52" s="347">
        <v>0</v>
      </c>
      <c r="AB52" s="348" t="s">
        <v>1226</v>
      </c>
      <c r="AC52" s="348" t="s">
        <v>6521</v>
      </c>
      <c r="AD52" s="348">
        <v>3</v>
      </c>
      <c r="AE52" t="s">
        <v>154</v>
      </c>
      <c r="AF52" t="s">
        <v>39</v>
      </c>
      <c r="AG52" t="s">
        <v>130</v>
      </c>
      <c r="AH52" t="s">
        <v>331</v>
      </c>
      <c r="AI52" t="s">
        <v>6640</v>
      </c>
      <c r="AJ52" t="s">
        <v>321</v>
      </c>
      <c r="AK52" t="s">
        <v>321</v>
      </c>
      <c r="AL52" t="s">
        <v>321</v>
      </c>
    </row>
    <row r="53" spans="1:38">
      <c r="A53" t="s">
        <v>151</v>
      </c>
      <c r="B53" t="s">
        <v>6616</v>
      </c>
      <c r="C53" s="347">
        <v>0</v>
      </c>
      <c r="D53" s="347">
        <v>0</v>
      </c>
      <c r="E53" s="347">
        <v>0</v>
      </c>
      <c r="F53" s="347">
        <v>0</v>
      </c>
      <c r="G53" s="347">
        <v>0</v>
      </c>
      <c r="H53" s="347">
        <v>0</v>
      </c>
      <c r="I53" s="347">
        <v>0</v>
      </c>
      <c r="J53" s="347">
        <v>0</v>
      </c>
      <c r="K53" s="347">
        <v>0</v>
      </c>
      <c r="L53" s="347">
        <v>0</v>
      </c>
      <c r="M53" s="347">
        <v>0</v>
      </c>
      <c r="N53" s="347">
        <v>0</v>
      </c>
      <c r="O53" s="347">
        <v>0</v>
      </c>
      <c r="P53" s="347">
        <v>0</v>
      </c>
      <c r="Q53" s="347">
        <v>0</v>
      </c>
      <c r="R53" s="347">
        <v>0</v>
      </c>
      <c r="S53" s="347">
        <v>0</v>
      </c>
      <c r="T53" s="347">
        <v>0</v>
      </c>
      <c r="U53" s="347">
        <v>0</v>
      </c>
      <c r="V53" s="347">
        <v>4.3140000000000001</v>
      </c>
      <c r="W53" s="347">
        <v>8.14</v>
      </c>
      <c r="X53" s="320">
        <v>8.2959999999999994</v>
      </c>
      <c r="Y53" s="347">
        <v>8.4550000000000001</v>
      </c>
      <c r="Z53" s="347">
        <v>0</v>
      </c>
      <c r="AA53" s="347">
        <v>0</v>
      </c>
      <c r="AB53" s="348" t="s">
        <v>62</v>
      </c>
      <c r="AC53" s="348" t="s">
        <v>6520</v>
      </c>
      <c r="AD53" s="348">
        <v>4</v>
      </c>
      <c r="AE53" t="s">
        <v>158</v>
      </c>
      <c r="AF53" t="s">
        <v>458</v>
      </c>
      <c r="AG53" t="s">
        <v>130</v>
      </c>
      <c r="AH53" t="s">
        <v>331</v>
      </c>
      <c r="AI53" t="s">
        <v>6623</v>
      </c>
      <c r="AJ53" t="s">
        <v>321</v>
      </c>
      <c r="AK53" t="s">
        <v>6624</v>
      </c>
      <c r="AL53" t="s">
        <v>6625</v>
      </c>
    </row>
    <row r="54" spans="1:38">
      <c r="A54" t="s">
        <v>152</v>
      </c>
      <c r="B54" t="s">
        <v>6582</v>
      </c>
      <c r="C54" s="347">
        <v>0</v>
      </c>
      <c r="D54" s="347">
        <v>0</v>
      </c>
      <c r="E54" s="347">
        <v>0</v>
      </c>
      <c r="F54" s="347">
        <v>0</v>
      </c>
      <c r="G54" s="347">
        <v>0</v>
      </c>
      <c r="H54" s="347">
        <v>0</v>
      </c>
      <c r="I54" s="347">
        <v>0</v>
      </c>
      <c r="J54" s="347">
        <v>0</v>
      </c>
      <c r="K54" s="347">
        <v>0</v>
      </c>
      <c r="L54" s="347">
        <v>0</v>
      </c>
      <c r="M54" s="347">
        <v>0</v>
      </c>
      <c r="N54" s="347">
        <v>0</v>
      </c>
      <c r="O54" s="347">
        <v>0</v>
      </c>
      <c r="P54" s="347">
        <v>0</v>
      </c>
      <c r="Q54" s="347">
        <v>0</v>
      </c>
      <c r="R54" s="347">
        <v>0</v>
      </c>
      <c r="S54" s="347">
        <v>0</v>
      </c>
      <c r="T54" s="347">
        <v>0</v>
      </c>
      <c r="U54" s="347">
        <v>0</v>
      </c>
      <c r="V54" s="347">
        <v>13.997999999999999</v>
      </c>
      <c r="W54" s="347">
        <v>11.135999999999999</v>
      </c>
      <c r="X54" s="320">
        <v>3.9289999999999998</v>
      </c>
      <c r="Y54" s="347">
        <v>3.9670000000000001</v>
      </c>
      <c r="Z54" s="347">
        <v>3.7669999999999999</v>
      </c>
      <c r="AA54" s="347">
        <v>2.7290000000000001</v>
      </c>
      <c r="AB54" s="348" t="s">
        <v>62</v>
      </c>
      <c r="AC54" s="348" t="s">
        <v>6522</v>
      </c>
      <c r="AD54" s="348">
        <v>6</v>
      </c>
      <c r="AE54" t="s">
        <v>158</v>
      </c>
      <c r="AF54" t="s">
        <v>53</v>
      </c>
      <c r="AG54" t="s">
        <v>1318</v>
      </c>
      <c r="AH54" t="s">
        <v>331</v>
      </c>
      <c r="AI54" t="s">
        <v>6585</v>
      </c>
      <c r="AJ54" t="s">
        <v>321</v>
      </c>
      <c r="AK54" t="s">
        <v>321</v>
      </c>
      <c r="AL54" t="s">
        <v>321</v>
      </c>
    </row>
    <row r="55" spans="1:38">
      <c r="A55" t="s">
        <v>152</v>
      </c>
      <c r="B55" t="s">
        <v>6581</v>
      </c>
      <c r="C55" s="347">
        <v>0</v>
      </c>
      <c r="D55" s="347">
        <v>0</v>
      </c>
      <c r="E55" s="347">
        <v>0</v>
      </c>
      <c r="F55" s="347">
        <v>0</v>
      </c>
      <c r="G55" s="347">
        <v>0</v>
      </c>
      <c r="H55" s="347">
        <v>0</v>
      </c>
      <c r="I55" s="347">
        <v>0</v>
      </c>
      <c r="J55" s="347">
        <v>0</v>
      </c>
      <c r="K55" s="347">
        <v>0</v>
      </c>
      <c r="L55" s="347">
        <v>0</v>
      </c>
      <c r="M55" s="347">
        <v>0</v>
      </c>
      <c r="N55" s="347">
        <v>0</v>
      </c>
      <c r="O55" s="347">
        <v>0</v>
      </c>
      <c r="P55" s="347">
        <v>0</v>
      </c>
      <c r="Q55" s="347">
        <v>0</v>
      </c>
      <c r="R55" s="347">
        <v>0</v>
      </c>
      <c r="S55" s="347">
        <v>0</v>
      </c>
      <c r="T55" s="347">
        <v>0</v>
      </c>
      <c r="U55" s="347">
        <v>0</v>
      </c>
      <c r="V55" s="347">
        <v>0</v>
      </c>
      <c r="W55" s="347">
        <v>2.14</v>
      </c>
      <c r="X55" s="320">
        <v>20.190000000000001</v>
      </c>
      <c r="Y55" s="347">
        <v>30.948</v>
      </c>
      <c r="Z55" s="347">
        <v>27.158000000000001</v>
      </c>
      <c r="AA55" s="347">
        <v>0.2</v>
      </c>
      <c r="AB55" s="348" t="s">
        <v>63</v>
      </c>
      <c r="AC55" s="348" t="s">
        <v>6522</v>
      </c>
      <c r="AD55" s="348">
        <v>5</v>
      </c>
      <c r="AE55" t="s">
        <v>1349</v>
      </c>
      <c r="AF55" t="s">
        <v>53</v>
      </c>
      <c r="AG55" t="s">
        <v>895</v>
      </c>
      <c r="AH55" t="s">
        <v>324</v>
      </c>
      <c r="AI55" t="s">
        <v>6820</v>
      </c>
      <c r="AJ55" t="s">
        <v>321</v>
      </c>
      <c r="AK55" t="s">
        <v>321</v>
      </c>
      <c r="AL55" t="s">
        <v>321</v>
      </c>
    </row>
    <row r="56" spans="1:38">
      <c r="A56" t="s">
        <v>152</v>
      </c>
      <c r="B56" t="s">
        <v>6580</v>
      </c>
      <c r="C56" s="347">
        <v>0</v>
      </c>
      <c r="D56" s="347">
        <v>0</v>
      </c>
      <c r="E56" s="347">
        <v>0</v>
      </c>
      <c r="F56" s="347">
        <v>0</v>
      </c>
      <c r="G56" s="347">
        <v>0</v>
      </c>
      <c r="H56" s="347">
        <v>0</v>
      </c>
      <c r="I56" s="347">
        <v>0</v>
      </c>
      <c r="J56" s="347">
        <v>0</v>
      </c>
      <c r="K56" s="347">
        <v>0</v>
      </c>
      <c r="L56" s="347">
        <v>0</v>
      </c>
      <c r="M56" s="347">
        <v>0</v>
      </c>
      <c r="N56" s="347">
        <v>0</v>
      </c>
      <c r="O56" s="347">
        <v>0</v>
      </c>
      <c r="P56" s="347">
        <v>0</v>
      </c>
      <c r="Q56" s="347">
        <v>0</v>
      </c>
      <c r="R56" s="347">
        <v>0</v>
      </c>
      <c r="S56" s="347">
        <v>0</v>
      </c>
      <c r="T56" s="347">
        <v>0</v>
      </c>
      <c r="U56" s="347">
        <v>0</v>
      </c>
      <c r="V56" s="347">
        <v>0</v>
      </c>
      <c r="W56" s="347">
        <v>0</v>
      </c>
      <c r="X56" s="320">
        <v>0.12</v>
      </c>
      <c r="Y56" s="347">
        <v>0.88</v>
      </c>
      <c r="Z56" s="347">
        <v>0.88</v>
      </c>
      <c r="AA56" s="347">
        <v>0.72</v>
      </c>
      <c r="AB56" s="348" t="s">
        <v>1226</v>
      </c>
      <c r="AC56" s="348" t="s">
        <v>6522</v>
      </c>
      <c r="AD56" s="348">
        <v>4</v>
      </c>
      <c r="AE56" t="s">
        <v>158</v>
      </c>
      <c r="AF56" t="s">
        <v>53</v>
      </c>
      <c r="AG56" t="s">
        <v>1320</v>
      </c>
      <c r="AH56" t="s">
        <v>331</v>
      </c>
      <c r="AI56" t="s">
        <v>6584</v>
      </c>
      <c r="AJ56" t="s">
        <v>321</v>
      </c>
      <c r="AK56" t="s">
        <v>321</v>
      </c>
      <c r="AL56" t="s">
        <v>321</v>
      </c>
    </row>
    <row r="57" spans="1:38">
      <c r="A57" t="s">
        <v>152</v>
      </c>
      <c r="B57" t="s">
        <v>6579</v>
      </c>
      <c r="C57" s="347">
        <v>0</v>
      </c>
      <c r="D57" s="347">
        <v>0</v>
      </c>
      <c r="E57" s="347">
        <v>0</v>
      </c>
      <c r="F57" s="347">
        <v>0</v>
      </c>
      <c r="G57" s="347">
        <v>0</v>
      </c>
      <c r="H57" s="347">
        <v>0</v>
      </c>
      <c r="I57" s="347">
        <v>0</v>
      </c>
      <c r="J57" s="347">
        <v>0</v>
      </c>
      <c r="K57" s="347">
        <v>0</v>
      </c>
      <c r="L57" s="347">
        <v>0</v>
      </c>
      <c r="M57" s="347">
        <v>0</v>
      </c>
      <c r="N57" s="347">
        <v>0</v>
      </c>
      <c r="O57" s="347">
        <v>0</v>
      </c>
      <c r="P57" s="347">
        <v>0</v>
      </c>
      <c r="Q57" s="347">
        <v>0</v>
      </c>
      <c r="R57" s="347">
        <v>0</v>
      </c>
      <c r="S57" s="347">
        <v>0</v>
      </c>
      <c r="T57" s="347">
        <v>0</v>
      </c>
      <c r="U57" s="347">
        <v>0</v>
      </c>
      <c r="V57" s="347">
        <v>0</v>
      </c>
      <c r="W57" s="347">
        <v>0</v>
      </c>
      <c r="X57" s="320">
        <v>0.99399999999999999</v>
      </c>
      <c r="Y57" s="347">
        <v>1.8360000000000001</v>
      </c>
      <c r="Z57" s="347">
        <v>1.9390000000000001</v>
      </c>
      <c r="AA57" s="347">
        <v>2.9079999999999999</v>
      </c>
      <c r="AB57" s="348" t="s">
        <v>1226</v>
      </c>
      <c r="AC57" s="348" t="s">
        <v>6522</v>
      </c>
      <c r="AD57" s="348">
        <v>4</v>
      </c>
      <c r="AE57" t="s">
        <v>1349</v>
      </c>
      <c r="AF57" t="s">
        <v>53</v>
      </c>
      <c r="AG57" t="s">
        <v>1320</v>
      </c>
      <c r="AH57" t="s">
        <v>331</v>
      </c>
      <c r="AI57" t="s">
        <v>6583</v>
      </c>
      <c r="AJ57" t="s">
        <v>321</v>
      </c>
      <c r="AK57" t="s">
        <v>321</v>
      </c>
      <c r="AL57" t="s">
        <v>321</v>
      </c>
    </row>
    <row r="58" spans="1:38">
      <c r="A58" t="s">
        <v>152</v>
      </c>
      <c r="B58" t="s">
        <v>6818</v>
      </c>
      <c r="C58" s="347">
        <v>0</v>
      </c>
      <c r="D58" s="347">
        <v>0</v>
      </c>
      <c r="E58" s="347">
        <v>0</v>
      </c>
      <c r="F58" s="347">
        <v>0</v>
      </c>
      <c r="G58" s="347">
        <v>0</v>
      </c>
      <c r="H58" s="347">
        <v>0</v>
      </c>
      <c r="I58" s="347">
        <v>0</v>
      </c>
      <c r="J58" s="347">
        <v>0</v>
      </c>
      <c r="K58" s="347">
        <v>0</v>
      </c>
      <c r="L58" s="347">
        <v>0</v>
      </c>
      <c r="M58" s="347">
        <v>0</v>
      </c>
      <c r="N58" s="347">
        <v>0</v>
      </c>
      <c r="O58" s="347">
        <v>0</v>
      </c>
      <c r="P58" s="347">
        <v>0</v>
      </c>
      <c r="Q58" s="347">
        <v>0</v>
      </c>
      <c r="R58" s="347">
        <v>0</v>
      </c>
      <c r="S58" s="347">
        <v>0</v>
      </c>
      <c r="T58" s="347">
        <v>0</v>
      </c>
      <c r="U58" s="347">
        <v>0</v>
      </c>
      <c r="V58" s="347">
        <v>0</v>
      </c>
      <c r="W58" s="347">
        <v>0</v>
      </c>
      <c r="X58" s="320">
        <v>6.05</v>
      </c>
      <c r="Y58" s="347">
        <v>13.081</v>
      </c>
      <c r="Z58" s="347">
        <v>10.669</v>
      </c>
      <c r="AA58" s="347">
        <v>0</v>
      </c>
      <c r="AB58" s="348" t="s">
        <v>1226</v>
      </c>
      <c r="AC58" s="348" t="s">
        <v>6521</v>
      </c>
      <c r="AD58" s="348">
        <v>3</v>
      </c>
      <c r="AE58" t="s">
        <v>158</v>
      </c>
      <c r="AF58" t="s">
        <v>51</v>
      </c>
      <c r="AG58" t="s">
        <v>130</v>
      </c>
      <c r="AH58" t="s">
        <v>331</v>
      </c>
      <c r="AI58" t="s">
        <v>6586</v>
      </c>
      <c r="AJ58" t="s">
        <v>321</v>
      </c>
      <c r="AK58" t="s">
        <v>6587</v>
      </c>
      <c r="AL58" t="s">
        <v>321</v>
      </c>
    </row>
    <row r="59" spans="1:38">
      <c r="A59" t="s">
        <v>152</v>
      </c>
      <c r="B59" t="s">
        <v>6733</v>
      </c>
      <c r="C59" s="347">
        <v>0</v>
      </c>
      <c r="D59" s="347">
        <v>0</v>
      </c>
      <c r="E59" s="347">
        <v>0</v>
      </c>
      <c r="F59" s="347">
        <v>0</v>
      </c>
      <c r="G59" s="347">
        <v>0</v>
      </c>
      <c r="H59" s="347">
        <v>0</v>
      </c>
      <c r="I59" s="347">
        <v>0</v>
      </c>
      <c r="J59" s="347">
        <v>0</v>
      </c>
      <c r="K59" s="347">
        <v>0</v>
      </c>
      <c r="L59" s="347">
        <v>0</v>
      </c>
      <c r="M59" s="347">
        <v>0</v>
      </c>
      <c r="N59" s="347">
        <v>0</v>
      </c>
      <c r="O59" s="347">
        <v>0</v>
      </c>
      <c r="P59" s="347">
        <v>0</v>
      </c>
      <c r="Q59" s="347">
        <v>0</v>
      </c>
      <c r="R59" s="347">
        <v>0</v>
      </c>
      <c r="S59" s="347">
        <v>3.6586155099999997</v>
      </c>
      <c r="T59" s="347">
        <v>15.412037</v>
      </c>
      <c r="U59" s="347">
        <v>9.1008305700000012</v>
      </c>
      <c r="V59" s="347">
        <v>12.093416099999999</v>
      </c>
      <c r="W59" s="347">
        <v>7.0818079100000002</v>
      </c>
      <c r="X59" s="320">
        <v>0</v>
      </c>
      <c r="Y59" s="347">
        <v>0</v>
      </c>
      <c r="Z59" s="347">
        <v>0</v>
      </c>
      <c r="AA59" s="347">
        <v>0</v>
      </c>
      <c r="AB59" s="348" t="s">
        <v>25</v>
      </c>
      <c r="AC59" s="348" t="s">
        <v>63</v>
      </c>
      <c r="AD59" s="348">
        <v>5</v>
      </c>
      <c r="AE59" t="s">
        <v>158</v>
      </c>
      <c r="AF59" t="s">
        <v>53</v>
      </c>
      <c r="AG59" t="s">
        <v>130</v>
      </c>
      <c r="AH59" t="s">
        <v>331</v>
      </c>
      <c r="AI59" t="s">
        <v>6738</v>
      </c>
      <c r="AJ59" t="s">
        <v>321</v>
      </c>
      <c r="AK59" t="s">
        <v>321</v>
      </c>
      <c r="AL59" t="s">
        <v>321</v>
      </c>
    </row>
    <row r="60" spans="1:38">
      <c r="A60" t="s">
        <v>152</v>
      </c>
      <c r="B60" t="s">
        <v>6737</v>
      </c>
      <c r="C60" s="347">
        <v>0</v>
      </c>
      <c r="D60" s="347">
        <v>0</v>
      </c>
      <c r="E60" s="347">
        <v>0</v>
      </c>
      <c r="F60" s="347">
        <v>0</v>
      </c>
      <c r="G60" s="347">
        <v>0</v>
      </c>
      <c r="H60" s="347">
        <v>0</v>
      </c>
      <c r="I60" s="347">
        <v>0</v>
      </c>
      <c r="J60" s="347">
        <v>0</v>
      </c>
      <c r="K60" s="347">
        <v>0</v>
      </c>
      <c r="L60" s="347">
        <v>0</v>
      </c>
      <c r="M60" s="347">
        <v>0</v>
      </c>
      <c r="N60" s="347">
        <v>0</v>
      </c>
      <c r="O60" s="347">
        <v>0</v>
      </c>
      <c r="P60" s="347">
        <v>0</v>
      </c>
      <c r="Q60" s="347">
        <v>0</v>
      </c>
      <c r="R60" s="347">
        <v>0</v>
      </c>
      <c r="S60" s="347">
        <v>0</v>
      </c>
      <c r="T60" s="347">
        <v>0</v>
      </c>
      <c r="U60" s="347">
        <v>0</v>
      </c>
      <c r="V60" s="347">
        <v>63.145855579999996</v>
      </c>
      <c r="W60" s="347">
        <v>40.408270270000003</v>
      </c>
      <c r="X60" s="320">
        <v>0</v>
      </c>
      <c r="Y60" s="347">
        <v>0</v>
      </c>
      <c r="Z60" s="347">
        <v>0</v>
      </c>
      <c r="AA60" s="347">
        <v>0</v>
      </c>
      <c r="AB60" s="348" t="s">
        <v>62</v>
      </c>
      <c r="AC60" s="348" t="s">
        <v>63</v>
      </c>
      <c r="AD60" s="348">
        <v>2</v>
      </c>
      <c r="AE60" t="s">
        <v>158</v>
      </c>
      <c r="AF60" t="s">
        <v>53</v>
      </c>
      <c r="AG60" t="s">
        <v>130</v>
      </c>
      <c r="AH60" t="s">
        <v>331</v>
      </c>
      <c r="AI60" t="s">
        <v>6742</v>
      </c>
      <c r="AJ60" t="s">
        <v>321</v>
      </c>
      <c r="AK60" t="s">
        <v>321</v>
      </c>
      <c r="AL60" t="s">
        <v>321</v>
      </c>
    </row>
    <row r="61" spans="1:38">
      <c r="A61" t="s">
        <v>152</v>
      </c>
      <c r="B61" t="s">
        <v>6736</v>
      </c>
      <c r="C61" s="347">
        <v>0</v>
      </c>
      <c r="D61" s="347">
        <v>0</v>
      </c>
      <c r="E61" s="347">
        <v>0</v>
      </c>
      <c r="F61" s="347">
        <v>0</v>
      </c>
      <c r="G61" s="347">
        <v>0</v>
      </c>
      <c r="H61" s="347">
        <v>0</v>
      </c>
      <c r="I61" s="347">
        <v>0</v>
      </c>
      <c r="J61" s="347">
        <v>0</v>
      </c>
      <c r="K61" s="347">
        <v>0</v>
      </c>
      <c r="L61" s="347">
        <v>0</v>
      </c>
      <c r="M61" s="347">
        <v>0</v>
      </c>
      <c r="N61" s="347">
        <v>0</v>
      </c>
      <c r="O61" s="347">
        <v>0</v>
      </c>
      <c r="P61" s="347">
        <v>0</v>
      </c>
      <c r="Q61" s="347">
        <v>0</v>
      </c>
      <c r="R61" s="347">
        <v>0</v>
      </c>
      <c r="S61" s="347">
        <v>0</v>
      </c>
      <c r="T61" s="347">
        <v>0</v>
      </c>
      <c r="U61" s="347">
        <v>0</v>
      </c>
      <c r="V61" s="347">
        <v>0.17977299999999999</v>
      </c>
      <c r="W61" s="347">
        <v>1.5487690000000001</v>
      </c>
      <c r="X61" s="320">
        <v>0</v>
      </c>
      <c r="Y61" s="347">
        <v>0</v>
      </c>
      <c r="Z61" s="347">
        <v>0</v>
      </c>
      <c r="AA61" s="347">
        <v>0</v>
      </c>
      <c r="AB61" s="348" t="s">
        <v>62</v>
      </c>
      <c r="AC61" s="348" t="s">
        <v>63</v>
      </c>
      <c r="AD61" s="348">
        <v>2</v>
      </c>
      <c r="AE61" t="s">
        <v>158</v>
      </c>
      <c r="AF61" t="s">
        <v>53</v>
      </c>
      <c r="AG61" s="345" t="s">
        <v>130</v>
      </c>
      <c r="AH61" t="s">
        <v>331</v>
      </c>
      <c r="AI61" t="s">
        <v>6741</v>
      </c>
      <c r="AJ61" t="s">
        <v>321</v>
      </c>
      <c r="AK61" t="s">
        <v>321</v>
      </c>
      <c r="AL61" t="s">
        <v>321</v>
      </c>
    </row>
    <row r="62" spans="1:38">
      <c r="A62" t="s">
        <v>152</v>
      </c>
      <c r="B62" t="s">
        <v>6734</v>
      </c>
      <c r="C62" s="347">
        <v>0</v>
      </c>
      <c r="D62" s="347">
        <v>0</v>
      </c>
      <c r="E62" s="347">
        <v>0</v>
      </c>
      <c r="F62" s="347">
        <v>0</v>
      </c>
      <c r="G62" s="347">
        <v>0</v>
      </c>
      <c r="H62" s="347">
        <v>0</v>
      </c>
      <c r="I62" s="347">
        <v>0</v>
      </c>
      <c r="J62" s="347">
        <v>0</v>
      </c>
      <c r="K62" s="347">
        <v>0</v>
      </c>
      <c r="L62" s="347">
        <v>0</v>
      </c>
      <c r="M62" s="347">
        <v>0</v>
      </c>
      <c r="N62" s="347">
        <v>0</v>
      </c>
      <c r="O62" s="347">
        <v>0</v>
      </c>
      <c r="P62" s="347">
        <v>0</v>
      </c>
      <c r="Q62" s="347">
        <v>0</v>
      </c>
      <c r="R62" s="347">
        <v>0</v>
      </c>
      <c r="S62" s="347">
        <v>0</v>
      </c>
      <c r="T62" s="347">
        <v>0</v>
      </c>
      <c r="U62" s="347">
        <v>0</v>
      </c>
      <c r="V62" s="347">
        <v>0</v>
      </c>
      <c r="W62" s="347">
        <v>0.3</v>
      </c>
      <c r="X62" s="320">
        <v>0</v>
      </c>
      <c r="Y62" s="347">
        <v>0</v>
      </c>
      <c r="Z62" s="347">
        <v>0</v>
      </c>
      <c r="AA62" s="347">
        <v>0</v>
      </c>
      <c r="AB62" s="348" t="s">
        <v>63</v>
      </c>
      <c r="AC62" s="348" t="s">
        <v>63</v>
      </c>
      <c r="AD62" s="348">
        <v>1</v>
      </c>
      <c r="AE62" t="s">
        <v>158</v>
      </c>
      <c r="AF62" t="s">
        <v>53</v>
      </c>
      <c r="AG62" t="s">
        <v>130</v>
      </c>
      <c r="AH62" t="s">
        <v>331</v>
      </c>
      <c r="AI62" t="s">
        <v>6739</v>
      </c>
      <c r="AJ62" t="s">
        <v>321</v>
      </c>
      <c r="AK62" t="s">
        <v>321</v>
      </c>
      <c r="AL62" t="s">
        <v>321</v>
      </c>
    </row>
    <row r="63" spans="1:38">
      <c r="A63" t="s">
        <v>152</v>
      </c>
      <c r="B63" t="s">
        <v>6735</v>
      </c>
      <c r="C63" s="347">
        <v>0</v>
      </c>
      <c r="D63" s="347">
        <v>0</v>
      </c>
      <c r="E63" s="347">
        <v>0</v>
      </c>
      <c r="F63" s="347">
        <v>0</v>
      </c>
      <c r="G63" s="347">
        <v>0</v>
      </c>
      <c r="H63" s="347">
        <v>0</v>
      </c>
      <c r="I63" s="347">
        <v>0</v>
      </c>
      <c r="J63" s="347">
        <v>0</v>
      </c>
      <c r="K63" s="347">
        <v>0</v>
      </c>
      <c r="L63" s="347">
        <v>0</v>
      </c>
      <c r="M63" s="347">
        <v>0</v>
      </c>
      <c r="N63" s="347">
        <v>0</v>
      </c>
      <c r="O63" s="347">
        <v>0</v>
      </c>
      <c r="P63" s="347">
        <v>0</v>
      </c>
      <c r="Q63" s="347">
        <v>0</v>
      </c>
      <c r="R63" s="347">
        <v>0</v>
      </c>
      <c r="S63" s="347">
        <v>0</v>
      </c>
      <c r="T63" s="347">
        <v>0</v>
      </c>
      <c r="U63" s="347">
        <v>0</v>
      </c>
      <c r="V63" s="347">
        <v>0</v>
      </c>
      <c r="W63" s="347">
        <v>0.73</v>
      </c>
      <c r="X63" s="320">
        <v>0</v>
      </c>
      <c r="Y63" s="347">
        <v>0</v>
      </c>
      <c r="Z63" s="347">
        <v>0</v>
      </c>
      <c r="AA63" s="347">
        <v>0</v>
      </c>
      <c r="AB63" s="348" t="s">
        <v>63</v>
      </c>
      <c r="AC63" s="348" t="s">
        <v>63</v>
      </c>
      <c r="AD63" s="348">
        <v>1</v>
      </c>
      <c r="AE63" t="s">
        <v>158</v>
      </c>
      <c r="AF63" t="s">
        <v>53</v>
      </c>
      <c r="AG63" t="s">
        <v>130</v>
      </c>
      <c r="AH63" t="s">
        <v>331</v>
      </c>
      <c r="AI63" t="s">
        <v>6740</v>
      </c>
      <c r="AJ63" t="s">
        <v>321</v>
      </c>
      <c r="AK63" t="s">
        <v>321</v>
      </c>
      <c r="AL63" t="s">
        <v>321</v>
      </c>
    </row>
    <row r="64" spans="1:38">
      <c r="A64" s="345" t="s">
        <v>5971</v>
      </c>
      <c r="B64" s="345" t="s">
        <v>6615</v>
      </c>
      <c r="C64" s="347">
        <v>0</v>
      </c>
      <c r="D64" s="347">
        <v>0</v>
      </c>
      <c r="E64" s="347">
        <v>0</v>
      </c>
      <c r="F64" s="347">
        <v>0</v>
      </c>
      <c r="G64" s="347">
        <v>0</v>
      </c>
      <c r="H64" s="347">
        <v>0</v>
      </c>
      <c r="I64" s="347">
        <v>0</v>
      </c>
      <c r="J64" s="347">
        <v>0</v>
      </c>
      <c r="K64" s="347">
        <v>0</v>
      </c>
      <c r="L64" s="347">
        <v>0</v>
      </c>
      <c r="M64" s="347">
        <v>0</v>
      </c>
      <c r="N64" s="347">
        <v>0</v>
      </c>
      <c r="O64" s="347">
        <v>0</v>
      </c>
      <c r="P64" s="347">
        <v>0</v>
      </c>
      <c r="Q64" s="347">
        <v>0</v>
      </c>
      <c r="R64" s="347">
        <v>0</v>
      </c>
      <c r="S64" s="347">
        <v>0</v>
      </c>
      <c r="T64" s="347">
        <v>0</v>
      </c>
      <c r="U64" s="347">
        <v>0</v>
      </c>
      <c r="V64" s="347">
        <v>0</v>
      </c>
      <c r="W64" s="347">
        <v>0</v>
      </c>
      <c r="X64" s="320">
        <v>5.8230000000000004</v>
      </c>
      <c r="Y64" s="347">
        <v>14.102</v>
      </c>
      <c r="Z64" s="347">
        <v>17.821000000000002</v>
      </c>
      <c r="AA64" s="347">
        <v>0</v>
      </c>
      <c r="AB64" s="348" t="s">
        <v>1226</v>
      </c>
      <c r="AC64" s="348" t="s">
        <v>6522</v>
      </c>
      <c r="AD64" s="348">
        <v>4</v>
      </c>
      <c r="AE64" s="345" t="s">
        <v>1349</v>
      </c>
      <c r="AF64" s="345" t="s">
        <v>458</v>
      </c>
      <c r="AG64" s="345" t="s">
        <v>130</v>
      </c>
      <c r="AH64" s="345" t="s">
        <v>331</v>
      </c>
      <c r="AI64" s="345" t="s">
        <v>6617</v>
      </c>
      <c r="AJ64" s="345" t="s">
        <v>6622</v>
      </c>
      <c r="AK64" s="345" t="s">
        <v>6619</v>
      </c>
      <c r="AL64" s="345" t="s">
        <v>321</v>
      </c>
    </row>
    <row r="65" spans="1:38" s="345" customFormat="1" ht="13.5" thickBot="1">
      <c r="C65" s="347"/>
      <c r="D65" s="347"/>
      <c r="E65" s="347"/>
      <c r="F65" s="347"/>
      <c r="G65" s="347"/>
      <c r="H65" s="347"/>
      <c r="I65" s="347"/>
      <c r="J65" s="347"/>
      <c r="K65" s="347"/>
      <c r="L65" s="347"/>
      <c r="M65" s="347"/>
      <c r="N65" s="347"/>
      <c r="O65" s="347"/>
      <c r="P65" s="347"/>
      <c r="Q65" s="347"/>
      <c r="R65" s="347"/>
      <c r="S65" s="347"/>
      <c r="T65" s="347"/>
      <c r="U65" s="347"/>
      <c r="V65" s="347"/>
      <c r="W65" s="347"/>
      <c r="X65" s="320"/>
      <c r="Y65" s="347"/>
      <c r="Z65" s="347"/>
      <c r="AA65" s="347"/>
      <c r="AB65" s="348"/>
      <c r="AC65" s="348"/>
      <c r="AD65" s="348"/>
    </row>
    <row r="66" spans="1:38" s="345" customFormat="1" ht="14.25" thickTop="1" thickBot="1">
      <c r="A66" s="400"/>
      <c r="B66" s="400" t="s">
        <v>6821</v>
      </c>
      <c r="C66" s="401"/>
      <c r="D66" s="401"/>
      <c r="E66" s="401"/>
      <c r="F66" s="401"/>
      <c r="G66" s="401"/>
      <c r="H66" s="401"/>
      <c r="I66" s="401"/>
      <c r="J66" s="401"/>
      <c r="K66" s="401"/>
      <c r="L66" s="401"/>
      <c r="M66" s="401"/>
      <c r="N66" s="401"/>
      <c r="O66" s="401"/>
      <c r="P66" s="401"/>
      <c r="Q66" s="401"/>
      <c r="R66" s="401"/>
      <c r="S66" s="401"/>
      <c r="T66" s="401"/>
      <c r="U66" s="401"/>
      <c r="V66" s="401"/>
      <c r="W66" s="401"/>
      <c r="X66" s="444">
        <f>SUM(X5:X64)</f>
        <v>471.75495999999993</v>
      </c>
      <c r="Y66" s="442"/>
      <c r="Z66" s="442"/>
      <c r="AA66" s="442"/>
      <c r="AB66" s="400"/>
      <c r="AC66" s="400"/>
      <c r="AD66" s="400"/>
      <c r="AE66" s="400"/>
      <c r="AF66" s="400"/>
      <c r="AG66" s="400"/>
      <c r="AH66" s="400"/>
      <c r="AI66" s="400"/>
      <c r="AJ66" s="400"/>
      <c r="AK66" s="400"/>
      <c r="AL66" s="400"/>
    </row>
    <row r="67" spans="1:38" ht="13.5" customHeight="1" thickTop="1">
      <c r="B67" s="507" t="s">
        <v>6957</v>
      </c>
      <c r="Y67" s="498" t="s">
        <v>6955</v>
      </c>
      <c r="Z67" s="499"/>
      <c r="AA67" s="500"/>
    </row>
    <row r="68" spans="1:38">
      <c r="B68" s="507"/>
      <c r="Y68" s="504"/>
      <c r="Z68" s="505"/>
      <c r="AA68" s="506"/>
    </row>
    <row r="69" spans="1:38">
      <c r="B69" s="507"/>
      <c r="Y69" s="504"/>
      <c r="Z69" s="505"/>
      <c r="AA69" s="506"/>
    </row>
    <row r="70" spans="1:38">
      <c r="B70" s="507"/>
      <c r="Y70" s="504"/>
      <c r="Z70" s="505"/>
      <c r="AA70" s="506"/>
    </row>
    <row r="71" spans="1:38">
      <c r="B71" s="507"/>
      <c r="Y71" s="504"/>
      <c r="Z71" s="505"/>
      <c r="AA71" s="506"/>
    </row>
    <row r="72" spans="1:38">
      <c r="B72" s="507"/>
      <c r="Y72" s="501"/>
      <c r="Z72" s="502"/>
      <c r="AA72" s="503"/>
    </row>
    <row r="73" spans="1:38" ht="13.5" customHeight="1">
      <c r="B73" s="507" t="s">
        <v>6958</v>
      </c>
    </row>
    <row r="74" spans="1:38" ht="12.75" customHeight="1">
      <c r="B74" s="507"/>
    </row>
    <row r="75" spans="1:38">
      <c r="B75" s="507"/>
    </row>
    <row r="76" spans="1:38">
      <c r="B76" s="507"/>
    </row>
    <row r="77" spans="1:38">
      <c r="X77" s="130"/>
      <c r="Y77" s="377"/>
    </row>
    <row r="78" spans="1:38">
      <c r="X78" s="130"/>
      <c r="Y78" s="377"/>
    </row>
    <row r="79" spans="1:38" ht="12.75" customHeight="1">
      <c r="X79" s="130"/>
      <c r="Y79" s="377"/>
    </row>
    <row r="80" spans="1:38">
      <c r="B80" s="349"/>
      <c r="X80" s="130"/>
      <c r="Y80" s="377"/>
    </row>
    <row r="81" spans="2:25">
      <c r="B81" s="349"/>
      <c r="X81" s="130"/>
      <c r="Y81" s="377"/>
    </row>
    <row r="82" spans="2:25">
      <c r="B82" s="349"/>
      <c r="X82" s="130"/>
    </row>
  </sheetData>
  <autoFilter ref="A4:AL64"/>
  <mergeCells count="5">
    <mergeCell ref="Y1:AA2"/>
    <mergeCell ref="Y67:AA72"/>
    <mergeCell ref="B67:B72"/>
    <mergeCell ref="B73:B76"/>
    <mergeCell ref="A1:B2"/>
  </mergeCells>
  <conditionalFormatting sqref="C5:AA65">
    <cfRule type="cellIs" dxfId="225" priority="1" operator="equal">
      <formula>0</formula>
    </cfRule>
  </conditionalFormatting>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E73"/>
  </sheetPr>
  <dimension ref="A1:AG1221"/>
  <sheetViews>
    <sheetView workbookViewId="0">
      <pane ySplit="5" topLeftCell="A6" activePane="bottomLeft" state="frozen"/>
      <selection pane="bottomLeft"/>
    </sheetView>
  </sheetViews>
  <sheetFormatPr defaultColWidth="9.140625" defaultRowHeight="11.25"/>
  <cols>
    <col min="1" max="1" width="26.85546875" style="305" customWidth="1"/>
    <col min="2" max="2" width="7.85546875" style="220" customWidth="1"/>
    <col min="3" max="3" width="12" style="221" customWidth="1"/>
    <col min="4" max="4" width="18.42578125" style="221" customWidth="1"/>
    <col min="5" max="5" width="12.5703125" style="221" customWidth="1"/>
    <col min="6" max="6" width="18.28515625" style="220" customWidth="1"/>
    <col min="7" max="7" width="44.85546875" style="220" customWidth="1"/>
    <col min="8" max="8" width="17.5703125" style="220" customWidth="1"/>
    <col min="9" max="9" width="25.85546875" style="220" customWidth="1"/>
    <col min="10" max="10" width="22.7109375" style="221" customWidth="1"/>
    <col min="11" max="11" width="11.28515625" style="221" customWidth="1"/>
    <col min="12" max="12" width="32.28515625" style="222" customWidth="1"/>
    <col min="13" max="13" width="20.5703125" style="223" customWidth="1"/>
    <col min="14" max="14" width="13.7109375" style="220" customWidth="1"/>
    <col min="15" max="15" width="13.85546875" style="305" customWidth="1"/>
    <col min="16" max="16" width="27.42578125" style="220" customWidth="1"/>
    <col min="17" max="17" width="15.5703125" style="220" customWidth="1"/>
    <col min="18" max="18" width="26.42578125" style="221" customWidth="1"/>
    <col min="19" max="19" width="35.7109375" style="221" customWidth="1"/>
    <col min="20" max="20" width="15.5703125" style="220" customWidth="1"/>
    <col min="21" max="21" width="32.28515625" style="221" customWidth="1"/>
    <col min="22" max="22" width="32" style="220" customWidth="1"/>
    <col min="23" max="23" width="20.5703125" style="220" customWidth="1"/>
    <col min="24" max="24" width="13.5703125" style="220" customWidth="1"/>
    <col min="25" max="25" width="15.7109375" style="225" customWidth="1"/>
    <col min="26" max="26" width="35.85546875" style="225" customWidth="1"/>
    <col min="27" max="27" width="42.7109375" style="220" customWidth="1"/>
    <col min="28" max="28" width="37.85546875" style="220" customWidth="1"/>
    <col min="29" max="29" width="21" style="220" customWidth="1"/>
    <col min="30" max="30" width="37.7109375" style="220" customWidth="1"/>
    <col min="31" max="31" width="26.7109375" style="220" customWidth="1"/>
    <col min="32" max="32" width="26.42578125" style="220" customWidth="1"/>
    <col min="33" max="16384" width="9.140625" style="220"/>
  </cols>
  <sheetData>
    <row r="1" spans="1:33" s="218" customFormat="1" ht="26.25">
      <c r="A1" s="293" t="s">
        <v>6529</v>
      </c>
      <c r="B1" s="295"/>
      <c r="C1" s="295"/>
      <c r="D1" s="226"/>
      <c r="E1" s="226"/>
      <c r="F1" s="295"/>
      <c r="G1" s="295"/>
      <c r="H1" s="295"/>
      <c r="I1" s="295"/>
      <c r="J1" s="358" t="s">
        <v>6827</v>
      </c>
      <c r="K1" s="295"/>
      <c r="L1" s="295"/>
      <c r="M1" s="297"/>
      <c r="N1" s="295"/>
      <c r="O1" s="295"/>
      <c r="P1" s="295"/>
      <c r="Q1" s="295"/>
      <c r="R1" s="296"/>
      <c r="S1" s="296"/>
      <c r="T1" s="295"/>
      <c r="U1" s="296"/>
      <c r="V1" s="295"/>
      <c r="W1" s="295"/>
      <c r="X1" s="295"/>
      <c r="Y1" s="298"/>
      <c r="Z1" s="298"/>
      <c r="AA1" s="295"/>
      <c r="AB1" s="295"/>
      <c r="AC1" s="295"/>
      <c r="AD1" s="295"/>
      <c r="AE1" s="295"/>
      <c r="AF1" s="303"/>
      <c r="AG1" s="350"/>
    </row>
    <row r="2" spans="1:33" s="292" customFormat="1" ht="15" customHeight="1">
      <c r="A2" s="509" t="s">
        <v>6830</v>
      </c>
      <c r="B2" s="509"/>
      <c r="C2" s="351" t="s">
        <v>6831</v>
      </c>
      <c r="D2" s="352"/>
      <c r="E2" s="353" t="s">
        <v>6414</v>
      </c>
      <c r="F2" s="352"/>
      <c r="G2" s="352"/>
      <c r="H2" s="354"/>
      <c r="I2" s="355"/>
      <c r="J2" s="351">
        <f>COUNTIF(C6:C1219,"Yes")</f>
        <v>51</v>
      </c>
      <c r="K2" s="299"/>
      <c r="L2" s="299"/>
      <c r="M2" s="300"/>
      <c r="N2" s="294"/>
      <c r="O2" s="294"/>
      <c r="P2" s="294"/>
      <c r="Q2" s="294"/>
      <c r="R2" s="301"/>
      <c r="S2" s="301"/>
      <c r="T2" s="294"/>
      <c r="U2" s="301"/>
      <c r="V2" s="294"/>
      <c r="W2" s="294"/>
      <c r="X2" s="294"/>
      <c r="Y2" s="302"/>
      <c r="Z2" s="302"/>
      <c r="AA2" s="294"/>
      <c r="AB2" s="294"/>
      <c r="AC2" s="294"/>
      <c r="AD2" s="294"/>
      <c r="AE2" s="294"/>
      <c r="AF2" s="303"/>
    </row>
    <row r="3" spans="1:33" s="292" customFormat="1" ht="15" customHeight="1">
      <c r="A3" s="509"/>
      <c r="B3" s="509"/>
      <c r="C3" s="351" t="s">
        <v>6832</v>
      </c>
      <c r="D3" s="352"/>
      <c r="E3" s="353" t="s">
        <v>6415</v>
      </c>
      <c r="F3" s="352"/>
      <c r="G3" s="352"/>
      <c r="H3" s="354"/>
      <c r="I3" s="355"/>
      <c r="J3" s="351">
        <f>COUNTIF(D6:D1219,"Yes")</f>
        <v>138</v>
      </c>
      <c r="K3" s="299"/>
      <c r="L3" s="299"/>
      <c r="M3" s="300"/>
      <c r="N3" s="294"/>
      <c r="O3" s="294"/>
      <c r="P3" s="294"/>
      <c r="Q3" s="294"/>
      <c r="R3" s="301"/>
      <c r="S3" s="301"/>
      <c r="T3" s="294"/>
      <c r="U3" s="301"/>
      <c r="V3" s="294"/>
      <c r="W3" s="294"/>
      <c r="X3" s="294"/>
      <c r="Y3" s="302"/>
      <c r="Z3" s="302"/>
      <c r="AA3" s="294"/>
      <c r="AB3" s="294"/>
      <c r="AC3" s="294"/>
      <c r="AD3" s="294"/>
      <c r="AE3" s="294"/>
      <c r="AF3" s="294"/>
    </row>
    <row r="4" spans="1:33" s="292" customFormat="1" ht="15" customHeight="1">
      <c r="A4" s="510"/>
      <c r="B4" s="510"/>
      <c r="C4" s="351" t="s">
        <v>6833</v>
      </c>
      <c r="D4" s="356"/>
      <c r="E4" s="357" t="s">
        <v>6416</v>
      </c>
      <c r="F4" s="352"/>
      <c r="G4" s="352"/>
      <c r="H4" s="354"/>
      <c r="I4" s="355"/>
      <c r="J4" s="351">
        <f>COUNTIF(E6:E1219,"Yes")</f>
        <v>145</v>
      </c>
      <c r="K4" s="299"/>
      <c r="L4" s="299"/>
      <c r="M4" s="300"/>
      <c r="N4" s="294"/>
      <c r="O4" s="294"/>
      <c r="P4" s="294"/>
      <c r="Q4" s="294"/>
      <c r="R4" s="301"/>
      <c r="S4" s="301"/>
      <c r="T4" s="294"/>
      <c r="U4" s="301"/>
      <c r="V4" s="294"/>
      <c r="W4" s="294"/>
      <c r="X4" s="294"/>
      <c r="Y4" s="302"/>
      <c r="Z4" s="302"/>
      <c r="AA4" s="294"/>
      <c r="AB4" s="294"/>
      <c r="AC4" s="294"/>
      <c r="AD4" s="294"/>
      <c r="AE4" s="294"/>
      <c r="AF4" s="294"/>
    </row>
    <row r="5" spans="1:33" s="254" customFormat="1" ht="24.75" customHeight="1">
      <c r="A5" s="409" t="s">
        <v>163</v>
      </c>
      <c r="B5" s="410" t="s">
        <v>6827</v>
      </c>
      <c r="C5" s="410" t="s">
        <v>6829</v>
      </c>
      <c r="D5" s="410" t="s">
        <v>6828</v>
      </c>
      <c r="E5" s="410" t="s">
        <v>6834</v>
      </c>
      <c r="F5" s="411" t="s">
        <v>1380</v>
      </c>
      <c r="G5" s="409" t="s">
        <v>300</v>
      </c>
      <c r="H5" s="409" t="s">
        <v>1381</v>
      </c>
      <c r="I5" s="409" t="s">
        <v>1382</v>
      </c>
      <c r="J5" s="412" t="s">
        <v>1383</v>
      </c>
      <c r="K5" s="412" t="s">
        <v>1384</v>
      </c>
      <c r="L5" s="412" t="s">
        <v>1385</v>
      </c>
      <c r="M5" s="409" t="s">
        <v>1386</v>
      </c>
      <c r="N5" s="413" t="s">
        <v>1387</v>
      </c>
      <c r="O5" s="413" t="s">
        <v>6826</v>
      </c>
      <c r="P5" s="412" t="s">
        <v>1388</v>
      </c>
      <c r="Q5" s="412" t="s">
        <v>1389</v>
      </c>
      <c r="R5" s="414" t="s">
        <v>1390</v>
      </c>
      <c r="S5" s="415" t="s">
        <v>1391</v>
      </c>
      <c r="T5" s="412" t="s">
        <v>1392</v>
      </c>
      <c r="U5" s="412" t="s">
        <v>1393</v>
      </c>
      <c r="V5" s="412" t="s">
        <v>1394</v>
      </c>
      <c r="W5" s="412" t="s">
        <v>1395</v>
      </c>
      <c r="X5" s="412" t="s">
        <v>1396</v>
      </c>
      <c r="Y5" s="412" t="s">
        <v>1397</v>
      </c>
      <c r="Z5" s="412" t="s">
        <v>6455</v>
      </c>
      <c r="AA5" s="412" t="s">
        <v>6456</v>
      </c>
      <c r="AB5" s="412" t="s">
        <v>1398</v>
      </c>
      <c r="AC5" s="412" t="s">
        <v>1399</v>
      </c>
      <c r="AD5" s="412" t="s">
        <v>1400</v>
      </c>
      <c r="AE5" s="412" t="s">
        <v>1401</v>
      </c>
      <c r="AF5" s="416" t="s">
        <v>1402</v>
      </c>
    </row>
    <row r="6" spans="1:33" s="219" customFormat="1" ht="11.25" customHeight="1">
      <c r="A6" s="378" t="s">
        <v>140</v>
      </c>
      <c r="B6" s="379">
        <f t="shared" ref="B6:B69" si="0">COUNTIF(C6:E6,"yes")</f>
        <v>3</v>
      </c>
      <c r="C6" s="378" t="s">
        <v>1261</v>
      </c>
      <c r="D6" s="378" t="s">
        <v>1261</v>
      </c>
      <c r="E6" s="378" t="s">
        <v>1261</v>
      </c>
      <c r="F6" s="380" t="s">
        <v>1413</v>
      </c>
      <c r="G6" s="378" t="s">
        <v>1540</v>
      </c>
      <c r="H6" s="379" t="s">
        <v>1491</v>
      </c>
      <c r="I6" s="378" t="s">
        <v>1511</v>
      </c>
      <c r="J6" s="381" t="s">
        <v>1413</v>
      </c>
      <c r="K6" s="381" t="s">
        <v>1413</v>
      </c>
      <c r="L6" s="378" t="s">
        <v>1541</v>
      </c>
      <c r="M6" s="378" t="s">
        <v>1542</v>
      </c>
      <c r="N6" s="382">
        <v>27211</v>
      </c>
      <c r="O6" s="383">
        <v>1974</v>
      </c>
      <c r="P6" s="378" t="s">
        <v>1413</v>
      </c>
      <c r="Q6" s="378" t="s">
        <v>1413</v>
      </c>
      <c r="R6" s="378" t="s">
        <v>1413</v>
      </c>
      <c r="S6" s="381">
        <v>6</v>
      </c>
      <c r="T6" s="381" t="s">
        <v>1426</v>
      </c>
      <c r="U6" s="378" t="s">
        <v>1543</v>
      </c>
      <c r="V6" s="384" t="s">
        <v>1544</v>
      </c>
      <c r="W6" s="378" t="s">
        <v>1414</v>
      </c>
      <c r="X6" s="378" t="s">
        <v>1415</v>
      </c>
      <c r="Y6" s="378" t="s">
        <v>1404</v>
      </c>
      <c r="Z6" s="385" t="s">
        <v>1413</v>
      </c>
      <c r="AA6" s="385" t="s">
        <v>1413</v>
      </c>
      <c r="AB6" s="378" t="s">
        <v>1545</v>
      </c>
      <c r="AC6" s="378" t="s">
        <v>1546</v>
      </c>
      <c r="AD6" s="378" t="s">
        <v>1547</v>
      </c>
      <c r="AE6" s="378" t="s">
        <v>1548</v>
      </c>
      <c r="AF6" s="378" t="s">
        <v>1413</v>
      </c>
    </row>
    <row r="7" spans="1:33" s="219" customFormat="1" ht="11.25" customHeight="1">
      <c r="A7" s="378" t="s">
        <v>140</v>
      </c>
      <c r="B7" s="379">
        <f t="shared" si="0"/>
        <v>3</v>
      </c>
      <c r="C7" s="378" t="s">
        <v>1261</v>
      </c>
      <c r="D7" s="378" t="s">
        <v>1261</v>
      </c>
      <c r="E7" s="378" t="s">
        <v>1261</v>
      </c>
      <c r="F7" s="380" t="s">
        <v>1413</v>
      </c>
      <c r="G7" s="378" t="s">
        <v>1459</v>
      </c>
      <c r="H7" s="379" t="s">
        <v>1405</v>
      </c>
      <c r="I7" s="378" t="s">
        <v>1434</v>
      </c>
      <c r="J7" s="381" t="s">
        <v>1407</v>
      </c>
      <c r="K7" s="381" t="s">
        <v>1421</v>
      </c>
      <c r="L7" s="378" t="s">
        <v>1460</v>
      </c>
      <c r="M7" s="378" t="s">
        <v>1452</v>
      </c>
      <c r="N7" s="382">
        <v>33421</v>
      </c>
      <c r="O7" s="383">
        <v>1991</v>
      </c>
      <c r="P7" s="378" t="s">
        <v>1424</v>
      </c>
      <c r="Q7" s="378" t="s">
        <v>1413</v>
      </c>
      <c r="R7" s="378">
        <v>21</v>
      </c>
      <c r="S7" s="381">
        <v>9</v>
      </c>
      <c r="T7" s="381" t="s">
        <v>1261</v>
      </c>
      <c r="U7" s="378" t="s">
        <v>1453</v>
      </c>
      <c r="V7" s="384" t="s">
        <v>1261</v>
      </c>
      <c r="W7" s="378" t="s">
        <v>1414</v>
      </c>
      <c r="X7" s="378" t="s">
        <v>1461</v>
      </c>
      <c r="Y7" s="378" t="s">
        <v>1413</v>
      </c>
      <c r="Z7" s="385">
        <v>0</v>
      </c>
      <c r="AA7" s="385">
        <v>31.1</v>
      </c>
      <c r="AB7" s="378" t="s">
        <v>1462</v>
      </c>
      <c r="AC7" s="378" t="s">
        <v>1463</v>
      </c>
      <c r="AD7" s="378" t="s">
        <v>1464</v>
      </c>
      <c r="AE7" s="378" t="s">
        <v>1464</v>
      </c>
      <c r="AF7" s="378" t="s">
        <v>1465</v>
      </c>
    </row>
    <row r="8" spans="1:33" s="219" customFormat="1">
      <c r="A8" s="378" t="s">
        <v>140</v>
      </c>
      <c r="B8" s="379">
        <f t="shared" si="0"/>
        <v>3</v>
      </c>
      <c r="C8" s="378" t="s">
        <v>1261</v>
      </c>
      <c r="D8" s="378" t="s">
        <v>1261</v>
      </c>
      <c r="E8" s="378" t="s">
        <v>1261</v>
      </c>
      <c r="F8" s="380" t="s">
        <v>1413</v>
      </c>
      <c r="G8" s="378" t="s">
        <v>1474</v>
      </c>
      <c r="H8" s="379" t="s">
        <v>1405</v>
      </c>
      <c r="I8" s="378" t="s">
        <v>1434</v>
      </c>
      <c r="J8" s="381" t="s">
        <v>1407</v>
      </c>
      <c r="K8" s="381" t="s">
        <v>1421</v>
      </c>
      <c r="L8" s="378" t="s">
        <v>1475</v>
      </c>
      <c r="M8" s="378" t="s">
        <v>1476</v>
      </c>
      <c r="N8" s="382">
        <v>39510</v>
      </c>
      <c r="O8" s="383">
        <v>2008</v>
      </c>
      <c r="P8" s="378" t="s">
        <v>1424</v>
      </c>
      <c r="Q8" s="378" t="s">
        <v>1425</v>
      </c>
      <c r="R8" s="378">
        <v>288</v>
      </c>
      <c r="S8" s="381">
        <v>6</v>
      </c>
      <c r="T8" s="381" t="s">
        <v>1261</v>
      </c>
      <c r="U8" s="378" t="s">
        <v>1477</v>
      </c>
      <c r="V8" s="384" t="s">
        <v>1261</v>
      </c>
      <c r="W8" s="378" t="s">
        <v>1414</v>
      </c>
      <c r="X8" s="378" t="s">
        <v>1478</v>
      </c>
      <c r="Y8" s="378" t="s">
        <v>1413</v>
      </c>
      <c r="Z8" s="385">
        <v>77.5</v>
      </c>
      <c r="AA8" s="385">
        <v>160.30000000000001</v>
      </c>
      <c r="AB8" s="378" t="s">
        <v>1479</v>
      </c>
      <c r="AC8" s="378" t="s">
        <v>1480</v>
      </c>
      <c r="AD8" s="378" t="s">
        <v>1481</v>
      </c>
      <c r="AE8" s="378" t="s">
        <v>1482</v>
      </c>
      <c r="AF8" s="378" t="s">
        <v>1483</v>
      </c>
    </row>
    <row r="9" spans="1:33" s="219" customFormat="1">
      <c r="A9" s="378" t="s">
        <v>140</v>
      </c>
      <c r="B9" s="379">
        <f t="shared" si="0"/>
        <v>3</v>
      </c>
      <c r="C9" s="378" t="s">
        <v>1261</v>
      </c>
      <c r="D9" s="386" t="s">
        <v>1261</v>
      </c>
      <c r="E9" s="386" t="s">
        <v>1261</v>
      </c>
      <c r="F9" s="380" t="s">
        <v>1413</v>
      </c>
      <c r="G9" s="378" t="s">
        <v>1873</v>
      </c>
      <c r="H9" s="379" t="s">
        <v>1799</v>
      </c>
      <c r="I9" s="378" t="s">
        <v>1800</v>
      </c>
      <c r="J9" s="381" t="s">
        <v>1413</v>
      </c>
      <c r="K9" s="381" t="s">
        <v>1413</v>
      </c>
      <c r="L9" s="378" t="s">
        <v>1874</v>
      </c>
      <c r="M9" s="378" t="s">
        <v>1875</v>
      </c>
      <c r="N9" s="382">
        <v>41456</v>
      </c>
      <c r="O9" s="383">
        <v>2013</v>
      </c>
      <c r="P9" s="378" t="s">
        <v>1413</v>
      </c>
      <c r="Q9" s="378" t="s">
        <v>1413</v>
      </c>
      <c r="R9" s="378" t="s">
        <v>1413</v>
      </c>
      <c r="S9" s="381">
        <v>8</v>
      </c>
      <c r="T9" s="381" t="s">
        <v>1261</v>
      </c>
      <c r="U9" s="378" t="s">
        <v>1604</v>
      </c>
      <c r="V9" s="384" t="s">
        <v>1544</v>
      </c>
      <c r="W9" s="378" t="s">
        <v>1876</v>
      </c>
      <c r="X9" s="378" t="s">
        <v>1877</v>
      </c>
      <c r="Y9" s="378" t="s">
        <v>1404</v>
      </c>
      <c r="Z9" s="385" t="s">
        <v>1413</v>
      </c>
      <c r="AA9" s="385" t="s">
        <v>1413</v>
      </c>
      <c r="AB9" s="378" t="s">
        <v>1878</v>
      </c>
      <c r="AC9" s="378" t="s">
        <v>1879</v>
      </c>
      <c r="AD9" s="378" t="s">
        <v>1880</v>
      </c>
      <c r="AE9" s="378" t="s">
        <v>1880</v>
      </c>
      <c r="AF9" s="378" t="s">
        <v>1413</v>
      </c>
    </row>
    <row r="10" spans="1:33" s="219" customFormat="1">
      <c r="A10" s="378" t="s">
        <v>140</v>
      </c>
      <c r="B10" s="379">
        <f t="shared" si="0"/>
        <v>2</v>
      </c>
      <c r="C10" s="378"/>
      <c r="D10" s="386" t="s">
        <v>1261</v>
      </c>
      <c r="E10" s="386" t="s">
        <v>1261</v>
      </c>
      <c r="F10" s="380" t="s">
        <v>1413</v>
      </c>
      <c r="G10" s="378" t="s">
        <v>1798</v>
      </c>
      <c r="H10" s="379" t="s">
        <v>1799</v>
      </c>
      <c r="I10" s="378" t="s">
        <v>1800</v>
      </c>
      <c r="J10" s="381" t="s">
        <v>1413</v>
      </c>
      <c r="K10" s="381" t="s">
        <v>1413</v>
      </c>
      <c r="L10" s="378" t="s">
        <v>1801</v>
      </c>
      <c r="M10" s="378" t="s">
        <v>1802</v>
      </c>
      <c r="N10" s="382">
        <v>37578</v>
      </c>
      <c r="O10" s="383">
        <v>2002</v>
      </c>
      <c r="P10" s="378" t="s">
        <v>1413</v>
      </c>
      <c r="Q10" s="378" t="s">
        <v>1413</v>
      </c>
      <c r="R10" s="378" t="s">
        <v>1413</v>
      </c>
      <c r="S10" s="381">
        <v>7</v>
      </c>
      <c r="T10" s="381" t="s">
        <v>1261</v>
      </c>
      <c r="U10" s="378" t="s">
        <v>1604</v>
      </c>
      <c r="V10" s="384" t="s">
        <v>1544</v>
      </c>
      <c r="W10" s="378" t="s">
        <v>133</v>
      </c>
      <c r="X10" s="378" t="s">
        <v>1803</v>
      </c>
      <c r="Y10" s="378" t="s">
        <v>1404</v>
      </c>
      <c r="Z10" s="385" t="s">
        <v>1413</v>
      </c>
      <c r="AA10" s="385" t="s">
        <v>1413</v>
      </c>
      <c r="AB10" s="378" t="s">
        <v>1804</v>
      </c>
      <c r="AC10" s="378" t="s">
        <v>1805</v>
      </c>
      <c r="AD10" s="378" t="s">
        <v>1806</v>
      </c>
      <c r="AE10" s="378" t="s">
        <v>1807</v>
      </c>
      <c r="AF10" s="378" t="s">
        <v>1413</v>
      </c>
    </row>
    <row r="11" spans="1:33" s="219" customFormat="1">
      <c r="A11" s="378" t="s">
        <v>140</v>
      </c>
      <c r="B11" s="379">
        <f t="shared" si="0"/>
        <v>2</v>
      </c>
      <c r="C11" s="378"/>
      <c r="D11" s="378" t="s">
        <v>1261</v>
      </c>
      <c r="E11" s="378" t="s">
        <v>1261</v>
      </c>
      <c r="F11" s="380" t="s">
        <v>1413</v>
      </c>
      <c r="G11" s="378" t="s">
        <v>1420</v>
      </c>
      <c r="H11" s="379" t="s">
        <v>1405</v>
      </c>
      <c r="I11" s="378" t="s">
        <v>1406</v>
      </c>
      <c r="J11" s="381" t="s">
        <v>1407</v>
      </c>
      <c r="K11" s="381" t="s">
        <v>1421</v>
      </c>
      <c r="L11" s="378" t="s">
        <v>1422</v>
      </c>
      <c r="M11" s="378" t="s">
        <v>1423</v>
      </c>
      <c r="N11" s="382">
        <v>33637</v>
      </c>
      <c r="O11" s="383">
        <v>1992</v>
      </c>
      <c r="P11" s="378" t="s">
        <v>1424</v>
      </c>
      <c r="Q11" s="378" t="s">
        <v>1425</v>
      </c>
      <c r="R11" s="378">
        <v>177</v>
      </c>
      <c r="S11" s="381">
        <v>8</v>
      </c>
      <c r="T11" s="381" t="s">
        <v>1426</v>
      </c>
      <c r="U11" s="378" t="s">
        <v>1427</v>
      </c>
      <c r="V11" s="384" t="s">
        <v>1261</v>
      </c>
      <c r="W11" s="378" t="s">
        <v>1414</v>
      </c>
      <c r="X11" s="378" t="s">
        <v>1428</v>
      </c>
      <c r="Y11" s="378" t="s">
        <v>1413</v>
      </c>
      <c r="Z11" s="385">
        <v>45.1</v>
      </c>
      <c r="AA11" s="385">
        <v>39.9</v>
      </c>
      <c r="AB11" s="378" t="s">
        <v>1429</v>
      </c>
      <c r="AC11" s="378" t="s">
        <v>1430</v>
      </c>
      <c r="AD11" s="378" t="s">
        <v>1431</v>
      </c>
      <c r="AE11" s="378" t="s">
        <v>1432</v>
      </c>
      <c r="AF11" s="378" t="s">
        <v>1413</v>
      </c>
    </row>
    <row r="12" spans="1:33" s="219" customFormat="1">
      <c r="A12" s="378" t="s">
        <v>140</v>
      </c>
      <c r="B12" s="379">
        <f t="shared" si="0"/>
        <v>2</v>
      </c>
      <c r="C12" s="378"/>
      <c r="D12" s="378" t="s">
        <v>1261</v>
      </c>
      <c r="E12" s="378" t="s">
        <v>1261</v>
      </c>
      <c r="F12" s="380" t="s">
        <v>1413</v>
      </c>
      <c r="G12" s="378" t="s">
        <v>1433</v>
      </c>
      <c r="H12" s="379" t="s">
        <v>1405</v>
      </c>
      <c r="I12" s="378" t="s">
        <v>1434</v>
      </c>
      <c r="J12" s="381" t="s">
        <v>1407</v>
      </c>
      <c r="K12" s="381" t="s">
        <v>1421</v>
      </c>
      <c r="L12" s="378" t="s">
        <v>1435</v>
      </c>
      <c r="M12" s="378" t="s">
        <v>1436</v>
      </c>
      <c r="N12" s="382">
        <v>41821</v>
      </c>
      <c r="O12" s="383">
        <v>2014</v>
      </c>
      <c r="P12" s="378" t="s">
        <v>1424</v>
      </c>
      <c r="Q12" s="378" t="s">
        <v>1413</v>
      </c>
      <c r="R12" s="378">
        <v>53</v>
      </c>
      <c r="S12" s="381">
        <v>8</v>
      </c>
      <c r="T12" s="381" t="s">
        <v>1261</v>
      </c>
      <c r="U12" s="378" t="s">
        <v>1437</v>
      </c>
      <c r="V12" s="384" t="s">
        <v>1261</v>
      </c>
      <c r="W12" s="378" t="s">
        <v>1414</v>
      </c>
      <c r="X12" s="378" t="s">
        <v>1438</v>
      </c>
      <c r="Y12" s="378" t="s">
        <v>1413</v>
      </c>
      <c r="Z12" s="385">
        <v>0</v>
      </c>
      <c r="AA12" s="385">
        <v>43.7</v>
      </c>
      <c r="AB12" s="378" t="s">
        <v>1439</v>
      </c>
      <c r="AC12" s="378" t="s">
        <v>1440</v>
      </c>
      <c r="AD12" s="378" t="s">
        <v>1441</v>
      </c>
      <c r="AE12" s="378" t="s">
        <v>1441</v>
      </c>
      <c r="AF12" s="378" t="s">
        <v>1413</v>
      </c>
    </row>
    <row r="13" spans="1:33" s="219" customFormat="1">
      <c r="A13" s="378" t="s">
        <v>140</v>
      </c>
      <c r="B13" s="379">
        <f t="shared" si="0"/>
        <v>2</v>
      </c>
      <c r="C13" s="378"/>
      <c r="D13" s="386" t="s">
        <v>1261</v>
      </c>
      <c r="E13" s="386" t="s">
        <v>1261</v>
      </c>
      <c r="F13" s="380" t="s">
        <v>1413</v>
      </c>
      <c r="G13" s="378" t="s">
        <v>1808</v>
      </c>
      <c r="H13" s="379" t="s">
        <v>1799</v>
      </c>
      <c r="I13" s="378" t="s">
        <v>1800</v>
      </c>
      <c r="J13" s="381" t="s">
        <v>1413</v>
      </c>
      <c r="K13" s="381" t="s">
        <v>1413</v>
      </c>
      <c r="L13" s="378" t="s">
        <v>1809</v>
      </c>
      <c r="M13" s="378" t="s">
        <v>1810</v>
      </c>
      <c r="N13" s="382">
        <v>35909</v>
      </c>
      <c r="O13" s="383">
        <v>1998</v>
      </c>
      <c r="P13" s="378" t="s">
        <v>1413</v>
      </c>
      <c r="Q13" s="378" t="s">
        <v>1413</v>
      </c>
      <c r="R13" s="378" t="s">
        <v>1413</v>
      </c>
      <c r="S13" s="381">
        <v>7</v>
      </c>
      <c r="T13" s="381" t="s">
        <v>1261</v>
      </c>
      <c r="U13" s="378" t="s">
        <v>1604</v>
      </c>
      <c r="V13" s="384" t="s">
        <v>1261</v>
      </c>
      <c r="W13" s="378" t="s">
        <v>133</v>
      </c>
      <c r="X13" s="378" t="s">
        <v>1811</v>
      </c>
      <c r="Y13" s="378" t="s">
        <v>1404</v>
      </c>
      <c r="Z13" s="385" t="s">
        <v>1413</v>
      </c>
      <c r="AA13" s="385" t="s">
        <v>1413</v>
      </c>
      <c r="AB13" s="378" t="s">
        <v>1812</v>
      </c>
      <c r="AC13" s="378" t="s">
        <v>1813</v>
      </c>
      <c r="AD13" s="378" t="s">
        <v>1814</v>
      </c>
      <c r="AE13" s="378" t="s">
        <v>1815</v>
      </c>
      <c r="AF13" s="378" t="s">
        <v>1413</v>
      </c>
    </row>
    <row r="14" spans="1:33" s="219" customFormat="1">
      <c r="A14" s="378" t="s">
        <v>140</v>
      </c>
      <c r="B14" s="379">
        <f t="shared" si="0"/>
        <v>2</v>
      </c>
      <c r="C14" s="378"/>
      <c r="D14" s="386" t="s">
        <v>1261</v>
      </c>
      <c r="E14" s="386" t="s">
        <v>1261</v>
      </c>
      <c r="F14" s="380" t="s">
        <v>1413</v>
      </c>
      <c r="G14" s="378" t="s">
        <v>1816</v>
      </c>
      <c r="H14" s="379" t="s">
        <v>1799</v>
      </c>
      <c r="I14" s="378" t="s">
        <v>1800</v>
      </c>
      <c r="J14" s="381" t="s">
        <v>1413</v>
      </c>
      <c r="K14" s="381" t="s">
        <v>1413</v>
      </c>
      <c r="L14" s="378" t="s">
        <v>1817</v>
      </c>
      <c r="M14" s="378" t="s">
        <v>1818</v>
      </c>
      <c r="N14" s="382">
        <v>35907</v>
      </c>
      <c r="O14" s="383">
        <v>1998</v>
      </c>
      <c r="P14" s="378" t="s">
        <v>1413</v>
      </c>
      <c r="Q14" s="378" t="s">
        <v>1413</v>
      </c>
      <c r="R14" s="378" t="s">
        <v>1413</v>
      </c>
      <c r="S14" s="381">
        <v>9</v>
      </c>
      <c r="T14" s="381" t="s">
        <v>1261</v>
      </c>
      <c r="U14" s="378" t="s">
        <v>1604</v>
      </c>
      <c r="V14" s="384" t="s">
        <v>1544</v>
      </c>
      <c r="W14" s="378" t="s">
        <v>133</v>
      </c>
      <c r="X14" s="378" t="s">
        <v>1819</v>
      </c>
      <c r="Y14" s="378" t="s">
        <v>1404</v>
      </c>
      <c r="Z14" s="385" t="s">
        <v>1413</v>
      </c>
      <c r="AA14" s="385" t="s">
        <v>1413</v>
      </c>
      <c r="AB14" s="378" t="s">
        <v>1820</v>
      </c>
      <c r="AC14" s="378" t="s">
        <v>1821</v>
      </c>
      <c r="AD14" s="378" t="s">
        <v>1822</v>
      </c>
      <c r="AE14" s="378" t="s">
        <v>1823</v>
      </c>
      <c r="AF14" s="378" t="s">
        <v>1413</v>
      </c>
    </row>
    <row r="15" spans="1:33" s="219" customFormat="1">
      <c r="A15" s="378" t="s">
        <v>140</v>
      </c>
      <c r="B15" s="379">
        <f t="shared" si="0"/>
        <v>2</v>
      </c>
      <c r="C15" s="378"/>
      <c r="D15" s="386" t="s">
        <v>1261</v>
      </c>
      <c r="E15" s="386" t="s">
        <v>1261</v>
      </c>
      <c r="F15" s="380" t="s">
        <v>1413</v>
      </c>
      <c r="G15" s="378" t="s">
        <v>1824</v>
      </c>
      <c r="H15" s="379" t="s">
        <v>1799</v>
      </c>
      <c r="I15" s="378" t="s">
        <v>1800</v>
      </c>
      <c r="J15" s="381" t="s">
        <v>1413</v>
      </c>
      <c r="K15" s="381" t="s">
        <v>1413</v>
      </c>
      <c r="L15" s="378" t="s">
        <v>1825</v>
      </c>
      <c r="M15" s="378" t="s">
        <v>1826</v>
      </c>
      <c r="N15" s="382">
        <v>36669</v>
      </c>
      <c r="O15" s="383">
        <v>2000</v>
      </c>
      <c r="P15" s="378" t="s">
        <v>1413</v>
      </c>
      <c r="Q15" s="378" t="s">
        <v>1413</v>
      </c>
      <c r="R15" s="378" t="s">
        <v>1413</v>
      </c>
      <c r="S15" s="381">
        <v>9</v>
      </c>
      <c r="T15" s="381" t="s">
        <v>1261</v>
      </c>
      <c r="U15" s="378" t="s">
        <v>1604</v>
      </c>
      <c r="V15" s="384" t="s">
        <v>1544</v>
      </c>
      <c r="W15" s="378" t="s">
        <v>1827</v>
      </c>
      <c r="X15" s="378" t="s">
        <v>1828</v>
      </c>
      <c r="Y15" s="378" t="s">
        <v>1404</v>
      </c>
      <c r="Z15" s="385" t="s">
        <v>1413</v>
      </c>
      <c r="AA15" s="385" t="s">
        <v>1413</v>
      </c>
      <c r="AB15" s="378" t="s">
        <v>1829</v>
      </c>
      <c r="AC15" s="378" t="s">
        <v>1830</v>
      </c>
      <c r="AD15" s="378" t="s">
        <v>1831</v>
      </c>
      <c r="AE15" s="378" t="s">
        <v>1832</v>
      </c>
      <c r="AF15" s="378" t="s">
        <v>1413</v>
      </c>
    </row>
    <row r="16" spans="1:33" s="219" customFormat="1">
      <c r="A16" s="378" t="s">
        <v>140</v>
      </c>
      <c r="B16" s="379">
        <f t="shared" si="0"/>
        <v>2</v>
      </c>
      <c r="C16" s="378"/>
      <c r="D16" s="386" t="s">
        <v>1261</v>
      </c>
      <c r="E16" s="386" t="s">
        <v>1261</v>
      </c>
      <c r="F16" s="380" t="s">
        <v>1413</v>
      </c>
      <c r="G16" s="378" t="s">
        <v>1833</v>
      </c>
      <c r="H16" s="379" t="s">
        <v>1799</v>
      </c>
      <c r="I16" s="378" t="s">
        <v>1800</v>
      </c>
      <c r="J16" s="381" t="s">
        <v>1413</v>
      </c>
      <c r="K16" s="381" t="s">
        <v>1413</v>
      </c>
      <c r="L16" s="378" t="s">
        <v>1834</v>
      </c>
      <c r="M16" s="378" t="s">
        <v>1835</v>
      </c>
      <c r="N16" s="382">
        <v>37376</v>
      </c>
      <c r="O16" s="383">
        <v>2002</v>
      </c>
      <c r="P16" s="378" t="s">
        <v>1413</v>
      </c>
      <c r="Q16" s="378" t="s">
        <v>1413</v>
      </c>
      <c r="R16" s="378" t="s">
        <v>1413</v>
      </c>
      <c r="S16" s="381">
        <v>10</v>
      </c>
      <c r="T16" s="381" t="s">
        <v>1261</v>
      </c>
      <c r="U16" s="378" t="s">
        <v>1836</v>
      </c>
      <c r="V16" s="384" t="s">
        <v>1544</v>
      </c>
      <c r="W16" s="378" t="s">
        <v>1837</v>
      </c>
      <c r="X16" s="378" t="s">
        <v>1838</v>
      </c>
      <c r="Y16" s="378" t="s">
        <v>1404</v>
      </c>
      <c r="Z16" s="385" t="s">
        <v>1413</v>
      </c>
      <c r="AA16" s="385" t="s">
        <v>1413</v>
      </c>
      <c r="AB16" s="378" t="s">
        <v>1839</v>
      </c>
      <c r="AC16" s="378" t="s">
        <v>1840</v>
      </c>
      <c r="AD16" s="378" t="s">
        <v>1841</v>
      </c>
      <c r="AE16" s="378" t="s">
        <v>1842</v>
      </c>
      <c r="AF16" s="378" t="s">
        <v>1413</v>
      </c>
    </row>
    <row r="17" spans="1:32" s="219" customFormat="1">
      <c r="A17" s="378" t="s">
        <v>140</v>
      </c>
      <c r="B17" s="379">
        <f t="shared" si="0"/>
        <v>2</v>
      </c>
      <c r="C17" s="378"/>
      <c r="D17" s="378" t="s">
        <v>1261</v>
      </c>
      <c r="E17" s="378" t="s">
        <v>1261</v>
      </c>
      <c r="F17" s="380" t="s">
        <v>1413</v>
      </c>
      <c r="G17" s="378" t="s">
        <v>1450</v>
      </c>
      <c r="H17" s="379" t="s">
        <v>1405</v>
      </c>
      <c r="I17" s="378" t="s">
        <v>1434</v>
      </c>
      <c r="J17" s="381" t="s">
        <v>1407</v>
      </c>
      <c r="K17" s="381" t="s">
        <v>1421</v>
      </c>
      <c r="L17" s="378" t="s">
        <v>1451</v>
      </c>
      <c r="M17" s="378" t="s">
        <v>1452</v>
      </c>
      <c r="N17" s="382">
        <v>33147</v>
      </c>
      <c r="O17" s="383">
        <v>1990</v>
      </c>
      <c r="P17" s="378" t="s">
        <v>1424</v>
      </c>
      <c r="Q17" s="378" t="s">
        <v>1413</v>
      </c>
      <c r="R17" s="378">
        <v>15</v>
      </c>
      <c r="S17" s="381">
        <v>9</v>
      </c>
      <c r="T17" s="381" t="s">
        <v>1261</v>
      </c>
      <c r="U17" s="378" t="s">
        <v>1453</v>
      </c>
      <c r="V17" s="384" t="s">
        <v>1261</v>
      </c>
      <c r="W17" s="378" t="s">
        <v>1414</v>
      </c>
      <c r="X17" s="378" t="s">
        <v>1454</v>
      </c>
      <c r="Y17" s="378" t="s">
        <v>1413</v>
      </c>
      <c r="Z17" s="385">
        <v>0</v>
      </c>
      <c r="AA17" s="385">
        <v>24.1</v>
      </c>
      <c r="AB17" s="378" t="s">
        <v>1455</v>
      </c>
      <c r="AC17" s="378" t="s">
        <v>1456</v>
      </c>
      <c r="AD17" s="378" t="s">
        <v>1457</v>
      </c>
      <c r="AE17" s="378" t="s">
        <v>1458</v>
      </c>
      <c r="AF17" s="378" t="s">
        <v>1413</v>
      </c>
    </row>
    <row r="18" spans="1:32" s="219" customFormat="1">
      <c r="A18" s="378" t="s">
        <v>140</v>
      </c>
      <c r="B18" s="379">
        <f t="shared" si="0"/>
        <v>2</v>
      </c>
      <c r="C18" s="378"/>
      <c r="D18" s="386" t="s">
        <v>1261</v>
      </c>
      <c r="E18" s="386" t="s">
        <v>1261</v>
      </c>
      <c r="F18" s="380" t="s">
        <v>1413</v>
      </c>
      <c r="G18" s="378" t="s">
        <v>121</v>
      </c>
      <c r="H18" s="379" t="s">
        <v>1799</v>
      </c>
      <c r="I18" s="378" t="s">
        <v>1800</v>
      </c>
      <c r="J18" s="381" t="s">
        <v>1413</v>
      </c>
      <c r="K18" s="381" t="s">
        <v>1413</v>
      </c>
      <c r="L18" s="378" t="s">
        <v>1843</v>
      </c>
      <c r="M18" s="378" t="s">
        <v>1844</v>
      </c>
      <c r="N18" s="382">
        <v>37803</v>
      </c>
      <c r="O18" s="383">
        <v>2003</v>
      </c>
      <c r="P18" s="378" t="s">
        <v>1413</v>
      </c>
      <c r="Q18" s="378" t="s">
        <v>1413</v>
      </c>
      <c r="R18" s="378" t="s">
        <v>1413</v>
      </c>
      <c r="S18" s="381">
        <v>9</v>
      </c>
      <c r="T18" s="381" t="s">
        <v>1261</v>
      </c>
      <c r="U18" s="378" t="s">
        <v>1604</v>
      </c>
      <c r="V18" s="384" t="s">
        <v>1261</v>
      </c>
      <c r="W18" s="378" t="s">
        <v>1845</v>
      </c>
      <c r="X18" s="378" t="s">
        <v>1846</v>
      </c>
      <c r="Y18" s="378" t="s">
        <v>1404</v>
      </c>
      <c r="Z18" s="385" t="s">
        <v>1413</v>
      </c>
      <c r="AA18" s="385" t="s">
        <v>1413</v>
      </c>
      <c r="AB18" s="378" t="s">
        <v>1847</v>
      </c>
      <c r="AC18" s="378" t="s">
        <v>1848</v>
      </c>
      <c r="AD18" s="378" t="s">
        <v>1849</v>
      </c>
      <c r="AE18" s="378" t="s">
        <v>1850</v>
      </c>
      <c r="AF18" s="378" t="s">
        <v>1413</v>
      </c>
    </row>
    <row r="19" spans="1:32" s="219" customFormat="1">
      <c r="A19" s="378" t="s">
        <v>140</v>
      </c>
      <c r="B19" s="379">
        <f t="shared" si="0"/>
        <v>2</v>
      </c>
      <c r="C19" s="378"/>
      <c r="D19" s="378" t="s">
        <v>1261</v>
      </c>
      <c r="E19" s="378" t="s">
        <v>1261</v>
      </c>
      <c r="F19" s="380" t="s">
        <v>1403</v>
      </c>
      <c r="G19" s="378" t="s">
        <v>1404</v>
      </c>
      <c r="H19" s="379" t="s">
        <v>1405</v>
      </c>
      <c r="I19" s="378" t="s">
        <v>1406</v>
      </c>
      <c r="J19" s="381" t="s">
        <v>1407</v>
      </c>
      <c r="K19" s="381" t="s">
        <v>1408</v>
      </c>
      <c r="L19" s="378" t="s">
        <v>1409</v>
      </c>
      <c r="M19" s="378" t="s">
        <v>1410</v>
      </c>
      <c r="N19" s="382">
        <v>36089</v>
      </c>
      <c r="O19" s="383">
        <v>1998</v>
      </c>
      <c r="P19" s="378" t="s">
        <v>1411</v>
      </c>
      <c r="Q19" s="378" t="s">
        <v>1412</v>
      </c>
      <c r="R19" s="378">
        <v>4488</v>
      </c>
      <c r="S19" s="381" t="s">
        <v>1413</v>
      </c>
      <c r="T19" s="381" t="s">
        <v>1413</v>
      </c>
      <c r="U19" s="378" t="s">
        <v>1413</v>
      </c>
      <c r="V19" s="384" t="s">
        <v>1261</v>
      </c>
      <c r="W19" s="378" t="s">
        <v>1414</v>
      </c>
      <c r="X19" s="378" t="s">
        <v>1415</v>
      </c>
      <c r="Y19" s="378" t="s">
        <v>1413</v>
      </c>
      <c r="Z19" s="385">
        <v>3177.2</v>
      </c>
      <c r="AA19" s="385">
        <v>812.1</v>
      </c>
      <c r="AB19" s="378" t="s">
        <v>1416</v>
      </c>
      <c r="AC19" s="378" t="s">
        <v>1417</v>
      </c>
      <c r="AD19" s="378" t="s">
        <v>1418</v>
      </c>
      <c r="AE19" s="378" t="s">
        <v>1418</v>
      </c>
      <c r="AF19" s="378" t="s">
        <v>1419</v>
      </c>
    </row>
    <row r="20" spans="1:32" s="219" customFormat="1">
      <c r="A20" s="378" t="s">
        <v>140</v>
      </c>
      <c r="B20" s="379">
        <f t="shared" si="0"/>
        <v>2</v>
      </c>
      <c r="C20" s="378"/>
      <c r="D20" s="378" t="s">
        <v>1261</v>
      </c>
      <c r="E20" s="378" t="s">
        <v>1261</v>
      </c>
      <c r="F20" s="380" t="s">
        <v>1413</v>
      </c>
      <c r="G20" s="378" t="s">
        <v>1588</v>
      </c>
      <c r="H20" s="379" t="s">
        <v>1491</v>
      </c>
      <c r="I20" s="378" t="s">
        <v>1492</v>
      </c>
      <c r="J20" s="381" t="s">
        <v>1413</v>
      </c>
      <c r="K20" s="381" t="s">
        <v>1413</v>
      </c>
      <c r="L20" s="378" t="s">
        <v>1589</v>
      </c>
      <c r="M20" s="378" t="s">
        <v>1590</v>
      </c>
      <c r="N20" s="382">
        <v>42537</v>
      </c>
      <c r="O20" s="383">
        <v>2016</v>
      </c>
      <c r="P20" s="378" t="s">
        <v>1413</v>
      </c>
      <c r="Q20" s="378" t="s">
        <v>1413</v>
      </c>
      <c r="R20" s="378" t="s">
        <v>1413</v>
      </c>
      <c r="S20" s="381" t="s">
        <v>1413</v>
      </c>
      <c r="T20" s="381" t="s">
        <v>1413</v>
      </c>
      <c r="U20" s="378" t="s">
        <v>1591</v>
      </c>
      <c r="V20" s="384" t="s">
        <v>1413</v>
      </c>
      <c r="W20" s="378" t="s">
        <v>1413</v>
      </c>
      <c r="X20" s="378" t="s">
        <v>1413</v>
      </c>
      <c r="Y20" s="378" t="s">
        <v>1413</v>
      </c>
      <c r="Z20" s="385" t="s">
        <v>1413</v>
      </c>
      <c r="AA20" s="385" t="s">
        <v>1413</v>
      </c>
      <c r="AB20" s="378" t="s">
        <v>1592</v>
      </c>
      <c r="AC20" s="378" t="s">
        <v>1593</v>
      </c>
      <c r="AD20" s="378" t="s">
        <v>1413</v>
      </c>
      <c r="AE20" s="378" t="s">
        <v>1413</v>
      </c>
      <c r="AF20" s="378" t="s">
        <v>1413</v>
      </c>
    </row>
    <row r="21" spans="1:32" s="219" customFormat="1">
      <c r="A21" s="378" t="s">
        <v>140</v>
      </c>
      <c r="B21" s="379">
        <f t="shared" si="0"/>
        <v>2</v>
      </c>
      <c r="C21" s="378"/>
      <c r="D21" s="378" t="s">
        <v>1261</v>
      </c>
      <c r="E21" s="378" t="s">
        <v>1261</v>
      </c>
      <c r="F21" s="380" t="s">
        <v>1413</v>
      </c>
      <c r="G21" s="378" t="s">
        <v>1466</v>
      </c>
      <c r="H21" s="379" t="s">
        <v>1405</v>
      </c>
      <c r="I21" s="378" t="s">
        <v>1434</v>
      </c>
      <c r="J21" s="381" t="s">
        <v>1407</v>
      </c>
      <c r="K21" s="381" t="s">
        <v>1408</v>
      </c>
      <c r="L21" s="378" t="s">
        <v>1467</v>
      </c>
      <c r="M21" s="378" t="s">
        <v>1452</v>
      </c>
      <c r="N21" s="382">
        <v>33147</v>
      </c>
      <c r="O21" s="383">
        <v>1990</v>
      </c>
      <c r="P21" s="378" t="s">
        <v>1424</v>
      </c>
      <c r="Q21" s="378" t="s">
        <v>1413</v>
      </c>
      <c r="R21" s="378">
        <v>79</v>
      </c>
      <c r="S21" s="381">
        <v>9</v>
      </c>
      <c r="T21" s="381" t="s">
        <v>1261</v>
      </c>
      <c r="U21" s="378" t="s">
        <v>1453</v>
      </c>
      <c r="V21" s="384" t="s">
        <v>1261</v>
      </c>
      <c r="W21" s="378" t="s">
        <v>1414</v>
      </c>
      <c r="X21" s="378" t="s">
        <v>1468</v>
      </c>
      <c r="Y21" s="378" t="s">
        <v>1413</v>
      </c>
      <c r="Z21" s="385">
        <v>0</v>
      </c>
      <c r="AA21" s="385">
        <v>222.7</v>
      </c>
      <c r="AB21" s="378" t="s">
        <v>1469</v>
      </c>
      <c r="AC21" s="378" t="s">
        <v>1470</v>
      </c>
      <c r="AD21" s="378" t="s">
        <v>1471</v>
      </c>
      <c r="AE21" s="378" t="s">
        <v>1472</v>
      </c>
      <c r="AF21" s="378" t="s">
        <v>1473</v>
      </c>
    </row>
    <row r="22" spans="1:32" s="219" customFormat="1">
      <c r="A22" s="378" t="s">
        <v>140</v>
      </c>
      <c r="B22" s="379">
        <f t="shared" si="0"/>
        <v>2</v>
      </c>
      <c r="C22" s="378"/>
      <c r="D22" s="386" t="s">
        <v>1261</v>
      </c>
      <c r="E22" s="386" t="s">
        <v>1261</v>
      </c>
      <c r="F22" s="380" t="s">
        <v>1413</v>
      </c>
      <c r="G22" s="378" t="s">
        <v>1858</v>
      </c>
      <c r="H22" s="379" t="s">
        <v>1799</v>
      </c>
      <c r="I22" s="378" t="s">
        <v>1800</v>
      </c>
      <c r="J22" s="381" t="s">
        <v>1413</v>
      </c>
      <c r="K22" s="381" t="s">
        <v>1413</v>
      </c>
      <c r="L22" s="378" t="s">
        <v>1859</v>
      </c>
      <c r="M22" s="378" t="s">
        <v>1860</v>
      </c>
      <c r="N22" s="382">
        <v>41968</v>
      </c>
      <c r="O22" s="383">
        <v>2014</v>
      </c>
      <c r="P22" s="378" t="s">
        <v>1413</v>
      </c>
      <c r="Q22" s="378" t="s">
        <v>1413</v>
      </c>
      <c r="R22" s="378" t="s">
        <v>1413</v>
      </c>
      <c r="S22" s="381">
        <v>9</v>
      </c>
      <c r="T22" s="381" t="s">
        <v>1261</v>
      </c>
      <c r="U22" s="378" t="s">
        <v>1604</v>
      </c>
      <c r="V22" s="384" t="s">
        <v>1544</v>
      </c>
      <c r="W22" s="378" t="s">
        <v>1827</v>
      </c>
      <c r="X22" s="378" t="s">
        <v>1861</v>
      </c>
      <c r="Y22" s="378" t="s">
        <v>1404</v>
      </c>
      <c r="Z22" s="385" t="s">
        <v>1413</v>
      </c>
      <c r="AA22" s="385" t="s">
        <v>1413</v>
      </c>
      <c r="AB22" s="378" t="s">
        <v>1862</v>
      </c>
      <c r="AC22" s="378" t="s">
        <v>1863</v>
      </c>
      <c r="AD22" s="378" t="s">
        <v>1864</v>
      </c>
      <c r="AE22" s="378" t="s">
        <v>1864</v>
      </c>
      <c r="AF22" s="378" t="s">
        <v>1865</v>
      </c>
    </row>
    <row r="23" spans="1:32" s="219" customFormat="1">
      <c r="A23" s="378" t="s">
        <v>140</v>
      </c>
      <c r="B23" s="379">
        <f t="shared" si="0"/>
        <v>2</v>
      </c>
      <c r="C23" s="378"/>
      <c r="D23" s="378" t="s">
        <v>1261</v>
      </c>
      <c r="E23" s="378" t="s">
        <v>1261</v>
      </c>
      <c r="F23" s="380" t="s">
        <v>1413</v>
      </c>
      <c r="G23" s="378" t="s">
        <v>1636</v>
      </c>
      <c r="H23" s="379" t="s">
        <v>1491</v>
      </c>
      <c r="I23" s="378" t="s">
        <v>1492</v>
      </c>
      <c r="J23" s="381" t="s">
        <v>1413</v>
      </c>
      <c r="K23" s="381" t="s">
        <v>1413</v>
      </c>
      <c r="L23" s="378" t="s">
        <v>1637</v>
      </c>
      <c r="M23" s="378" t="s">
        <v>1590</v>
      </c>
      <c r="N23" s="382">
        <v>42537</v>
      </c>
      <c r="O23" s="383">
        <v>2016</v>
      </c>
      <c r="P23" s="378" t="s">
        <v>1413</v>
      </c>
      <c r="Q23" s="378" t="s">
        <v>1413</v>
      </c>
      <c r="R23" s="378" t="s">
        <v>1413</v>
      </c>
      <c r="S23" s="381" t="s">
        <v>1413</v>
      </c>
      <c r="T23" s="381" t="s">
        <v>1413</v>
      </c>
      <c r="U23" s="378" t="s">
        <v>1427</v>
      </c>
      <c r="V23" s="384" t="s">
        <v>1413</v>
      </c>
      <c r="W23" s="378" t="s">
        <v>1413</v>
      </c>
      <c r="X23" s="378" t="s">
        <v>1413</v>
      </c>
      <c r="Y23" s="378" t="s">
        <v>1413</v>
      </c>
      <c r="Z23" s="385" t="s">
        <v>1413</v>
      </c>
      <c r="AA23" s="385" t="s">
        <v>1413</v>
      </c>
      <c r="AB23" s="378" t="s">
        <v>1638</v>
      </c>
      <c r="AC23" s="378" t="s">
        <v>1639</v>
      </c>
      <c r="AD23" s="378" t="s">
        <v>1413</v>
      </c>
      <c r="AE23" s="378" t="s">
        <v>1413</v>
      </c>
      <c r="AF23" s="378" t="s">
        <v>1413</v>
      </c>
    </row>
    <row r="24" spans="1:32" s="219" customFormat="1">
      <c r="A24" s="378" t="s">
        <v>140</v>
      </c>
      <c r="B24" s="379">
        <f t="shared" si="0"/>
        <v>2</v>
      </c>
      <c r="C24" s="378"/>
      <c r="D24" s="378" t="s">
        <v>1261</v>
      </c>
      <c r="E24" s="378" t="s">
        <v>1261</v>
      </c>
      <c r="F24" s="380" t="s">
        <v>1413</v>
      </c>
      <c r="G24" s="378" t="s">
        <v>1640</v>
      </c>
      <c r="H24" s="379" t="s">
        <v>1491</v>
      </c>
      <c r="I24" s="378" t="s">
        <v>1511</v>
      </c>
      <c r="J24" s="381" t="s">
        <v>1413</v>
      </c>
      <c r="K24" s="381" t="s">
        <v>1413</v>
      </c>
      <c r="L24" s="378" t="s">
        <v>1641</v>
      </c>
      <c r="M24" s="378" t="s">
        <v>1577</v>
      </c>
      <c r="N24" s="382">
        <v>41964</v>
      </c>
      <c r="O24" s="383">
        <v>2014</v>
      </c>
      <c r="P24" s="378" t="s">
        <v>1413</v>
      </c>
      <c r="Q24" s="378" t="s">
        <v>1413</v>
      </c>
      <c r="R24" s="378" t="s">
        <v>1413</v>
      </c>
      <c r="S24" s="381">
        <v>0</v>
      </c>
      <c r="T24" s="381" t="s">
        <v>1426</v>
      </c>
      <c r="U24" s="378" t="s">
        <v>1642</v>
      </c>
      <c r="V24" s="384" t="s">
        <v>1413</v>
      </c>
      <c r="W24" s="378" t="s">
        <v>1413</v>
      </c>
      <c r="X24" s="378" t="s">
        <v>1413</v>
      </c>
      <c r="Y24" s="378" t="s">
        <v>1519</v>
      </c>
      <c r="Z24" s="385" t="s">
        <v>1413</v>
      </c>
      <c r="AA24" s="385" t="s">
        <v>1413</v>
      </c>
      <c r="AB24" s="378" t="s">
        <v>1643</v>
      </c>
      <c r="AC24" s="378" t="s">
        <v>1413</v>
      </c>
      <c r="AD24" s="378" t="s">
        <v>1413</v>
      </c>
      <c r="AE24" s="378" t="s">
        <v>1413</v>
      </c>
      <c r="AF24" s="378" t="s">
        <v>1413</v>
      </c>
    </row>
    <row r="25" spans="1:32" s="219" customFormat="1">
      <c r="A25" s="378" t="s">
        <v>140</v>
      </c>
      <c r="B25" s="379">
        <f t="shared" si="0"/>
        <v>2</v>
      </c>
      <c r="C25" s="378"/>
      <c r="D25" s="386" t="s">
        <v>1261</v>
      </c>
      <c r="E25" s="386" t="s">
        <v>1261</v>
      </c>
      <c r="F25" s="380" t="s">
        <v>1413</v>
      </c>
      <c r="G25" s="378" t="s">
        <v>1866</v>
      </c>
      <c r="H25" s="379" t="s">
        <v>1799</v>
      </c>
      <c r="I25" s="378" t="s">
        <v>1800</v>
      </c>
      <c r="J25" s="381" t="s">
        <v>1413</v>
      </c>
      <c r="K25" s="381" t="s">
        <v>1413</v>
      </c>
      <c r="L25" s="378" t="s">
        <v>1867</v>
      </c>
      <c r="M25" s="378" t="s">
        <v>1868</v>
      </c>
      <c r="N25" s="382">
        <v>35844</v>
      </c>
      <c r="O25" s="383">
        <v>1998</v>
      </c>
      <c r="P25" s="378" t="s">
        <v>1413</v>
      </c>
      <c r="Q25" s="378" t="s">
        <v>1413</v>
      </c>
      <c r="R25" s="378" t="s">
        <v>1413</v>
      </c>
      <c r="S25" s="381">
        <v>11</v>
      </c>
      <c r="T25" s="381" t="s">
        <v>1261</v>
      </c>
      <c r="U25" s="378" t="s">
        <v>1604</v>
      </c>
      <c r="V25" s="384" t="s">
        <v>1544</v>
      </c>
      <c r="W25" s="378" t="s">
        <v>1827</v>
      </c>
      <c r="X25" s="378" t="s">
        <v>1869</v>
      </c>
      <c r="Y25" s="378" t="s">
        <v>1404</v>
      </c>
      <c r="Z25" s="385" t="s">
        <v>1413</v>
      </c>
      <c r="AA25" s="385" t="s">
        <v>1413</v>
      </c>
      <c r="AB25" s="378" t="s">
        <v>1812</v>
      </c>
      <c r="AC25" s="378" t="s">
        <v>1870</v>
      </c>
      <c r="AD25" s="378" t="s">
        <v>1871</v>
      </c>
      <c r="AE25" s="378" t="s">
        <v>1872</v>
      </c>
      <c r="AF25" s="378" t="s">
        <v>1413</v>
      </c>
    </row>
    <row r="26" spans="1:32" s="219" customFormat="1">
      <c r="A26" s="378" t="s">
        <v>140</v>
      </c>
      <c r="B26" s="379">
        <f t="shared" si="0"/>
        <v>2</v>
      </c>
      <c r="C26" s="378"/>
      <c r="D26" s="378" t="s">
        <v>1261</v>
      </c>
      <c r="E26" s="378" t="s">
        <v>1261</v>
      </c>
      <c r="F26" s="380" t="s">
        <v>1413</v>
      </c>
      <c r="G26" s="378" t="s">
        <v>1678</v>
      </c>
      <c r="H26" s="379" t="s">
        <v>1491</v>
      </c>
      <c r="I26" s="378" t="s">
        <v>1506</v>
      </c>
      <c r="J26" s="381" t="s">
        <v>1413</v>
      </c>
      <c r="K26" s="381" t="s">
        <v>1413</v>
      </c>
      <c r="L26" s="378" t="s">
        <v>1679</v>
      </c>
      <c r="M26" s="378" t="s">
        <v>1680</v>
      </c>
      <c r="N26" s="382">
        <v>36342</v>
      </c>
      <c r="O26" s="383">
        <v>1999</v>
      </c>
      <c r="P26" s="378" t="s">
        <v>1413</v>
      </c>
      <c r="Q26" s="378" t="s">
        <v>1413</v>
      </c>
      <c r="R26" s="378" t="s">
        <v>1413</v>
      </c>
      <c r="S26" s="381">
        <v>18</v>
      </c>
      <c r="T26" s="381" t="s">
        <v>1426</v>
      </c>
      <c r="U26" s="378" t="s">
        <v>1681</v>
      </c>
      <c r="V26" s="384" t="s">
        <v>1413</v>
      </c>
      <c r="W26" s="378" t="s">
        <v>1413</v>
      </c>
      <c r="X26" s="378" t="s">
        <v>1413</v>
      </c>
      <c r="Y26" s="378" t="s">
        <v>1404</v>
      </c>
      <c r="Z26" s="385" t="s">
        <v>1413</v>
      </c>
      <c r="AA26" s="385" t="s">
        <v>1413</v>
      </c>
      <c r="AB26" s="378" t="s">
        <v>1564</v>
      </c>
      <c r="AC26" s="378" t="s">
        <v>1682</v>
      </c>
      <c r="AD26" s="378" t="s">
        <v>1413</v>
      </c>
      <c r="AE26" s="378" t="s">
        <v>1413</v>
      </c>
      <c r="AF26" s="378" t="s">
        <v>1413</v>
      </c>
    </row>
    <row r="27" spans="1:32" s="219" customFormat="1">
      <c r="A27" s="378" t="s">
        <v>140</v>
      </c>
      <c r="B27" s="379">
        <f t="shared" si="0"/>
        <v>2</v>
      </c>
      <c r="C27" s="378"/>
      <c r="D27" s="378" t="s">
        <v>1261</v>
      </c>
      <c r="E27" s="378" t="s">
        <v>1261</v>
      </c>
      <c r="F27" s="380" t="s">
        <v>1413</v>
      </c>
      <c r="G27" s="378" t="s">
        <v>1683</v>
      </c>
      <c r="H27" s="379" t="s">
        <v>1491</v>
      </c>
      <c r="I27" s="378" t="s">
        <v>1506</v>
      </c>
      <c r="J27" s="381" t="s">
        <v>1413</v>
      </c>
      <c r="K27" s="381" t="s">
        <v>1413</v>
      </c>
      <c r="L27" s="378" t="s">
        <v>1684</v>
      </c>
      <c r="M27" s="378" t="s">
        <v>1574</v>
      </c>
      <c r="N27" s="382">
        <v>33786</v>
      </c>
      <c r="O27" s="383">
        <v>1992</v>
      </c>
      <c r="P27" s="378" t="s">
        <v>1413</v>
      </c>
      <c r="Q27" s="378" t="s">
        <v>1413</v>
      </c>
      <c r="R27" s="378" t="s">
        <v>1413</v>
      </c>
      <c r="S27" s="381">
        <v>14</v>
      </c>
      <c r="T27" s="381" t="s">
        <v>1426</v>
      </c>
      <c r="U27" s="378" t="s">
        <v>1681</v>
      </c>
      <c r="V27" s="384" t="s">
        <v>1413</v>
      </c>
      <c r="W27" s="378" t="s">
        <v>1413</v>
      </c>
      <c r="X27" s="378" t="s">
        <v>1413</v>
      </c>
      <c r="Y27" s="378" t="s">
        <v>1404</v>
      </c>
      <c r="Z27" s="385" t="s">
        <v>1413</v>
      </c>
      <c r="AA27" s="385" t="s">
        <v>1413</v>
      </c>
      <c r="AB27" s="378" t="s">
        <v>1685</v>
      </c>
      <c r="AC27" s="378" t="s">
        <v>1686</v>
      </c>
      <c r="AD27" s="378" t="s">
        <v>1413</v>
      </c>
      <c r="AE27" s="378" t="s">
        <v>1687</v>
      </c>
      <c r="AF27" s="378" t="s">
        <v>1413</v>
      </c>
    </row>
    <row r="28" spans="1:32">
      <c r="A28" s="378" t="s">
        <v>140</v>
      </c>
      <c r="B28" s="379">
        <f t="shared" si="0"/>
        <v>2</v>
      </c>
      <c r="C28" s="378"/>
      <c r="D28" s="378" t="s">
        <v>1261</v>
      </c>
      <c r="E28" s="378" t="s">
        <v>1261</v>
      </c>
      <c r="F28" s="380" t="s">
        <v>1413</v>
      </c>
      <c r="G28" s="378" t="s">
        <v>1710</v>
      </c>
      <c r="H28" s="379" t="s">
        <v>1491</v>
      </c>
      <c r="I28" s="378" t="s">
        <v>1506</v>
      </c>
      <c r="J28" s="381" t="s">
        <v>1413</v>
      </c>
      <c r="K28" s="381" t="s">
        <v>1413</v>
      </c>
      <c r="L28" s="378" t="s">
        <v>1711</v>
      </c>
      <c r="M28" s="378" t="s">
        <v>1577</v>
      </c>
      <c r="N28" s="382">
        <v>34150</v>
      </c>
      <c r="O28" s="383">
        <v>1993</v>
      </c>
      <c r="P28" s="378" t="s">
        <v>1413</v>
      </c>
      <c r="Q28" s="378" t="s">
        <v>1413</v>
      </c>
      <c r="R28" s="378" t="s">
        <v>1413</v>
      </c>
      <c r="S28" s="381">
        <v>9</v>
      </c>
      <c r="T28" s="381" t="s">
        <v>1426</v>
      </c>
      <c r="U28" s="378" t="s">
        <v>1531</v>
      </c>
      <c r="V28" s="384" t="s">
        <v>1413</v>
      </c>
      <c r="W28" s="378" t="s">
        <v>1413</v>
      </c>
      <c r="X28" s="378" t="s">
        <v>1413</v>
      </c>
      <c r="Y28" s="378" t="s">
        <v>1519</v>
      </c>
      <c r="Z28" s="385" t="s">
        <v>1413</v>
      </c>
      <c r="AA28" s="385" t="s">
        <v>1413</v>
      </c>
      <c r="AB28" s="378" t="s">
        <v>1712</v>
      </c>
      <c r="AC28" s="378" t="s">
        <v>1713</v>
      </c>
      <c r="AD28" s="378" t="s">
        <v>1413</v>
      </c>
      <c r="AE28" s="378" t="s">
        <v>1413</v>
      </c>
      <c r="AF28" s="378" t="s">
        <v>1413</v>
      </c>
    </row>
    <row r="29" spans="1:32">
      <c r="A29" s="378" t="s">
        <v>140</v>
      </c>
      <c r="B29" s="379">
        <f t="shared" si="0"/>
        <v>2</v>
      </c>
      <c r="C29" s="378"/>
      <c r="D29" s="378" t="s">
        <v>1261</v>
      </c>
      <c r="E29" s="378" t="s">
        <v>1261</v>
      </c>
      <c r="F29" s="380" t="s">
        <v>1413</v>
      </c>
      <c r="G29" s="378" t="s">
        <v>1724</v>
      </c>
      <c r="H29" s="379" t="s">
        <v>1491</v>
      </c>
      <c r="I29" s="378" t="s">
        <v>1492</v>
      </c>
      <c r="J29" s="381" t="s">
        <v>1413</v>
      </c>
      <c r="K29" s="381" t="s">
        <v>1413</v>
      </c>
      <c r="L29" s="378" t="s">
        <v>1725</v>
      </c>
      <c r="M29" s="378" t="s">
        <v>1494</v>
      </c>
      <c r="N29" s="382">
        <v>41970</v>
      </c>
      <c r="O29" s="383">
        <v>2014</v>
      </c>
      <c r="P29" s="378" t="s">
        <v>1413</v>
      </c>
      <c r="Q29" s="378" t="s">
        <v>1413</v>
      </c>
      <c r="R29" s="378" t="s">
        <v>1413</v>
      </c>
      <c r="S29" s="381">
        <v>7</v>
      </c>
      <c r="T29" s="381" t="s">
        <v>1426</v>
      </c>
      <c r="U29" s="378" t="s">
        <v>1726</v>
      </c>
      <c r="V29" s="384" t="s">
        <v>1496</v>
      </c>
      <c r="W29" s="378" t="s">
        <v>1414</v>
      </c>
      <c r="X29" s="378" t="s">
        <v>1478</v>
      </c>
      <c r="Y29" s="378" t="s">
        <v>1474</v>
      </c>
      <c r="Z29" s="385" t="s">
        <v>1413</v>
      </c>
      <c r="AA29" s="385" t="s">
        <v>1413</v>
      </c>
      <c r="AB29" s="378" t="s">
        <v>1479</v>
      </c>
      <c r="AC29" s="378" t="s">
        <v>1413</v>
      </c>
      <c r="AD29" s="378" t="s">
        <v>1482</v>
      </c>
      <c r="AE29" s="378" t="s">
        <v>1482</v>
      </c>
      <c r="AF29" s="378" t="s">
        <v>1727</v>
      </c>
    </row>
    <row r="30" spans="1:32">
      <c r="A30" s="378" t="s">
        <v>140</v>
      </c>
      <c r="B30" s="379">
        <f t="shared" si="0"/>
        <v>2</v>
      </c>
      <c r="C30" s="378"/>
      <c r="D30" s="378" t="s">
        <v>1261</v>
      </c>
      <c r="E30" s="378" t="s">
        <v>1261</v>
      </c>
      <c r="F30" s="380" t="s">
        <v>1413</v>
      </c>
      <c r="G30" s="378" t="s">
        <v>1484</v>
      </c>
      <c r="H30" s="379" t="s">
        <v>1405</v>
      </c>
      <c r="I30" s="378" t="s">
        <v>1434</v>
      </c>
      <c r="J30" s="381" t="s">
        <v>1407</v>
      </c>
      <c r="K30" s="381" t="s">
        <v>1421</v>
      </c>
      <c r="L30" s="378" t="s">
        <v>1485</v>
      </c>
      <c r="M30" s="378" t="s">
        <v>1452</v>
      </c>
      <c r="N30" s="382">
        <v>33055</v>
      </c>
      <c r="O30" s="383">
        <v>1990</v>
      </c>
      <c r="P30" s="378" t="s">
        <v>1424</v>
      </c>
      <c r="Q30" s="378" t="s">
        <v>1413</v>
      </c>
      <c r="R30" s="378">
        <v>17</v>
      </c>
      <c r="S30" s="381">
        <v>9</v>
      </c>
      <c r="T30" s="381" t="s">
        <v>1261</v>
      </c>
      <c r="U30" s="378" t="s">
        <v>1453</v>
      </c>
      <c r="V30" s="384" t="s">
        <v>1261</v>
      </c>
      <c r="W30" s="378" t="s">
        <v>1414</v>
      </c>
      <c r="X30" s="378" t="s">
        <v>1486</v>
      </c>
      <c r="Y30" s="378" t="s">
        <v>1413</v>
      </c>
      <c r="Z30" s="385">
        <v>0</v>
      </c>
      <c r="AA30" s="385">
        <v>29</v>
      </c>
      <c r="AB30" s="378" t="s">
        <v>1487</v>
      </c>
      <c r="AC30" s="378" t="s">
        <v>1488</v>
      </c>
      <c r="AD30" s="378" t="s">
        <v>1489</v>
      </c>
      <c r="AE30" s="378" t="s">
        <v>1489</v>
      </c>
      <c r="AF30" s="378" t="s">
        <v>1489</v>
      </c>
    </row>
    <row r="31" spans="1:32">
      <c r="A31" s="378" t="s">
        <v>140</v>
      </c>
      <c r="B31" s="379">
        <f t="shared" si="0"/>
        <v>2</v>
      </c>
      <c r="C31" s="378"/>
      <c r="D31" s="378" t="s">
        <v>1261</v>
      </c>
      <c r="E31" s="378" t="s">
        <v>1261</v>
      </c>
      <c r="F31" s="380" t="s">
        <v>1413</v>
      </c>
      <c r="G31" s="378" t="s">
        <v>1757</v>
      </c>
      <c r="H31" s="379" t="s">
        <v>1491</v>
      </c>
      <c r="I31" s="378" t="s">
        <v>1506</v>
      </c>
      <c r="J31" s="381" t="s">
        <v>1413</v>
      </c>
      <c r="K31" s="381" t="s">
        <v>1413</v>
      </c>
      <c r="L31" s="378" t="s">
        <v>1758</v>
      </c>
      <c r="M31" s="378" t="s">
        <v>1710</v>
      </c>
      <c r="N31" s="382">
        <v>34150</v>
      </c>
      <c r="O31" s="383">
        <v>1993</v>
      </c>
      <c r="P31" s="378" t="s">
        <v>1413</v>
      </c>
      <c r="Q31" s="378" t="s">
        <v>1413</v>
      </c>
      <c r="R31" s="378" t="s">
        <v>1413</v>
      </c>
      <c r="S31" s="381">
        <v>9</v>
      </c>
      <c r="T31" s="381" t="s">
        <v>1426</v>
      </c>
      <c r="U31" s="378" t="s">
        <v>1710</v>
      </c>
      <c r="V31" s="384" t="s">
        <v>1413</v>
      </c>
      <c r="W31" s="378" t="s">
        <v>1413</v>
      </c>
      <c r="X31" s="378" t="s">
        <v>1413</v>
      </c>
      <c r="Y31" s="378" t="s">
        <v>1710</v>
      </c>
      <c r="Z31" s="385" t="s">
        <v>1413</v>
      </c>
      <c r="AA31" s="385" t="s">
        <v>1413</v>
      </c>
      <c r="AB31" s="378" t="s">
        <v>1759</v>
      </c>
      <c r="AC31" s="378" t="s">
        <v>1760</v>
      </c>
      <c r="AD31" s="378" t="s">
        <v>1413</v>
      </c>
      <c r="AE31" s="378" t="s">
        <v>1413</v>
      </c>
      <c r="AF31" s="378" t="s">
        <v>1413</v>
      </c>
    </row>
    <row r="32" spans="1:32" hidden="1">
      <c r="A32" s="378" t="s">
        <v>141</v>
      </c>
      <c r="B32" s="379">
        <f t="shared" si="0"/>
        <v>0</v>
      </c>
      <c r="C32" s="378"/>
      <c r="D32" s="378"/>
      <c r="E32" s="378"/>
      <c r="F32" s="380" t="s">
        <v>1413</v>
      </c>
      <c r="G32" s="378" t="s">
        <v>1990</v>
      </c>
      <c r="H32" s="379" t="s">
        <v>1405</v>
      </c>
      <c r="I32" s="378" t="s">
        <v>1406</v>
      </c>
      <c r="J32" s="381" t="s">
        <v>1407</v>
      </c>
      <c r="K32" s="381" t="s">
        <v>1421</v>
      </c>
      <c r="L32" s="378" t="s">
        <v>1991</v>
      </c>
      <c r="M32" s="378" t="s">
        <v>1992</v>
      </c>
      <c r="N32" s="382">
        <v>27942</v>
      </c>
      <c r="O32" s="383">
        <v>1976</v>
      </c>
      <c r="P32" s="378" t="s">
        <v>1993</v>
      </c>
      <c r="Q32" s="378" t="s">
        <v>1425</v>
      </c>
      <c r="R32" s="378">
        <v>610</v>
      </c>
      <c r="S32" s="381">
        <v>0</v>
      </c>
      <c r="T32" s="381" t="s">
        <v>1426</v>
      </c>
      <c r="U32" s="378" t="s">
        <v>1413</v>
      </c>
      <c r="V32" s="384" t="s">
        <v>1261</v>
      </c>
      <c r="W32" s="378" t="s">
        <v>1414</v>
      </c>
      <c r="X32" s="378" t="s">
        <v>1994</v>
      </c>
      <c r="Y32" s="378" t="s">
        <v>1413</v>
      </c>
      <c r="Z32" s="385">
        <v>166.2</v>
      </c>
      <c r="AA32" s="385">
        <v>151</v>
      </c>
      <c r="AB32" s="378" t="s">
        <v>1995</v>
      </c>
      <c r="AC32" s="378" t="s">
        <v>1996</v>
      </c>
      <c r="AD32" s="378" t="s">
        <v>1997</v>
      </c>
      <c r="AE32" s="378" t="s">
        <v>1998</v>
      </c>
      <c r="AF32" s="378" t="s">
        <v>1999</v>
      </c>
    </row>
    <row r="33" spans="1:32" hidden="1">
      <c r="A33" s="378" t="s">
        <v>141</v>
      </c>
      <c r="B33" s="379">
        <f t="shared" si="0"/>
        <v>0</v>
      </c>
      <c r="C33" s="378"/>
      <c r="D33" s="378"/>
      <c r="E33" s="378"/>
      <c r="F33" s="380" t="s">
        <v>1403</v>
      </c>
      <c r="G33" s="378" t="s">
        <v>1884</v>
      </c>
      <c r="H33" s="379" t="s">
        <v>1405</v>
      </c>
      <c r="I33" s="378" t="s">
        <v>1406</v>
      </c>
      <c r="J33" s="381" t="s">
        <v>1407</v>
      </c>
      <c r="K33" s="381" t="s">
        <v>1408</v>
      </c>
      <c r="L33" s="378" t="s">
        <v>1977</v>
      </c>
      <c r="M33" s="378" t="s">
        <v>1978</v>
      </c>
      <c r="N33" s="382">
        <v>367</v>
      </c>
      <c r="O33" s="383">
        <v>1901</v>
      </c>
      <c r="P33" s="378" t="s">
        <v>1979</v>
      </c>
      <c r="Q33" s="378" t="s">
        <v>1412</v>
      </c>
      <c r="R33" s="378">
        <v>1736</v>
      </c>
      <c r="S33" s="381" t="s">
        <v>1413</v>
      </c>
      <c r="T33" s="381" t="s">
        <v>1426</v>
      </c>
      <c r="U33" s="378" t="s">
        <v>1413</v>
      </c>
      <c r="V33" s="384" t="s">
        <v>1261</v>
      </c>
      <c r="W33" s="378" t="s">
        <v>1414</v>
      </c>
      <c r="X33" s="378" t="s">
        <v>1980</v>
      </c>
      <c r="Y33" s="378" t="s">
        <v>1413</v>
      </c>
      <c r="Z33" s="385">
        <v>1040.5</v>
      </c>
      <c r="AA33" s="385">
        <v>393.3</v>
      </c>
      <c r="AB33" s="378" t="s">
        <v>1885</v>
      </c>
      <c r="AC33" s="378" t="s">
        <v>1981</v>
      </c>
      <c r="AD33" s="378" t="s">
        <v>1413</v>
      </c>
      <c r="AE33" s="378" t="s">
        <v>1982</v>
      </c>
      <c r="AF33" s="378" t="s">
        <v>1983</v>
      </c>
    </row>
    <row r="34" spans="1:32" hidden="1">
      <c r="A34" s="378" t="s">
        <v>141</v>
      </c>
      <c r="B34" s="379">
        <f t="shared" si="0"/>
        <v>0</v>
      </c>
      <c r="C34" s="378"/>
      <c r="D34" s="378"/>
      <c r="E34" s="378"/>
      <c r="F34" s="380" t="s">
        <v>1413</v>
      </c>
      <c r="G34" s="378" t="s">
        <v>2000</v>
      </c>
      <c r="H34" s="379" t="s">
        <v>1405</v>
      </c>
      <c r="I34" s="378" t="s">
        <v>1406</v>
      </c>
      <c r="J34" s="381" t="s">
        <v>1407</v>
      </c>
      <c r="K34" s="381" t="s">
        <v>1421</v>
      </c>
      <c r="L34" s="378" t="s">
        <v>2001</v>
      </c>
      <c r="M34" s="378" t="s">
        <v>2002</v>
      </c>
      <c r="N34" s="382">
        <v>39081</v>
      </c>
      <c r="O34" s="383">
        <v>2006</v>
      </c>
      <c r="P34" s="378" t="s">
        <v>1993</v>
      </c>
      <c r="Q34" s="378" t="s">
        <v>1425</v>
      </c>
      <c r="R34" s="378">
        <v>49</v>
      </c>
      <c r="S34" s="381" t="s">
        <v>1413</v>
      </c>
      <c r="T34" s="381" t="s">
        <v>1413</v>
      </c>
      <c r="U34" s="378" t="s">
        <v>2003</v>
      </c>
      <c r="V34" s="384" t="s">
        <v>1261</v>
      </c>
      <c r="W34" s="378" t="s">
        <v>1414</v>
      </c>
      <c r="X34" s="378" t="s">
        <v>2004</v>
      </c>
      <c r="Y34" s="378" t="s">
        <v>1413</v>
      </c>
      <c r="Z34" s="385">
        <v>11</v>
      </c>
      <c r="AA34" s="385">
        <v>12.2</v>
      </c>
      <c r="AB34" s="378" t="s">
        <v>1413</v>
      </c>
      <c r="AC34" s="378" t="s">
        <v>2005</v>
      </c>
      <c r="AD34" s="378" t="s">
        <v>1413</v>
      </c>
      <c r="AE34" s="378" t="s">
        <v>2006</v>
      </c>
      <c r="AF34" s="378" t="s">
        <v>1413</v>
      </c>
    </row>
    <row r="35" spans="1:32" hidden="1">
      <c r="A35" s="378" t="s">
        <v>141</v>
      </c>
      <c r="B35" s="379">
        <f t="shared" si="0"/>
        <v>0</v>
      </c>
      <c r="C35" s="378"/>
      <c r="D35" s="378"/>
      <c r="E35" s="378"/>
      <c r="F35" s="380" t="s">
        <v>1413</v>
      </c>
      <c r="G35" s="378" t="s">
        <v>2007</v>
      </c>
      <c r="H35" s="379" t="s">
        <v>1405</v>
      </c>
      <c r="I35" s="378" t="s">
        <v>1406</v>
      </c>
      <c r="J35" s="381" t="s">
        <v>1407</v>
      </c>
      <c r="K35" s="381" t="s">
        <v>1421</v>
      </c>
      <c r="L35" s="378" t="s">
        <v>2008</v>
      </c>
      <c r="M35" s="378" t="s">
        <v>2009</v>
      </c>
      <c r="N35" s="382">
        <v>42552</v>
      </c>
      <c r="O35" s="383">
        <v>2016</v>
      </c>
      <c r="P35" s="378" t="s">
        <v>1993</v>
      </c>
      <c r="Q35" s="378" t="s">
        <v>1425</v>
      </c>
      <c r="R35" s="378">
        <v>776</v>
      </c>
      <c r="S35" s="381">
        <v>15</v>
      </c>
      <c r="T35" s="381" t="s">
        <v>1426</v>
      </c>
      <c r="U35" s="378" t="s">
        <v>2010</v>
      </c>
      <c r="V35" s="384" t="s">
        <v>1261</v>
      </c>
      <c r="W35" s="378" t="s">
        <v>1414</v>
      </c>
      <c r="X35" s="378" t="s">
        <v>2011</v>
      </c>
      <c r="Y35" s="378" t="s">
        <v>1413</v>
      </c>
      <c r="Z35" s="385">
        <v>172.8</v>
      </c>
      <c r="AA35" s="385">
        <v>189</v>
      </c>
      <c r="AB35" s="378" t="s">
        <v>2012</v>
      </c>
      <c r="AC35" s="378" t="s">
        <v>2013</v>
      </c>
      <c r="AD35" s="378" t="s">
        <v>2014</v>
      </c>
      <c r="AE35" s="378" t="s">
        <v>2014</v>
      </c>
      <c r="AF35" s="378" t="s">
        <v>2015</v>
      </c>
    </row>
    <row r="36" spans="1:32" hidden="1">
      <c r="A36" s="378" t="s">
        <v>141</v>
      </c>
      <c r="B36" s="379">
        <f t="shared" si="0"/>
        <v>0</v>
      </c>
      <c r="C36" s="378"/>
      <c r="D36" s="378"/>
      <c r="E36" s="378"/>
      <c r="F36" s="380" t="s">
        <v>1413</v>
      </c>
      <c r="G36" s="378" t="s">
        <v>1897</v>
      </c>
      <c r="H36" s="379" t="s">
        <v>1405</v>
      </c>
      <c r="I36" s="378" t="s">
        <v>1406</v>
      </c>
      <c r="J36" s="381" t="s">
        <v>1407</v>
      </c>
      <c r="K36" s="381" t="s">
        <v>1408</v>
      </c>
      <c r="L36" s="378" t="s">
        <v>2016</v>
      </c>
      <c r="M36" s="378" t="s">
        <v>1894</v>
      </c>
      <c r="N36" s="382">
        <v>29147</v>
      </c>
      <c r="O36" s="383">
        <v>1979</v>
      </c>
      <c r="P36" s="378" t="s">
        <v>2017</v>
      </c>
      <c r="Q36" s="378" t="s">
        <v>1413</v>
      </c>
      <c r="R36" s="378">
        <v>6137</v>
      </c>
      <c r="S36" s="381">
        <v>0</v>
      </c>
      <c r="T36" s="381" t="s">
        <v>1426</v>
      </c>
      <c r="U36" s="378" t="s">
        <v>1413</v>
      </c>
      <c r="V36" s="384" t="s">
        <v>1261</v>
      </c>
      <c r="W36" s="378" t="s">
        <v>1414</v>
      </c>
      <c r="X36" s="378" t="s">
        <v>1896</v>
      </c>
      <c r="Y36" s="378" t="s">
        <v>1413</v>
      </c>
      <c r="Z36" s="385">
        <v>1233</v>
      </c>
      <c r="AA36" s="385">
        <v>1395.2</v>
      </c>
      <c r="AB36" s="378" t="s">
        <v>2018</v>
      </c>
      <c r="AC36" s="378" t="s">
        <v>2019</v>
      </c>
      <c r="AD36" s="378" t="s">
        <v>2020</v>
      </c>
      <c r="AE36" s="378" t="s">
        <v>2021</v>
      </c>
      <c r="AF36" s="378" t="s">
        <v>2021</v>
      </c>
    </row>
    <row r="37" spans="1:32" hidden="1">
      <c r="A37" s="378" t="s">
        <v>141</v>
      </c>
      <c r="B37" s="379">
        <f t="shared" si="0"/>
        <v>0</v>
      </c>
      <c r="C37" s="378"/>
      <c r="D37" s="378"/>
      <c r="E37" s="378"/>
      <c r="F37" s="380" t="s">
        <v>1413</v>
      </c>
      <c r="G37" s="378" t="s">
        <v>2022</v>
      </c>
      <c r="H37" s="379" t="s">
        <v>1405</v>
      </c>
      <c r="I37" s="378" t="s">
        <v>1406</v>
      </c>
      <c r="J37" s="381" t="s">
        <v>1407</v>
      </c>
      <c r="K37" s="381" t="s">
        <v>1421</v>
      </c>
      <c r="L37" s="378" t="s">
        <v>2023</v>
      </c>
      <c r="M37" s="378" t="s">
        <v>2024</v>
      </c>
      <c r="N37" s="382">
        <v>36708</v>
      </c>
      <c r="O37" s="383">
        <v>2000</v>
      </c>
      <c r="P37" s="378" t="s">
        <v>1993</v>
      </c>
      <c r="Q37" s="378" t="s">
        <v>2025</v>
      </c>
      <c r="R37" s="378">
        <v>487</v>
      </c>
      <c r="S37" s="381">
        <v>0</v>
      </c>
      <c r="T37" s="381" t="s">
        <v>1426</v>
      </c>
      <c r="U37" s="378" t="s">
        <v>2026</v>
      </c>
      <c r="V37" s="384" t="s">
        <v>1261</v>
      </c>
      <c r="W37" s="378" t="s">
        <v>1414</v>
      </c>
      <c r="X37" s="378" t="s">
        <v>2027</v>
      </c>
      <c r="Y37" s="378" t="s">
        <v>1413</v>
      </c>
      <c r="Z37" s="385">
        <v>94.3</v>
      </c>
      <c r="AA37" s="385">
        <v>102.4</v>
      </c>
      <c r="AB37" s="378" t="s">
        <v>2028</v>
      </c>
      <c r="AC37" s="378" t="s">
        <v>2029</v>
      </c>
      <c r="AD37" s="378" t="s">
        <v>2030</v>
      </c>
      <c r="AE37" s="378" t="s">
        <v>2031</v>
      </c>
      <c r="AF37" s="378" t="s">
        <v>2032</v>
      </c>
    </row>
    <row r="38" spans="1:32" hidden="1">
      <c r="A38" s="378" t="s">
        <v>141</v>
      </c>
      <c r="B38" s="379">
        <f t="shared" si="0"/>
        <v>0</v>
      </c>
      <c r="C38" s="378"/>
      <c r="D38" s="378"/>
      <c r="E38" s="378"/>
      <c r="F38" s="380" t="s">
        <v>1413</v>
      </c>
      <c r="G38" s="378" t="s">
        <v>2052</v>
      </c>
      <c r="H38" s="379" t="s">
        <v>1405</v>
      </c>
      <c r="I38" s="378" t="s">
        <v>1406</v>
      </c>
      <c r="J38" s="381" t="s">
        <v>1407</v>
      </c>
      <c r="K38" s="381" t="s">
        <v>1421</v>
      </c>
      <c r="L38" s="378" t="s">
        <v>2053</v>
      </c>
      <c r="M38" s="378" t="s">
        <v>2054</v>
      </c>
      <c r="N38" s="382">
        <v>27395</v>
      </c>
      <c r="O38" s="383">
        <v>1975</v>
      </c>
      <c r="P38" s="378" t="s">
        <v>1993</v>
      </c>
      <c r="Q38" s="378" t="s">
        <v>1425</v>
      </c>
      <c r="R38" s="378">
        <v>11</v>
      </c>
      <c r="S38" s="381">
        <v>6</v>
      </c>
      <c r="T38" s="381" t="s">
        <v>1261</v>
      </c>
      <c r="U38" s="378" t="s">
        <v>2055</v>
      </c>
      <c r="V38" s="384" t="s">
        <v>1261</v>
      </c>
      <c r="W38" s="378" t="s">
        <v>1414</v>
      </c>
      <c r="X38" s="378" t="s">
        <v>2056</v>
      </c>
      <c r="Y38" s="378" t="s">
        <v>1413</v>
      </c>
      <c r="Z38" s="385">
        <v>2.8</v>
      </c>
      <c r="AA38" s="385">
        <v>2.8</v>
      </c>
      <c r="AB38" s="378" t="s">
        <v>2057</v>
      </c>
      <c r="AC38" s="378" t="s">
        <v>2058</v>
      </c>
      <c r="AD38" s="378" t="s">
        <v>2059</v>
      </c>
      <c r="AE38" s="378" t="s">
        <v>2060</v>
      </c>
      <c r="AF38" s="378" t="s">
        <v>1413</v>
      </c>
    </row>
    <row r="39" spans="1:32" hidden="1">
      <c r="A39" s="378" t="s">
        <v>141</v>
      </c>
      <c r="B39" s="379">
        <f t="shared" si="0"/>
        <v>0</v>
      </c>
      <c r="C39" s="378"/>
      <c r="D39" s="378"/>
      <c r="E39" s="378"/>
      <c r="F39" s="380" t="s">
        <v>1413</v>
      </c>
      <c r="G39" s="378" t="s">
        <v>2061</v>
      </c>
      <c r="H39" s="379" t="s">
        <v>1405</v>
      </c>
      <c r="I39" s="378" t="s">
        <v>1406</v>
      </c>
      <c r="J39" s="381" t="s">
        <v>1407</v>
      </c>
      <c r="K39" s="381" t="s">
        <v>1408</v>
      </c>
      <c r="L39" s="378" t="s">
        <v>2062</v>
      </c>
      <c r="M39" s="378" t="s">
        <v>2063</v>
      </c>
      <c r="N39" s="382">
        <v>17973</v>
      </c>
      <c r="O39" s="383">
        <v>1949</v>
      </c>
      <c r="P39" s="378" t="s">
        <v>1993</v>
      </c>
      <c r="Q39" s="378" t="s">
        <v>1413</v>
      </c>
      <c r="R39" s="378">
        <v>1835</v>
      </c>
      <c r="S39" s="381" t="s">
        <v>1413</v>
      </c>
      <c r="T39" s="381" t="s">
        <v>1413</v>
      </c>
      <c r="U39" s="378" t="s">
        <v>1427</v>
      </c>
      <c r="V39" s="384" t="s">
        <v>1261</v>
      </c>
      <c r="W39" s="378" t="s">
        <v>1414</v>
      </c>
      <c r="X39" s="378" t="s">
        <v>2064</v>
      </c>
      <c r="Y39" s="378" t="s">
        <v>1413</v>
      </c>
      <c r="Z39" s="385">
        <v>499.9</v>
      </c>
      <c r="AA39" s="385">
        <v>500.7</v>
      </c>
      <c r="AB39" s="378" t="s">
        <v>1413</v>
      </c>
      <c r="AC39" s="378" t="s">
        <v>2065</v>
      </c>
      <c r="AD39" s="378" t="s">
        <v>2066</v>
      </c>
      <c r="AE39" s="378" t="s">
        <v>2067</v>
      </c>
      <c r="AF39" s="378" t="s">
        <v>1413</v>
      </c>
    </row>
    <row r="40" spans="1:32" hidden="1">
      <c r="A40" s="378" t="s">
        <v>141</v>
      </c>
      <c r="B40" s="379">
        <f t="shared" si="0"/>
        <v>0</v>
      </c>
      <c r="C40" s="378"/>
      <c r="D40" s="378"/>
      <c r="E40" s="378"/>
      <c r="F40" s="380" t="s">
        <v>1413</v>
      </c>
      <c r="G40" s="378" t="s">
        <v>2068</v>
      </c>
      <c r="H40" s="379" t="s">
        <v>1405</v>
      </c>
      <c r="I40" s="378" t="s">
        <v>1406</v>
      </c>
      <c r="J40" s="381" t="s">
        <v>1407</v>
      </c>
      <c r="K40" s="381" t="s">
        <v>1421</v>
      </c>
      <c r="L40" s="378" t="s">
        <v>2069</v>
      </c>
      <c r="M40" s="378" t="s">
        <v>2070</v>
      </c>
      <c r="N40" s="382">
        <v>32309</v>
      </c>
      <c r="O40" s="383">
        <v>1988</v>
      </c>
      <c r="P40" s="378" t="s">
        <v>1993</v>
      </c>
      <c r="Q40" s="378" t="s">
        <v>1425</v>
      </c>
      <c r="R40" s="378">
        <v>308</v>
      </c>
      <c r="S40" s="381">
        <v>0</v>
      </c>
      <c r="T40" s="381" t="s">
        <v>1426</v>
      </c>
      <c r="U40" s="378" t="s">
        <v>1413</v>
      </c>
      <c r="V40" s="384" t="s">
        <v>1261</v>
      </c>
      <c r="W40" s="378" t="s">
        <v>1414</v>
      </c>
      <c r="X40" s="378" t="s">
        <v>2071</v>
      </c>
      <c r="Y40" s="378" t="s">
        <v>1413</v>
      </c>
      <c r="Z40" s="385">
        <v>64.599999999999994</v>
      </c>
      <c r="AA40" s="385">
        <v>69</v>
      </c>
      <c r="AB40" s="378" t="s">
        <v>2072</v>
      </c>
      <c r="AC40" s="378" t="s">
        <v>2073</v>
      </c>
      <c r="AD40" s="378" t="s">
        <v>2074</v>
      </c>
      <c r="AE40" s="378" t="s">
        <v>2075</v>
      </c>
      <c r="AF40" s="378" t="s">
        <v>2076</v>
      </c>
    </row>
    <row r="41" spans="1:32" hidden="1">
      <c r="A41" s="378" t="s">
        <v>141</v>
      </c>
      <c r="B41" s="379">
        <f t="shared" si="0"/>
        <v>0</v>
      </c>
      <c r="C41" s="378"/>
      <c r="D41" s="378"/>
      <c r="E41" s="378"/>
      <c r="F41" s="380" t="s">
        <v>1413</v>
      </c>
      <c r="G41" s="378" t="s">
        <v>2077</v>
      </c>
      <c r="H41" s="379" t="s">
        <v>1405</v>
      </c>
      <c r="I41" s="378" t="s">
        <v>1406</v>
      </c>
      <c r="J41" s="381" t="s">
        <v>1407</v>
      </c>
      <c r="K41" s="381" t="s">
        <v>1408</v>
      </c>
      <c r="L41" s="378" t="s">
        <v>2078</v>
      </c>
      <c r="M41" s="378" t="s">
        <v>2079</v>
      </c>
      <c r="N41" s="382">
        <v>28157</v>
      </c>
      <c r="O41" s="383">
        <v>1977</v>
      </c>
      <c r="P41" s="378" t="s">
        <v>1993</v>
      </c>
      <c r="Q41" s="378" t="s">
        <v>1425</v>
      </c>
      <c r="R41" s="378">
        <v>1077</v>
      </c>
      <c r="S41" s="381">
        <v>0</v>
      </c>
      <c r="T41" s="381" t="s">
        <v>1426</v>
      </c>
      <c r="U41" s="378" t="s">
        <v>1413</v>
      </c>
      <c r="V41" s="384" t="s">
        <v>1261</v>
      </c>
      <c r="W41" s="378" t="s">
        <v>1414</v>
      </c>
      <c r="X41" s="378" t="s">
        <v>2080</v>
      </c>
      <c r="Y41" s="378" t="s">
        <v>1413</v>
      </c>
      <c r="Z41" s="385">
        <v>272.8</v>
      </c>
      <c r="AA41" s="385">
        <v>334.3</v>
      </c>
      <c r="AB41" s="378" t="s">
        <v>2081</v>
      </c>
      <c r="AC41" s="378" t="s">
        <v>2082</v>
      </c>
      <c r="AD41" s="378" t="s">
        <v>1413</v>
      </c>
      <c r="AE41" s="378" t="s">
        <v>2083</v>
      </c>
      <c r="AF41" s="378" t="s">
        <v>2015</v>
      </c>
    </row>
    <row r="42" spans="1:32" hidden="1">
      <c r="A42" s="378" t="s">
        <v>141</v>
      </c>
      <c r="B42" s="379">
        <f t="shared" si="0"/>
        <v>0</v>
      </c>
      <c r="C42" s="378"/>
      <c r="D42" s="378"/>
      <c r="E42" s="378"/>
      <c r="F42" s="380" t="s">
        <v>1413</v>
      </c>
      <c r="G42" s="378" t="s">
        <v>945</v>
      </c>
      <c r="H42" s="379" t="s">
        <v>1405</v>
      </c>
      <c r="I42" s="378" t="s">
        <v>1406</v>
      </c>
      <c r="J42" s="381" t="s">
        <v>1407</v>
      </c>
      <c r="K42" s="381" t="s">
        <v>1408</v>
      </c>
      <c r="L42" s="378" t="s">
        <v>2084</v>
      </c>
      <c r="M42" s="378" t="s">
        <v>2085</v>
      </c>
      <c r="N42" s="382">
        <v>30839</v>
      </c>
      <c r="O42" s="383">
        <v>1984</v>
      </c>
      <c r="P42" s="378" t="s">
        <v>2086</v>
      </c>
      <c r="Q42" s="378" t="s">
        <v>2025</v>
      </c>
      <c r="R42" s="378">
        <v>375</v>
      </c>
      <c r="S42" s="381" t="s">
        <v>1413</v>
      </c>
      <c r="T42" s="381" t="s">
        <v>1413</v>
      </c>
      <c r="U42" s="378" t="s">
        <v>1413</v>
      </c>
      <c r="V42" s="384" t="s">
        <v>1261</v>
      </c>
      <c r="W42" s="378" t="s">
        <v>1414</v>
      </c>
      <c r="X42" s="378" t="s">
        <v>2087</v>
      </c>
      <c r="Y42" s="378" t="s">
        <v>1413</v>
      </c>
      <c r="Z42" s="385">
        <v>68.5</v>
      </c>
      <c r="AA42" s="385">
        <v>86.8</v>
      </c>
      <c r="AB42" s="378" t="s">
        <v>2088</v>
      </c>
      <c r="AC42" s="378" t="s">
        <v>2089</v>
      </c>
      <c r="AD42" s="378" t="s">
        <v>2090</v>
      </c>
      <c r="AE42" s="378" t="s">
        <v>2091</v>
      </c>
      <c r="AF42" s="378" t="s">
        <v>2092</v>
      </c>
    </row>
    <row r="43" spans="1:32" hidden="1">
      <c r="A43" s="378" t="s">
        <v>141</v>
      </c>
      <c r="B43" s="379">
        <f t="shared" si="0"/>
        <v>0</v>
      </c>
      <c r="C43" s="378"/>
      <c r="D43" s="378"/>
      <c r="E43" s="378"/>
      <c r="F43" s="380" t="s">
        <v>1413</v>
      </c>
      <c r="G43" s="378" t="s">
        <v>2093</v>
      </c>
      <c r="H43" s="379" t="s">
        <v>1405</v>
      </c>
      <c r="I43" s="378" t="s">
        <v>1406</v>
      </c>
      <c r="J43" s="381" t="s">
        <v>1407</v>
      </c>
      <c r="K43" s="381" t="s">
        <v>1421</v>
      </c>
      <c r="L43" s="378" t="s">
        <v>2094</v>
      </c>
      <c r="M43" s="378" t="s">
        <v>2095</v>
      </c>
      <c r="N43" s="382">
        <v>25703</v>
      </c>
      <c r="O43" s="383">
        <v>1970</v>
      </c>
      <c r="P43" s="378" t="s">
        <v>2096</v>
      </c>
      <c r="Q43" s="378" t="s">
        <v>1425</v>
      </c>
      <c r="R43" s="378">
        <v>103</v>
      </c>
      <c r="S43" s="381">
        <v>0</v>
      </c>
      <c r="T43" s="381" t="s">
        <v>1426</v>
      </c>
      <c r="U43" s="378" t="s">
        <v>1413</v>
      </c>
      <c r="V43" s="384" t="s">
        <v>1261</v>
      </c>
      <c r="W43" s="378" t="s">
        <v>1414</v>
      </c>
      <c r="X43" s="378" t="s">
        <v>2097</v>
      </c>
      <c r="Y43" s="378" t="s">
        <v>1413</v>
      </c>
      <c r="Z43" s="385">
        <v>15.2</v>
      </c>
      <c r="AA43" s="385">
        <v>20.5</v>
      </c>
      <c r="AB43" s="378" t="s">
        <v>2098</v>
      </c>
      <c r="AC43" s="378" t="s">
        <v>2099</v>
      </c>
      <c r="AD43" s="378" t="s">
        <v>2100</v>
      </c>
      <c r="AE43" s="378" t="s">
        <v>2101</v>
      </c>
      <c r="AF43" s="378" t="s">
        <v>2102</v>
      </c>
    </row>
    <row r="44" spans="1:32" hidden="1">
      <c r="A44" s="378" t="s">
        <v>141</v>
      </c>
      <c r="B44" s="379">
        <f t="shared" si="0"/>
        <v>0</v>
      </c>
      <c r="C44" s="378"/>
      <c r="D44" s="378"/>
      <c r="E44" s="378"/>
      <c r="F44" s="380" t="s">
        <v>1413</v>
      </c>
      <c r="G44" s="378" t="s">
        <v>1920</v>
      </c>
      <c r="H44" s="379" t="s">
        <v>1405</v>
      </c>
      <c r="I44" s="378" t="s">
        <v>1406</v>
      </c>
      <c r="J44" s="381" t="s">
        <v>1407</v>
      </c>
      <c r="K44" s="381" t="s">
        <v>1421</v>
      </c>
      <c r="L44" s="378" t="s">
        <v>2103</v>
      </c>
      <c r="M44" s="378" t="s">
        <v>2104</v>
      </c>
      <c r="N44" s="382">
        <v>40483</v>
      </c>
      <c r="O44" s="383">
        <v>2010</v>
      </c>
      <c r="P44" s="378" t="s">
        <v>2096</v>
      </c>
      <c r="Q44" s="378" t="s">
        <v>1425</v>
      </c>
      <c r="R44" s="378">
        <v>75</v>
      </c>
      <c r="S44" s="381">
        <v>0</v>
      </c>
      <c r="T44" s="381" t="s">
        <v>1426</v>
      </c>
      <c r="U44" s="378" t="s">
        <v>1413</v>
      </c>
      <c r="V44" s="384" t="s">
        <v>1261</v>
      </c>
      <c r="W44" s="378" t="s">
        <v>1413</v>
      </c>
      <c r="X44" s="378" t="s">
        <v>2105</v>
      </c>
      <c r="Y44" s="378" t="s">
        <v>1413</v>
      </c>
      <c r="Z44" s="385">
        <v>10.4</v>
      </c>
      <c r="AA44" s="385">
        <v>15</v>
      </c>
      <c r="AB44" s="378" t="s">
        <v>2037</v>
      </c>
      <c r="AC44" s="378" t="s">
        <v>2106</v>
      </c>
      <c r="AD44" s="378" t="s">
        <v>2107</v>
      </c>
      <c r="AE44" s="378" t="s">
        <v>1413</v>
      </c>
      <c r="AF44" s="378" t="s">
        <v>1413</v>
      </c>
    </row>
    <row r="45" spans="1:32" hidden="1">
      <c r="A45" s="378" t="s">
        <v>141</v>
      </c>
      <c r="B45" s="379">
        <f t="shared" si="0"/>
        <v>0</v>
      </c>
      <c r="C45" s="378"/>
      <c r="D45" s="378"/>
      <c r="E45" s="378"/>
      <c r="F45" s="380" t="s">
        <v>1413</v>
      </c>
      <c r="G45" s="378" t="s">
        <v>2108</v>
      </c>
      <c r="H45" s="379" t="s">
        <v>1405</v>
      </c>
      <c r="I45" s="378" t="s">
        <v>1406</v>
      </c>
      <c r="J45" s="381" t="s">
        <v>1407</v>
      </c>
      <c r="K45" s="381" t="s">
        <v>1421</v>
      </c>
      <c r="L45" s="378" t="s">
        <v>2109</v>
      </c>
      <c r="M45" s="378" t="s">
        <v>2110</v>
      </c>
      <c r="N45" s="382">
        <v>30746</v>
      </c>
      <c r="O45" s="383">
        <v>1984</v>
      </c>
      <c r="P45" s="378" t="s">
        <v>1993</v>
      </c>
      <c r="Q45" s="378" t="s">
        <v>2045</v>
      </c>
      <c r="R45" s="378">
        <v>390</v>
      </c>
      <c r="S45" s="381">
        <v>1</v>
      </c>
      <c r="T45" s="381" t="s">
        <v>1261</v>
      </c>
      <c r="U45" s="378" t="s">
        <v>1891</v>
      </c>
      <c r="V45" s="384" t="s">
        <v>1261</v>
      </c>
      <c r="W45" s="378" t="s">
        <v>1414</v>
      </c>
      <c r="X45" s="378" t="s">
        <v>2111</v>
      </c>
      <c r="Y45" s="378" t="s">
        <v>1413</v>
      </c>
      <c r="Z45" s="385">
        <v>81.8</v>
      </c>
      <c r="AA45" s="385">
        <v>86.5</v>
      </c>
      <c r="AB45" s="378" t="s">
        <v>2112</v>
      </c>
      <c r="AC45" s="378" t="s">
        <v>2113</v>
      </c>
      <c r="AD45" s="378" t="s">
        <v>2114</v>
      </c>
      <c r="AE45" s="378" t="s">
        <v>2115</v>
      </c>
      <c r="AF45" s="378" t="s">
        <v>2116</v>
      </c>
    </row>
    <row r="46" spans="1:32" hidden="1">
      <c r="A46" s="378" t="s">
        <v>142</v>
      </c>
      <c r="B46" s="379">
        <f t="shared" si="0"/>
        <v>0</v>
      </c>
      <c r="C46" s="378"/>
      <c r="D46" s="378"/>
      <c r="E46" s="378"/>
      <c r="F46" s="380" t="s">
        <v>1413</v>
      </c>
      <c r="G46" s="378" t="s">
        <v>2198</v>
      </c>
      <c r="H46" s="379" t="s">
        <v>1405</v>
      </c>
      <c r="I46" s="378" t="s">
        <v>1406</v>
      </c>
      <c r="J46" s="381" t="s">
        <v>1407</v>
      </c>
      <c r="K46" s="381" t="s">
        <v>1408</v>
      </c>
      <c r="L46" s="378" t="s">
        <v>2320</v>
      </c>
      <c r="M46" s="378" t="s">
        <v>2321</v>
      </c>
      <c r="N46" s="382">
        <v>38534</v>
      </c>
      <c r="O46" s="383">
        <v>2005</v>
      </c>
      <c r="P46" s="378" t="s">
        <v>2292</v>
      </c>
      <c r="Q46" s="378" t="s">
        <v>1425</v>
      </c>
      <c r="R46" s="378">
        <v>418</v>
      </c>
      <c r="S46" s="381">
        <v>9</v>
      </c>
      <c r="T46" s="381" t="s">
        <v>1261</v>
      </c>
      <c r="U46" s="378" t="s">
        <v>2322</v>
      </c>
      <c r="V46" s="384" t="s">
        <v>1261</v>
      </c>
      <c r="W46" s="378" t="s">
        <v>1414</v>
      </c>
      <c r="X46" s="378" t="s">
        <v>2323</v>
      </c>
      <c r="Y46" s="378" t="s">
        <v>1413</v>
      </c>
      <c r="Z46" s="385">
        <v>98.4</v>
      </c>
      <c r="AA46" s="385">
        <v>93.2</v>
      </c>
      <c r="AB46" s="378" t="s">
        <v>2324</v>
      </c>
      <c r="AC46" s="378" t="s">
        <v>2325</v>
      </c>
      <c r="AD46" s="378" t="s">
        <v>2326</v>
      </c>
      <c r="AE46" s="378" t="s">
        <v>2327</v>
      </c>
      <c r="AF46" s="378" t="s">
        <v>2328</v>
      </c>
    </row>
    <row r="47" spans="1:32" hidden="1">
      <c r="A47" s="378" t="s">
        <v>142</v>
      </c>
      <c r="B47" s="379">
        <f t="shared" si="0"/>
        <v>0</v>
      </c>
      <c r="C47" s="378"/>
      <c r="D47" s="378"/>
      <c r="E47" s="378"/>
      <c r="F47" s="380" t="s">
        <v>1413</v>
      </c>
      <c r="G47" s="378" t="s">
        <v>2361</v>
      </c>
      <c r="H47" s="379" t="s">
        <v>1405</v>
      </c>
      <c r="I47" s="378" t="s">
        <v>1406</v>
      </c>
      <c r="J47" s="381" t="s">
        <v>1407</v>
      </c>
      <c r="K47" s="381" t="s">
        <v>1421</v>
      </c>
      <c r="L47" s="378" t="s">
        <v>2362</v>
      </c>
      <c r="M47" s="378" t="s">
        <v>2024</v>
      </c>
      <c r="N47" s="382">
        <v>39630</v>
      </c>
      <c r="O47" s="383">
        <v>2008</v>
      </c>
      <c r="P47" s="378" t="s">
        <v>2086</v>
      </c>
      <c r="Q47" s="378" t="s">
        <v>1413</v>
      </c>
      <c r="R47" s="378">
        <v>73</v>
      </c>
      <c r="S47" s="381">
        <v>10</v>
      </c>
      <c r="T47" s="381" t="s">
        <v>1261</v>
      </c>
      <c r="U47" s="378" t="s">
        <v>1427</v>
      </c>
      <c r="V47" s="384" t="s">
        <v>1261</v>
      </c>
      <c r="W47" s="378" t="s">
        <v>1414</v>
      </c>
      <c r="X47" s="378" t="s">
        <v>2363</v>
      </c>
      <c r="Y47" s="378" t="s">
        <v>1413</v>
      </c>
      <c r="Z47" s="385">
        <v>18.600000000000001</v>
      </c>
      <c r="AA47" s="385">
        <v>18.399999999999999</v>
      </c>
      <c r="AB47" s="378" t="s">
        <v>2364</v>
      </c>
      <c r="AC47" s="378" t="s">
        <v>2365</v>
      </c>
      <c r="AD47" s="378" t="s">
        <v>2366</v>
      </c>
      <c r="AE47" s="378" t="s">
        <v>2366</v>
      </c>
      <c r="AF47" s="378" t="s">
        <v>2366</v>
      </c>
    </row>
    <row r="48" spans="1:32" hidden="1">
      <c r="A48" s="378" t="s">
        <v>144</v>
      </c>
      <c r="B48" s="379">
        <f t="shared" si="0"/>
        <v>0</v>
      </c>
      <c r="C48" s="378"/>
      <c r="D48" s="378"/>
      <c r="E48" s="378"/>
      <c r="F48" s="380" t="s">
        <v>1403</v>
      </c>
      <c r="G48" s="378" t="s">
        <v>958</v>
      </c>
      <c r="H48" s="379" t="s">
        <v>1405</v>
      </c>
      <c r="I48" s="378" t="s">
        <v>1406</v>
      </c>
      <c r="J48" s="381" t="s">
        <v>1407</v>
      </c>
      <c r="K48" s="381" t="s">
        <v>1408</v>
      </c>
      <c r="L48" s="378" t="s">
        <v>2880</v>
      </c>
      <c r="M48" s="378" t="s">
        <v>1978</v>
      </c>
      <c r="N48" s="382">
        <v>41996</v>
      </c>
      <c r="O48" s="383">
        <v>2014</v>
      </c>
      <c r="P48" s="378" t="s">
        <v>2881</v>
      </c>
      <c r="Q48" s="378" t="s">
        <v>1412</v>
      </c>
      <c r="R48" s="378">
        <v>1821</v>
      </c>
      <c r="S48" s="381" t="s">
        <v>1413</v>
      </c>
      <c r="T48" s="381" t="s">
        <v>1413</v>
      </c>
      <c r="U48" s="378" t="s">
        <v>1413</v>
      </c>
      <c r="V48" s="384" t="s">
        <v>1261</v>
      </c>
      <c r="W48" s="378" t="s">
        <v>1414</v>
      </c>
      <c r="X48" s="378" t="s">
        <v>2882</v>
      </c>
      <c r="Y48" s="378" t="s">
        <v>1413</v>
      </c>
      <c r="Z48" s="385">
        <v>46003.7</v>
      </c>
      <c r="AA48" s="385">
        <v>386.2</v>
      </c>
      <c r="AB48" s="378" t="s">
        <v>2883</v>
      </c>
      <c r="AC48" s="378" t="s">
        <v>2884</v>
      </c>
      <c r="AD48" s="378" t="s">
        <v>2885</v>
      </c>
      <c r="AE48" s="378" t="s">
        <v>2886</v>
      </c>
      <c r="AF48" s="378" t="s">
        <v>2887</v>
      </c>
    </row>
    <row r="49" spans="1:32" hidden="1">
      <c r="A49" s="378" t="s">
        <v>144</v>
      </c>
      <c r="B49" s="379">
        <f t="shared" si="0"/>
        <v>0</v>
      </c>
      <c r="C49" s="378"/>
      <c r="D49" s="378"/>
      <c r="E49" s="378"/>
      <c r="F49" s="380" t="s">
        <v>1413</v>
      </c>
      <c r="G49" s="378" t="s">
        <v>2992</v>
      </c>
      <c r="H49" s="379" t="s">
        <v>1405</v>
      </c>
      <c r="I49" s="378" t="s">
        <v>1406</v>
      </c>
      <c r="J49" s="381" t="s">
        <v>1407</v>
      </c>
      <c r="K49" s="381" t="s">
        <v>1421</v>
      </c>
      <c r="L49" s="378" t="s">
        <v>2993</v>
      </c>
      <c r="M49" s="378" t="s">
        <v>2994</v>
      </c>
      <c r="N49" s="382">
        <v>40725</v>
      </c>
      <c r="O49" s="383">
        <v>2011</v>
      </c>
      <c r="P49" s="378" t="s">
        <v>2995</v>
      </c>
      <c r="Q49" s="378" t="s">
        <v>1425</v>
      </c>
      <c r="R49" s="378">
        <v>184</v>
      </c>
      <c r="S49" s="381">
        <v>3</v>
      </c>
      <c r="T49" s="381" t="s">
        <v>1261</v>
      </c>
      <c r="U49" s="378" t="s">
        <v>1477</v>
      </c>
      <c r="V49" s="384" t="s">
        <v>1261</v>
      </c>
      <c r="W49" s="378" t="s">
        <v>1414</v>
      </c>
      <c r="X49" s="378" t="s">
        <v>2996</v>
      </c>
      <c r="Y49" s="378" t="s">
        <v>1413</v>
      </c>
      <c r="Z49" s="385">
        <v>33.9</v>
      </c>
      <c r="AA49" s="385">
        <v>40.6</v>
      </c>
      <c r="AB49" s="378" t="s">
        <v>2997</v>
      </c>
      <c r="AC49" s="378" t="s">
        <v>2998</v>
      </c>
      <c r="AD49" s="378" t="s">
        <v>2999</v>
      </c>
      <c r="AE49" s="378" t="s">
        <v>3000</v>
      </c>
      <c r="AF49" s="378" t="s">
        <v>3001</v>
      </c>
    </row>
    <row r="50" spans="1:32" hidden="1">
      <c r="A50" s="378" t="s">
        <v>144</v>
      </c>
      <c r="B50" s="379">
        <f t="shared" si="0"/>
        <v>0</v>
      </c>
      <c r="C50" s="378"/>
      <c r="D50" s="378"/>
      <c r="E50" s="378"/>
      <c r="F50" s="380" t="s">
        <v>1413</v>
      </c>
      <c r="G50" s="378" t="s">
        <v>3002</v>
      </c>
      <c r="H50" s="379" t="s">
        <v>1405</v>
      </c>
      <c r="I50" s="378" t="s">
        <v>1406</v>
      </c>
      <c r="J50" s="381" t="s">
        <v>1407</v>
      </c>
      <c r="K50" s="381" t="s">
        <v>1421</v>
      </c>
      <c r="L50" s="378" t="s">
        <v>3003</v>
      </c>
      <c r="M50" s="378" t="s">
        <v>3004</v>
      </c>
      <c r="N50" s="382">
        <v>40725</v>
      </c>
      <c r="O50" s="383">
        <v>2011</v>
      </c>
      <c r="P50" s="378" t="s">
        <v>2963</v>
      </c>
      <c r="Q50" s="378" t="s">
        <v>1425</v>
      </c>
      <c r="R50" s="378">
        <v>51</v>
      </c>
      <c r="S50" s="381">
        <v>5</v>
      </c>
      <c r="T50" s="381" t="s">
        <v>1261</v>
      </c>
      <c r="U50" s="378" t="s">
        <v>1427</v>
      </c>
      <c r="V50" s="384" t="s">
        <v>1261</v>
      </c>
      <c r="W50" s="378" t="s">
        <v>1414</v>
      </c>
      <c r="X50" s="378" t="s">
        <v>3005</v>
      </c>
      <c r="Y50" s="378" t="s">
        <v>1413</v>
      </c>
      <c r="Z50" s="385">
        <v>13.3</v>
      </c>
      <c r="AA50" s="385">
        <v>12.9</v>
      </c>
      <c r="AB50" s="378" t="s">
        <v>3006</v>
      </c>
      <c r="AC50" s="378" t="s">
        <v>3007</v>
      </c>
      <c r="AD50" s="378" t="s">
        <v>3008</v>
      </c>
      <c r="AE50" s="378" t="s">
        <v>3009</v>
      </c>
      <c r="AF50" s="378" t="s">
        <v>1413</v>
      </c>
    </row>
    <row r="51" spans="1:32" hidden="1">
      <c r="A51" s="378" t="s">
        <v>145</v>
      </c>
      <c r="B51" s="379">
        <f t="shared" si="0"/>
        <v>0</v>
      </c>
      <c r="C51" s="378"/>
      <c r="D51" s="378"/>
      <c r="E51" s="378"/>
      <c r="F51" s="380" t="s">
        <v>1413</v>
      </c>
      <c r="G51" s="378" t="s">
        <v>3161</v>
      </c>
      <c r="H51" s="379" t="s">
        <v>1405</v>
      </c>
      <c r="I51" s="378" t="s">
        <v>1406</v>
      </c>
      <c r="J51" s="381" t="s">
        <v>1407</v>
      </c>
      <c r="K51" s="381" t="s">
        <v>1421</v>
      </c>
      <c r="L51" s="378" t="s">
        <v>6457</v>
      </c>
      <c r="M51" s="378" t="s">
        <v>3162</v>
      </c>
      <c r="N51" s="382">
        <v>41061</v>
      </c>
      <c r="O51" s="383">
        <v>2012</v>
      </c>
      <c r="P51" s="378" t="s">
        <v>3116</v>
      </c>
      <c r="Q51" s="378" t="s">
        <v>1425</v>
      </c>
      <c r="R51" s="378">
        <v>155</v>
      </c>
      <c r="S51" s="381">
        <v>7</v>
      </c>
      <c r="T51" s="381" t="s">
        <v>1261</v>
      </c>
      <c r="U51" s="378" t="s">
        <v>1427</v>
      </c>
      <c r="V51" s="384" t="s">
        <v>1261</v>
      </c>
      <c r="W51" s="378" t="s">
        <v>1413</v>
      </c>
      <c r="X51" s="378" t="s">
        <v>3163</v>
      </c>
      <c r="Y51" s="378" t="s">
        <v>1413</v>
      </c>
      <c r="Z51" s="385">
        <v>33</v>
      </c>
      <c r="AA51" s="385">
        <v>39.6</v>
      </c>
      <c r="AB51" s="378" t="s">
        <v>3164</v>
      </c>
      <c r="AC51" s="378" t="s">
        <v>3165</v>
      </c>
      <c r="AD51" s="378" t="s">
        <v>1413</v>
      </c>
      <c r="AE51" s="378" t="s">
        <v>3166</v>
      </c>
      <c r="AF51" s="378" t="s">
        <v>1413</v>
      </c>
    </row>
    <row r="52" spans="1:32" hidden="1">
      <c r="A52" s="378" t="s">
        <v>145</v>
      </c>
      <c r="B52" s="379">
        <f t="shared" si="0"/>
        <v>0</v>
      </c>
      <c r="C52" s="378"/>
      <c r="D52" s="378"/>
      <c r="E52" s="378"/>
      <c r="F52" s="380" t="s">
        <v>1403</v>
      </c>
      <c r="G52" s="378" t="s">
        <v>3131</v>
      </c>
      <c r="H52" s="379" t="s">
        <v>1405</v>
      </c>
      <c r="I52" s="378" t="s">
        <v>1406</v>
      </c>
      <c r="J52" s="381" t="s">
        <v>1407</v>
      </c>
      <c r="K52" s="381" t="s">
        <v>1408</v>
      </c>
      <c r="L52" s="378" t="s">
        <v>3132</v>
      </c>
      <c r="M52" s="378" t="s">
        <v>1978</v>
      </c>
      <c r="N52" s="382">
        <v>41535</v>
      </c>
      <c r="O52" s="383">
        <v>2013</v>
      </c>
      <c r="P52" s="378" t="s">
        <v>3133</v>
      </c>
      <c r="Q52" s="378" t="s">
        <v>1412</v>
      </c>
      <c r="R52" s="378">
        <v>1949</v>
      </c>
      <c r="S52" s="381" t="s">
        <v>1413</v>
      </c>
      <c r="T52" s="381" t="s">
        <v>1413</v>
      </c>
      <c r="U52" s="378" t="s">
        <v>1413</v>
      </c>
      <c r="V52" s="384" t="s">
        <v>1261</v>
      </c>
      <c r="W52" s="378" t="s">
        <v>1414</v>
      </c>
      <c r="X52" s="378" t="s">
        <v>3005</v>
      </c>
      <c r="Y52" s="378" t="s">
        <v>1413</v>
      </c>
      <c r="Z52" s="385">
        <v>2406</v>
      </c>
      <c r="AA52" s="385">
        <v>352.3</v>
      </c>
      <c r="AB52" s="378" t="s">
        <v>3134</v>
      </c>
      <c r="AC52" s="378" t="s">
        <v>3135</v>
      </c>
      <c r="AD52" s="378" t="s">
        <v>3136</v>
      </c>
      <c r="AE52" s="378" t="s">
        <v>3137</v>
      </c>
      <c r="AF52" s="378" t="s">
        <v>3138</v>
      </c>
    </row>
    <row r="53" spans="1:32" hidden="1">
      <c r="A53" s="378" t="s">
        <v>145</v>
      </c>
      <c r="B53" s="379">
        <f t="shared" si="0"/>
        <v>0</v>
      </c>
      <c r="C53" s="378"/>
      <c r="D53" s="378"/>
      <c r="E53" s="378"/>
      <c r="F53" s="380" t="s">
        <v>1413</v>
      </c>
      <c r="G53" s="378" t="s">
        <v>3167</v>
      </c>
      <c r="H53" s="379" t="s">
        <v>1405</v>
      </c>
      <c r="I53" s="378" t="s">
        <v>1406</v>
      </c>
      <c r="J53" s="381" t="s">
        <v>1407</v>
      </c>
      <c r="K53" s="381" t="s">
        <v>1421</v>
      </c>
      <c r="L53" s="378" t="s">
        <v>3168</v>
      </c>
      <c r="M53" s="378" t="s">
        <v>3169</v>
      </c>
      <c r="N53" s="382">
        <v>39995</v>
      </c>
      <c r="O53" s="383">
        <v>2009</v>
      </c>
      <c r="P53" s="378" t="s">
        <v>3116</v>
      </c>
      <c r="Q53" s="378" t="s">
        <v>1425</v>
      </c>
      <c r="R53" s="378">
        <v>314</v>
      </c>
      <c r="S53" s="381">
        <v>0</v>
      </c>
      <c r="T53" s="381" t="s">
        <v>1426</v>
      </c>
      <c r="U53" s="378" t="s">
        <v>1413</v>
      </c>
      <c r="V53" s="384" t="s">
        <v>1261</v>
      </c>
      <c r="W53" s="378" t="s">
        <v>1414</v>
      </c>
      <c r="X53" s="378" t="s">
        <v>3170</v>
      </c>
      <c r="Y53" s="378" t="s">
        <v>1413</v>
      </c>
      <c r="Z53" s="385">
        <v>77</v>
      </c>
      <c r="AA53" s="385">
        <v>83.5</v>
      </c>
      <c r="AB53" s="378" t="s">
        <v>3171</v>
      </c>
      <c r="AC53" s="378" t="s">
        <v>3172</v>
      </c>
      <c r="AD53" s="378" t="s">
        <v>3173</v>
      </c>
      <c r="AE53" s="378" t="s">
        <v>3174</v>
      </c>
      <c r="AF53" s="378" t="s">
        <v>3175</v>
      </c>
    </row>
    <row r="54" spans="1:32" hidden="1">
      <c r="A54" s="378" t="s">
        <v>145</v>
      </c>
      <c r="B54" s="379">
        <f t="shared" si="0"/>
        <v>0</v>
      </c>
      <c r="C54" s="378"/>
      <c r="D54" s="378"/>
      <c r="E54" s="378"/>
      <c r="F54" s="380" t="s">
        <v>1413</v>
      </c>
      <c r="G54" s="378" t="s">
        <v>6458</v>
      </c>
      <c r="H54" s="379" t="s">
        <v>1405</v>
      </c>
      <c r="I54" s="378" t="s">
        <v>1406</v>
      </c>
      <c r="J54" s="381" t="s">
        <v>1407</v>
      </c>
      <c r="K54" s="381" t="s">
        <v>1421</v>
      </c>
      <c r="L54" s="378" t="s">
        <v>3176</v>
      </c>
      <c r="M54" s="378" t="s">
        <v>3177</v>
      </c>
      <c r="N54" s="382">
        <v>39995</v>
      </c>
      <c r="O54" s="383">
        <v>2009</v>
      </c>
      <c r="P54" s="378" t="s">
        <v>3116</v>
      </c>
      <c r="Q54" s="378" t="s">
        <v>1425</v>
      </c>
      <c r="R54" s="378">
        <v>730</v>
      </c>
      <c r="S54" s="381" t="s">
        <v>1413</v>
      </c>
      <c r="T54" s="381" t="s">
        <v>1413</v>
      </c>
      <c r="U54" s="378" t="s">
        <v>1413</v>
      </c>
      <c r="V54" s="384" t="s">
        <v>1261</v>
      </c>
      <c r="W54" s="378" t="s">
        <v>1414</v>
      </c>
      <c r="X54" s="378" t="s">
        <v>3178</v>
      </c>
      <c r="Y54" s="378" t="s">
        <v>1413</v>
      </c>
      <c r="Z54" s="385">
        <v>121</v>
      </c>
      <c r="AA54" s="385">
        <v>126.2</v>
      </c>
      <c r="AB54" s="378" t="s">
        <v>3179</v>
      </c>
      <c r="AC54" s="378" t="s">
        <v>3180</v>
      </c>
      <c r="AD54" s="378" t="s">
        <v>3181</v>
      </c>
      <c r="AE54" s="378" t="s">
        <v>3182</v>
      </c>
      <c r="AF54" s="378" t="s">
        <v>3183</v>
      </c>
    </row>
    <row r="55" spans="1:32" hidden="1">
      <c r="A55" s="378" t="s">
        <v>145</v>
      </c>
      <c r="B55" s="379">
        <f t="shared" si="0"/>
        <v>0</v>
      </c>
      <c r="C55" s="378"/>
      <c r="D55" s="378"/>
      <c r="E55" s="378"/>
      <c r="F55" s="380" t="s">
        <v>1413</v>
      </c>
      <c r="G55" s="378" t="s">
        <v>3139</v>
      </c>
      <c r="H55" s="379" t="s">
        <v>1405</v>
      </c>
      <c r="I55" s="378" t="s">
        <v>1406</v>
      </c>
      <c r="J55" s="381" t="s">
        <v>1407</v>
      </c>
      <c r="K55" s="381" t="s">
        <v>1421</v>
      </c>
      <c r="L55" s="378" t="s">
        <v>3140</v>
      </c>
      <c r="M55" s="378" t="s">
        <v>3141</v>
      </c>
      <c r="N55" s="382">
        <v>34135</v>
      </c>
      <c r="O55" s="383">
        <v>1993</v>
      </c>
      <c r="P55" s="378" t="s">
        <v>3116</v>
      </c>
      <c r="Q55" s="378" t="s">
        <v>3229</v>
      </c>
      <c r="R55" s="378" t="s">
        <v>1413</v>
      </c>
      <c r="S55" s="381">
        <v>7</v>
      </c>
      <c r="T55" s="381" t="s">
        <v>1261</v>
      </c>
      <c r="U55" s="378" t="s">
        <v>1427</v>
      </c>
      <c r="V55" s="384" t="s">
        <v>1261</v>
      </c>
      <c r="W55" s="378" t="s">
        <v>1414</v>
      </c>
      <c r="X55" s="378" t="s">
        <v>3142</v>
      </c>
      <c r="Y55" s="378" t="s">
        <v>1413</v>
      </c>
      <c r="Z55" s="385">
        <v>0.2</v>
      </c>
      <c r="AA55" s="385" t="s">
        <v>1413</v>
      </c>
      <c r="AB55" s="378" t="s">
        <v>3143</v>
      </c>
      <c r="AC55" s="378" t="s">
        <v>3144</v>
      </c>
      <c r="AD55" s="378" t="s">
        <v>3145</v>
      </c>
      <c r="AE55" s="378" t="s">
        <v>3146</v>
      </c>
      <c r="AF55" s="378" t="s">
        <v>1413</v>
      </c>
    </row>
    <row r="56" spans="1:32" hidden="1">
      <c r="A56" s="378" t="s">
        <v>146</v>
      </c>
      <c r="B56" s="379">
        <f t="shared" si="0"/>
        <v>0</v>
      </c>
      <c r="C56" s="378"/>
      <c r="D56" s="378"/>
      <c r="E56" s="378"/>
      <c r="F56" s="380" t="s">
        <v>1413</v>
      </c>
      <c r="G56" s="378" t="s">
        <v>3354</v>
      </c>
      <c r="H56" s="379" t="s">
        <v>1405</v>
      </c>
      <c r="I56" s="378" t="s">
        <v>1406</v>
      </c>
      <c r="J56" s="381" t="s">
        <v>1407</v>
      </c>
      <c r="K56" s="381" t="s">
        <v>1408</v>
      </c>
      <c r="L56" s="378" t="s">
        <v>3355</v>
      </c>
      <c r="M56" s="378" t="s">
        <v>3356</v>
      </c>
      <c r="N56" s="382">
        <v>41001</v>
      </c>
      <c r="O56" s="383">
        <v>2012</v>
      </c>
      <c r="P56" s="378" t="s">
        <v>2788</v>
      </c>
      <c r="Q56" s="378" t="s">
        <v>1425</v>
      </c>
      <c r="R56" s="378">
        <v>323</v>
      </c>
      <c r="S56" s="381">
        <v>5</v>
      </c>
      <c r="T56" s="381" t="s">
        <v>1261</v>
      </c>
      <c r="U56" s="378" t="s">
        <v>1427</v>
      </c>
      <c r="V56" s="384" t="s">
        <v>1261</v>
      </c>
      <c r="W56" s="378" t="s">
        <v>1414</v>
      </c>
      <c r="X56" s="378" t="s">
        <v>3357</v>
      </c>
      <c r="Y56" s="378" t="s">
        <v>1413</v>
      </c>
      <c r="Z56" s="385">
        <v>850.1</v>
      </c>
      <c r="AA56" s="385">
        <v>84.7</v>
      </c>
      <c r="AB56" s="378" t="s">
        <v>3358</v>
      </c>
      <c r="AC56" s="378" t="s">
        <v>3359</v>
      </c>
      <c r="AD56" s="378" t="s">
        <v>3360</v>
      </c>
      <c r="AE56" s="378" t="s">
        <v>3361</v>
      </c>
      <c r="AF56" s="378" t="s">
        <v>1413</v>
      </c>
    </row>
    <row r="57" spans="1:32" hidden="1">
      <c r="A57" s="378" t="s">
        <v>146</v>
      </c>
      <c r="B57" s="379">
        <f t="shared" si="0"/>
        <v>0</v>
      </c>
      <c r="C57" s="378"/>
      <c r="D57" s="378"/>
      <c r="E57" s="378"/>
      <c r="F57" s="380" t="s">
        <v>1413</v>
      </c>
      <c r="G57" s="378" t="s">
        <v>3362</v>
      </c>
      <c r="H57" s="379" t="s">
        <v>1405</v>
      </c>
      <c r="I57" s="378" t="s">
        <v>1406</v>
      </c>
      <c r="J57" s="381" t="s">
        <v>1407</v>
      </c>
      <c r="K57" s="381" t="s">
        <v>1421</v>
      </c>
      <c r="L57" s="378" t="s">
        <v>3363</v>
      </c>
      <c r="M57" s="378" t="s">
        <v>3364</v>
      </c>
      <c r="N57" s="382">
        <v>41091</v>
      </c>
      <c r="O57" s="383">
        <v>2012</v>
      </c>
      <c r="P57" s="378" t="s">
        <v>2788</v>
      </c>
      <c r="Q57" s="378" t="s">
        <v>1425</v>
      </c>
      <c r="R57" s="378">
        <v>9</v>
      </c>
      <c r="S57" s="381">
        <v>9</v>
      </c>
      <c r="T57" s="381" t="s">
        <v>1261</v>
      </c>
      <c r="U57" s="378" t="s">
        <v>1427</v>
      </c>
      <c r="V57" s="384" t="s">
        <v>1261</v>
      </c>
      <c r="W57" s="378" t="s">
        <v>1414</v>
      </c>
      <c r="X57" s="378" t="s">
        <v>3365</v>
      </c>
      <c r="Y57" s="378" t="s">
        <v>1413</v>
      </c>
      <c r="Z57" s="385">
        <v>0</v>
      </c>
      <c r="AA57" s="385">
        <v>3.5</v>
      </c>
      <c r="AB57" s="378" t="s">
        <v>3366</v>
      </c>
      <c r="AC57" s="378" t="s">
        <v>3367</v>
      </c>
      <c r="AD57" s="378" t="s">
        <v>3368</v>
      </c>
      <c r="AE57" s="378" t="s">
        <v>3369</v>
      </c>
      <c r="AF57" s="378" t="s">
        <v>1559</v>
      </c>
    </row>
    <row r="58" spans="1:32" hidden="1">
      <c r="A58" s="378" t="s">
        <v>146</v>
      </c>
      <c r="B58" s="379">
        <f t="shared" si="0"/>
        <v>0</v>
      </c>
      <c r="C58" s="378"/>
      <c r="D58" s="378"/>
      <c r="E58" s="378"/>
      <c r="F58" s="380" t="s">
        <v>1403</v>
      </c>
      <c r="G58" s="378" t="s">
        <v>3219</v>
      </c>
      <c r="H58" s="379" t="s">
        <v>1405</v>
      </c>
      <c r="I58" s="378" t="s">
        <v>1406</v>
      </c>
      <c r="J58" s="381" t="s">
        <v>1407</v>
      </c>
      <c r="K58" s="381" t="s">
        <v>1408</v>
      </c>
      <c r="L58" s="378" t="s">
        <v>3220</v>
      </c>
      <c r="M58" s="378" t="s">
        <v>1978</v>
      </c>
      <c r="N58" s="382">
        <v>42570</v>
      </c>
      <c r="O58" s="383">
        <v>2016</v>
      </c>
      <c r="P58" s="378" t="s">
        <v>3221</v>
      </c>
      <c r="Q58" s="378" t="s">
        <v>1412</v>
      </c>
      <c r="R58" s="378">
        <v>1972</v>
      </c>
      <c r="S58" s="381" t="s">
        <v>1413</v>
      </c>
      <c r="T58" s="381" t="s">
        <v>1413</v>
      </c>
      <c r="U58" s="378" t="s">
        <v>1413</v>
      </c>
      <c r="V58" s="384" t="s">
        <v>1261</v>
      </c>
      <c r="W58" s="378" t="s">
        <v>1414</v>
      </c>
      <c r="X58" s="378" t="s">
        <v>3222</v>
      </c>
      <c r="Y58" s="378" t="s">
        <v>1413</v>
      </c>
      <c r="Z58" s="385">
        <v>3323.5</v>
      </c>
      <c r="AA58" s="385">
        <v>534</v>
      </c>
      <c r="AB58" s="378" t="s">
        <v>3223</v>
      </c>
      <c r="AC58" s="378" t="s">
        <v>3224</v>
      </c>
      <c r="AD58" s="378" t="s">
        <v>3225</v>
      </c>
      <c r="AE58" s="378" t="s">
        <v>1794</v>
      </c>
      <c r="AF58" s="378" t="s">
        <v>1559</v>
      </c>
    </row>
    <row r="59" spans="1:32" hidden="1">
      <c r="A59" s="378" t="s">
        <v>3541</v>
      </c>
      <c r="B59" s="379">
        <f t="shared" si="0"/>
        <v>0</v>
      </c>
      <c r="C59" s="378"/>
      <c r="D59" s="378"/>
      <c r="E59" s="378"/>
      <c r="F59" s="380" t="s">
        <v>1413</v>
      </c>
      <c r="G59" s="378" t="s">
        <v>3540</v>
      </c>
      <c r="H59" s="379" t="s">
        <v>1405</v>
      </c>
      <c r="I59" s="378" t="s">
        <v>1406</v>
      </c>
      <c r="J59" s="381" t="s">
        <v>1407</v>
      </c>
      <c r="K59" s="381" t="s">
        <v>1408</v>
      </c>
      <c r="L59" s="378" t="s">
        <v>3542</v>
      </c>
      <c r="M59" s="378" t="s">
        <v>3543</v>
      </c>
      <c r="N59" s="382">
        <v>30733</v>
      </c>
      <c r="O59" s="383">
        <v>1984</v>
      </c>
      <c r="P59" s="378" t="s">
        <v>2096</v>
      </c>
      <c r="Q59" s="378" t="s">
        <v>2045</v>
      </c>
      <c r="R59" s="378">
        <v>795</v>
      </c>
      <c r="S59" s="381">
        <v>3</v>
      </c>
      <c r="T59" s="381" t="s">
        <v>1261</v>
      </c>
      <c r="U59" s="378" t="s">
        <v>1477</v>
      </c>
      <c r="V59" s="384" t="s">
        <v>1261</v>
      </c>
      <c r="W59" s="378" t="s">
        <v>1414</v>
      </c>
      <c r="X59" s="378" t="s">
        <v>3544</v>
      </c>
      <c r="Y59" s="378" t="s">
        <v>1413</v>
      </c>
      <c r="Z59" s="385">
        <v>142.9</v>
      </c>
      <c r="AA59" s="385">
        <v>321.89999999999998</v>
      </c>
      <c r="AB59" s="378" t="s">
        <v>3545</v>
      </c>
      <c r="AC59" s="378" t="s">
        <v>3546</v>
      </c>
      <c r="AD59" s="378" t="s">
        <v>1413</v>
      </c>
      <c r="AE59" s="378" t="s">
        <v>3547</v>
      </c>
      <c r="AF59" s="378" t="s">
        <v>3548</v>
      </c>
    </row>
    <row r="60" spans="1:32" hidden="1">
      <c r="A60" s="378" t="s">
        <v>3541</v>
      </c>
      <c r="B60" s="379">
        <f t="shared" si="0"/>
        <v>0</v>
      </c>
      <c r="C60" s="378"/>
      <c r="D60" s="378"/>
      <c r="E60" s="378"/>
      <c r="F60" s="380" t="s">
        <v>1403</v>
      </c>
      <c r="G60" s="378" t="s">
        <v>956</v>
      </c>
      <c r="H60" s="379" t="s">
        <v>1405</v>
      </c>
      <c r="I60" s="378" t="s">
        <v>1406</v>
      </c>
      <c r="J60" s="381" t="s">
        <v>1407</v>
      </c>
      <c r="K60" s="381" t="s">
        <v>1408</v>
      </c>
      <c r="L60" s="378" t="s">
        <v>3549</v>
      </c>
      <c r="M60" s="378" t="s">
        <v>1978</v>
      </c>
      <c r="N60" s="382">
        <v>41535</v>
      </c>
      <c r="O60" s="383">
        <v>2013</v>
      </c>
      <c r="P60" s="378" t="s">
        <v>3550</v>
      </c>
      <c r="Q60" s="378" t="s">
        <v>1412</v>
      </c>
      <c r="R60" s="378">
        <v>1257</v>
      </c>
      <c r="S60" s="381" t="s">
        <v>1413</v>
      </c>
      <c r="T60" s="381" t="s">
        <v>1426</v>
      </c>
      <c r="U60" s="378" t="s">
        <v>1413</v>
      </c>
      <c r="V60" s="384" t="s">
        <v>1261</v>
      </c>
      <c r="W60" s="378" t="s">
        <v>1414</v>
      </c>
      <c r="X60" s="378" t="s">
        <v>3551</v>
      </c>
      <c r="Y60" s="378" t="s">
        <v>1413</v>
      </c>
      <c r="Z60" s="385">
        <v>30458.6</v>
      </c>
      <c r="AA60" s="385">
        <v>608.20000000000005</v>
      </c>
      <c r="AB60" s="378" t="s">
        <v>3223</v>
      </c>
      <c r="AC60" s="378" t="s">
        <v>3552</v>
      </c>
      <c r="AD60" s="378" t="s">
        <v>3553</v>
      </c>
      <c r="AE60" s="378" t="s">
        <v>3554</v>
      </c>
      <c r="AF60" s="378" t="s">
        <v>3548</v>
      </c>
    </row>
    <row r="61" spans="1:32" hidden="1">
      <c r="A61" s="378" t="s">
        <v>3541</v>
      </c>
      <c r="B61" s="379">
        <f t="shared" si="0"/>
        <v>0</v>
      </c>
      <c r="C61" s="378"/>
      <c r="D61" s="378"/>
      <c r="E61" s="378"/>
      <c r="F61" s="380" t="s">
        <v>1413</v>
      </c>
      <c r="G61" s="378" t="s">
        <v>3582</v>
      </c>
      <c r="H61" s="379" t="s">
        <v>1405</v>
      </c>
      <c r="I61" s="378" t="s">
        <v>1406</v>
      </c>
      <c r="J61" s="381" t="s">
        <v>1407</v>
      </c>
      <c r="K61" s="381" t="s">
        <v>1408</v>
      </c>
      <c r="L61" s="378" t="s">
        <v>3636</v>
      </c>
      <c r="M61" s="378" t="s">
        <v>3637</v>
      </c>
      <c r="N61" s="382">
        <v>38810</v>
      </c>
      <c r="O61" s="383">
        <v>2006</v>
      </c>
      <c r="P61" s="378" t="s">
        <v>2096</v>
      </c>
      <c r="Q61" s="378" t="s">
        <v>1425</v>
      </c>
      <c r="R61" s="378">
        <v>167</v>
      </c>
      <c r="S61" s="381">
        <v>7</v>
      </c>
      <c r="T61" s="381" t="s">
        <v>1261</v>
      </c>
      <c r="U61" s="378" t="s">
        <v>3638</v>
      </c>
      <c r="V61" s="384" t="s">
        <v>1261</v>
      </c>
      <c r="W61" s="378" t="s">
        <v>1414</v>
      </c>
      <c r="X61" s="378" t="s">
        <v>3639</v>
      </c>
      <c r="Y61" s="378" t="s">
        <v>1413</v>
      </c>
      <c r="Z61" s="385">
        <v>388.7</v>
      </c>
      <c r="AA61" s="385">
        <v>59.2</v>
      </c>
      <c r="AB61" s="378" t="s">
        <v>3640</v>
      </c>
      <c r="AC61" s="378" t="s">
        <v>3641</v>
      </c>
      <c r="AD61" s="378" t="s">
        <v>1413</v>
      </c>
      <c r="AE61" s="378" t="s">
        <v>3642</v>
      </c>
      <c r="AF61" s="378" t="s">
        <v>3548</v>
      </c>
    </row>
    <row r="62" spans="1:32" hidden="1">
      <c r="A62" s="378" t="s">
        <v>3541</v>
      </c>
      <c r="B62" s="379">
        <f t="shared" si="0"/>
        <v>0</v>
      </c>
      <c r="C62" s="378"/>
      <c r="D62" s="378"/>
      <c r="E62" s="378"/>
      <c r="F62" s="380" t="s">
        <v>1413</v>
      </c>
      <c r="G62" s="378" t="s">
        <v>6460</v>
      </c>
      <c r="H62" s="379" t="s">
        <v>1405</v>
      </c>
      <c r="I62" s="378" t="s">
        <v>1406</v>
      </c>
      <c r="J62" s="381" t="s">
        <v>1407</v>
      </c>
      <c r="K62" s="381" t="s">
        <v>1421</v>
      </c>
      <c r="L62" s="378" t="s">
        <v>6461</v>
      </c>
      <c r="M62" s="378" t="s">
        <v>5494</v>
      </c>
      <c r="N62" s="382">
        <v>42828</v>
      </c>
      <c r="O62" s="383">
        <v>2017</v>
      </c>
      <c r="P62" s="378" t="s">
        <v>6462</v>
      </c>
      <c r="Q62" s="378" t="s">
        <v>2025</v>
      </c>
      <c r="R62" s="378">
        <v>66</v>
      </c>
      <c r="S62" s="381" t="s">
        <v>1413</v>
      </c>
      <c r="T62" s="381" t="s">
        <v>1413</v>
      </c>
      <c r="U62" s="378" t="s">
        <v>1413</v>
      </c>
      <c r="V62" s="384" t="s">
        <v>1413</v>
      </c>
      <c r="W62" s="378" t="s">
        <v>6463</v>
      </c>
      <c r="X62" s="378" t="s">
        <v>1413</v>
      </c>
      <c r="Y62" s="378" t="s">
        <v>1413</v>
      </c>
      <c r="Z62" s="385">
        <v>76</v>
      </c>
      <c r="AA62" s="385">
        <v>0</v>
      </c>
      <c r="AB62" s="378" t="s">
        <v>1413</v>
      </c>
      <c r="AC62" s="378" t="s">
        <v>1413</v>
      </c>
      <c r="AD62" s="378" t="s">
        <v>1413</v>
      </c>
      <c r="AE62" s="378" t="s">
        <v>1413</v>
      </c>
      <c r="AF62" s="378" t="s">
        <v>1413</v>
      </c>
    </row>
    <row r="63" spans="1:32" hidden="1">
      <c r="A63" s="378" t="s">
        <v>147</v>
      </c>
      <c r="B63" s="379">
        <f t="shared" si="0"/>
        <v>0</v>
      </c>
      <c r="C63" s="378"/>
      <c r="D63" s="378"/>
      <c r="E63" s="378"/>
      <c r="F63" s="380" t="s">
        <v>1413</v>
      </c>
      <c r="G63" s="378" t="s">
        <v>3803</v>
      </c>
      <c r="H63" s="379" t="s">
        <v>1405</v>
      </c>
      <c r="I63" s="378" t="s">
        <v>1406</v>
      </c>
      <c r="J63" s="381" t="s">
        <v>1407</v>
      </c>
      <c r="K63" s="381" t="s">
        <v>1421</v>
      </c>
      <c r="L63" s="378" t="s">
        <v>3804</v>
      </c>
      <c r="M63" s="378" t="s">
        <v>3805</v>
      </c>
      <c r="N63" s="382">
        <v>19127</v>
      </c>
      <c r="O63" s="383">
        <v>1952</v>
      </c>
      <c r="P63" s="378" t="s">
        <v>1993</v>
      </c>
      <c r="Q63" s="378" t="s">
        <v>1413</v>
      </c>
      <c r="R63" s="378" t="s">
        <v>1413</v>
      </c>
      <c r="S63" s="381" t="s">
        <v>1413</v>
      </c>
      <c r="T63" s="381" t="s">
        <v>1413</v>
      </c>
      <c r="U63" s="378" t="s">
        <v>1413</v>
      </c>
      <c r="V63" s="384" t="s">
        <v>1544</v>
      </c>
      <c r="W63" s="378" t="s">
        <v>1414</v>
      </c>
      <c r="X63" s="378" t="s">
        <v>3806</v>
      </c>
      <c r="Y63" s="378" t="s">
        <v>1413</v>
      </c>
      <c r="Z63" s="385">
        <v>320.8</v>
      </c>
      <c r="AA63" s="385">
        <v>340.7</v>
      </c>
      <c r="AB63" s="378" t="s">
        <v>3807</v>
      </c>
      <c r="AC63" s="378" t="s">
        <v>3808</v>
      </c>
      <c r="AD63" s="378" t="s">
        <v>1413</v>
      </c>
      <c r="AE63" s="378" t="s">
        <v>1413</v>
      </c>
      <c r="AF63" s="378" t="s">
        <v>3809</v>
      </c>
    </row>
    <row r="64" spans="1:32" hidden="1">
      <c r="A64" s="378" t="s">
        <v>147</v>
      </c>
      <c r="B64" s="379">
        <f t="shared" si="0"/>
        <v>0</v>
      </c>
      <c r="C64" s="378"/>
      <c r="D64" s="378"/>
      <c r="E64" s="378"/>
      <c r="F64" s="380" t="s">
        <v>1413</v>
      </c>
      <c r="G64" s="378" t="s">
        <v>3847</v>
      </c>
      <c r="H64" s="379" t="s">
        <v>1405</v>
      </c>
      <c r="I64" s="378" t="s">
        <v>1406</v>
      </c>
      <c r="J64" s="381" t="s">
        <v>1407</v>
      </c>
      <c r="K64" s="381" t="s">
        <v>1408</v>
      </c>
      <c r="L64" s="378" t="s">
        <v>3879</v>
      </c>
      <c r="M64" s="378" t="s">
        <v>3880</v>
      </c>
      <c r="N64" s="382">
        <v>31418</v>
      </c>
      <c r="O64" s="383">
        <v>1986</v>
      </c>
      <c r="P64" s="378" t="s">
        <v>3812</v>
      </c>
      <c r="Q64" s="378" t="s">
        <v>1425</v>
      </c>
      <c r="R64" s="378">
        <v>1033</v>
      </c>
      <c r="S64" s="381" t="s">
        <v>1413</v>
      </c>
      <c r="T64" s="381" t="s">
        <v>1413</v>
      </c>
      <c r="U64" s="378" t="s">
        <v>1413</v>
      </c>
      <c r="V64" s="384" t="s">
        <v>1261</v>
      </c>
      <c r="W64" s="378" t="s">
        <v>1414</v>
      </c>
      <c r="X64" s="378" t="s">
        <v>3881</v>
      </c>
      <c r="Y64" s="378" t="s">
        <v>1413</v>
      </c>
      <c r="Z64" s="385">
        <v>349</v>
      </c>
      <c r="AA64" s="385">
        <v>245.7</v>
      </c>
      <c r="AB64" s="378" t="s">
        <v>3882</v>
      </c>
      <c r="AC64" s="378" t="s">
        <v>3883</v>
      </c>
      <c r="AD64" s="378" t="s">
        <v>3884</v>
      </c>
      <c r="AE64" s="378" t="s">
        <v>3884</v>
      </c>
      <c r="AF64" s="378" t="s">
        <v>3809</v>
      </c>
    </row>
    <row r="65" spans="1:32" hidden="1">
      <c r="A65" s="378" t="s">
        <v>147</v>
      </c>
      <c r="B65" s="379">
        <f t="shared" si="0"/>
        <v>0</v>
      </c>
      <c r="C65" s="378"/>
      <c r="D65" s="378"/>
      <c r="E65" s="378"/>
      <c r="F65" s="380" t="s">
        <v>1403</v>
      </c>
      <c r="G65" s="378" t="s">
        <v>3810</v>
      </c>
      <c r="H65" s="379" t="s">
        <v>1405</v>
      </c>
      <c r="I65" s="378" t="s">
        <v>1406</v>
      </c>
      <c r="J65" s="381" t="s">
        <v>1407</v>
      </c>
      <c r="K65" s="381" t="s">
        <v>1408</v>
      </c>
      <c r="L65" s="378" t="s">
        <v>3811</v>
      </c>
      <c r="M65" s="378" t="s">
        <v>1978</v>
      </c>
      <c r="N65" s="382">
        <v>31982</v>
      </c>
      <c r="O65" s="383">
        <v>1987</v>
      </c>
      <c r="P65" s="378" t="s">
        <v>3812</v>
      </c>
      <c r="Q65" s="378" t="s">
        <v>1412</v>
      </c>
      <c r="R65" s="378">
        <v>5806</v>
      </c>
      <c r="S65" s="381" t="s">
        <v>1413</v>
      </c>
      <c r="T65" s="381" t="s">
        <v>1413</v>
      </c>
      <c r="U65" s="378" t="s">
        <v>1413</v>
      </c>
      <c r="V65" s="384" t="s">
        <v>1261</v>
      </c>
      <c r="W65" s="378" t="s">
        <v>1414</v>
      </c>
      <c r="X65" s="378" t="s">
        <v>3813</v>
      </c>
      <c r="Y65" s="378" t="s">
        <v>1413</v>
      </c>
      <c r="Z65" s="385">
        <v>5468.5</v>
      </c>
      <c r="AA65" s="385">
        <v>1639.6</v>
      </c>
      <c r="AB65" s="378" t="s">
        <v>3814</v>
      </c>
      <c r="AC65" s="378" t="s">
        <v>3815</v>
      </c>
      <c r="AD65" s="378" t="s">
        <v>3816</v>
      </c>
      <c r="AE65" s="378" t="s">
        <v>3817</v>
      </c>
      <c r="AF65" s="378" t="s">
        <v>3809</v>
      </c>
    </row>
    <row r="66" spans="1:32" hidden="1">
      <c r="A66" s="378" t="s">
        <v>50</v>
      </c>
      <c r="B66" s="379">
        <f t="shared" si="0"/>
        <v>0</v>
      </c>
      <c r="C66" s="378"/>
      <c r="D66" s="378"/>
      <c r="E66" s="378"/>
      <c r="F66" s="380" t="s">
        <v>1413</v>
      </c>
      <c r="G66" s="378" t="s">
        <v>3951</v>
      </c>
      <c r="H66" s="379" t="s">
        <v>1405</v>
      </c>
      <c r="I66" s="378" t="s">
        <v>1406</v>
      </c>
      <c r="J66" s="381" t="s">
        <v>1407</v>
      </c>
      <c r="K66" s="381" t="s">
        <v>1421</v>
      </c>
      <c r="L66" s="378" t="s">
        <v>3952</v>
      </c>
      <c r="M66" s="378" t="s">
        <v>3953</v>
      </c>
      <c r="N66" s="382">
        <v>41640</v>
      </c>
      <c r="O66" s="383">
        <v>2014</v>
      </c>
      <c r="P66" s="378" t="s">
        <v>3954</v>
      </c>
      <c r="Q66" s="378" t="s">
        <v>1425</v>
      </c>
      <c r="R66" s="378">
        <v>255</v>
      </c>
      <c r="S66" s="381">
        <v>11</v>
      </c>
      <c r="T66" s="381" t="s">
        <v>1261</v>
      </c>
      <c r="U66" s="378" t="s">
        <v>1427</v>
      </c>
      <c r="V66" s="384" t="s">
        <v>1261</v>
      </c>
      <c r="W66" s="378" t="s">
        <v>1414</v>
      </c>
      <c r="X66" s="378" t="s">
        <v>3955</v>
      </c>
      <c r="Y66" s="378" t="s">
        <v>1413</v>
      </c>
      <c r="Z66" s="385">
        <v>28.5</v>
      </c>
      <c r="AA66" s="385">
        <v>36.4</v>
      </c>
      <c r="AB66" s="378" t="s">
        <v>3956</v>
      </c>
      <c r="AC66" s="378" t="s">
        <v>3957</v>
      </c>
      <c r="AD66" s="378" t="s">
        <v>3958</v>
      </c>
      <c r="AE66" s="378" t="s">
        <v>3958</v>
      </c>
      <c r="AF66" s="378" t="s">
        <v>1413</v>
      </c>
    </row>
    <row r="67" spans="1:32" hidden="1">
      <c r="A67" s="378" t="s">
        <v>50</v>
      </c>
      <c r="B67" s="379">
        <f t="shared" si="0"/>
        <v>0</v>
      </c>
      <c r="C67" s="378"/>
      <c r="D67" s="378"/>
      <c r="E67" s="378"/>
      <c r="F67" s="380" t="s">
        <v>1413</v>
      </c>
      <c r="G67" s="378" t="s">
        <v>4144</v>
      </c>
      <c r="H67" s="379" t="s">
        <v>1405</v>
      </c>
      <c r="I67" s="378" t="s">
        <v>1406</v>
      </c>
      <c r="J67" s="381" t="s">
        <v>1407</v>
      </c>
      <c r="K67" s="381" t="s">
        <v>1421</v>
      </c>
      <c r="L67" s="378" t="s">
        <v>4145</v>
      </c>
      <c r="M67" s="378" t="s">
        <v>4146</v>
      </c>
      <c r="N67" s="382">
        <v>40544</v>
      </c>
      <c r="O67" s="383">
        <v>2011</v>
      </c>
      <c r="P67" s="378" t="s">
        <v>4147</v>
      </c>
      <c r="Q67" s="378" t="s">
        <v>1425</v>
      </c>
      <c r="R67" s="378" t="s">
        <v>1413</v>
      </c>
      <c r="S67" s="381" t="s">
        <v>1413</v>
      </c>
      <c r="T67" s="381" t="s">
        <v>1413</v>
      </c>
      <c r="U67" s="378" t="s">
        <v>1413</v>
      </c>
      <c r="V67" s="384" t="s">
        <v>1413</v>
      </c>
      <c r="W67" s="378" t="s">
        <v>1413</v>
      </c>
      <c r="X67" s="378" t="s">
        <v>1413</v>
      </c>
      <c r="Y67" s="378" t="s">
        <v>1413</v>
      </c>
      <c r="Z67" s="385" t="s">
        <v>1413</v>
      </c>
      <c r="AA67" s="385">
        <v>0</v>
      </c>
      <c r="AB67" s="378" t="s">
        <v>1413</v>
      </c>
      <c r="AC67" s="378" t="s">
        <v>1413</v>
      </c>
      <c r="AD67" s="378" t="s">
        <v>1413</v>
      </c>
      <c r="AE67" s="378" t="s">
        <v>1413</v>
      </c>
      <c r="AF67" s="378" t="s">
        <v>1413</v>
      </c>
    </row>
    <row r="68" spans="1:32" hidden="1">
      <c r="A68" s="378" t="s">
        <v>50</v>
      </c>
      <c r="B68" s="379">
        <f t="shared" si="0"/>
        <v>0</v>
      </c>
      <c r="C68" s="378"/>
      <c r="D68" s="378"/>
      <c r="E68" s="378"/>
      <c r="F68" s="380" t="s">
        <v>1413</v>
      </c>
      <c r="G68" s="378" t="s">
        <v>4148</v>
      </c>
      <c r="H68" s="379" t="s">
        <v>1405</v>
      </c>
      <c r="I68" s="378" t="s">
        <v>1406</v>
      </c>
      <c r="J68" s="381" t="s">
        <v>1407</v>
      </c>
      <c r="K68" s="381" t="s">
        <v>1421</v>
      </c>
      <c r="L68" s="378" t="s">
        <v>4149</v>
      </c>
      <c r="M68" s="378" t="s">
        <v>4150</v>
      </c>
      <c r="N68" s="382">
        <v>39814</v>
      </c>
      <c r="O68" s="383">
        <v>2009</v>
      </c>
      <c r="P68" s="378" t="s">
        <v>50</v>
      </c>
      <c r="Q68" s="378" t="s">
        <v>1425</v>
      </c>
      <c r="R68" s="378">
        <v>28</v>
      </c>
      <c r="S68" s="381">
        <v>13</v>
      </c>
      <c r="T68" s="381" t="s">
        <v>1261</v>
      </c>
      <c r="U68" s="378" t="s">
        <v>4151</v>
      </c>
      <c r="V68" s="384" t="s">
        <v>1261</v>
      </c>
      <c r="W68" s="378" t="s">
        <v>1414</v>
      </c>
      <c r="X68" s="378" t="s">
        <v>4152</v>
      </c>
      <c r="Y68" s="378" t="s">
        <v>1413</v>
      </c>
      <c r="Z68" s="385">
        <v>47.8</v>
      </c>
      <c r="AA68" s="385">
        <v>5.9</v>
      </c>
      <c r="AB68" s="378" t="s">
        <v>4153</v>
      </c>
      <c r="AC68" s="378" t="s">
        <v>4154</v>
      </c>
      <c r="AD68" s="378" t="s">
        <v>1413</v>
      </c>
      <c r="AE68" s="378" t="s">
        <v>4155</v>
      </c>
      <c r="AF68" s="378" t="s">
        <v>1413</v>
      </c>
    </row>
    <row r="69" spans="1:32" hidden="1">
      <c r="A69" s="378" t="s">
        <v>50</v>
      </c>
      <c r="B69" s="379">
        <f t="shared" si="0"/>
        <v>0</v>
      </c>
      <c r="C69" s="378"/>
      <c r="D69" s="378"/>
      <c r="E69" s="378"/>
      <c r="F69" s="380" t="s">
        <v>1413</v>
      </c>
      <c r="G69" s="378" t="s">
        <v>4164</v>
      </c>
      <c r="H69" s="379" t="s">
        <v>1405</v>
      </c>
      <c r="I69" s="378" t="s">
        <v>1406</v>
      </c>
      <c r="J69" s="381" t="s">
        <v>1407</v>
      </c>
      <c r="K69" s="381" t="s">
        <v>1421</v>
      </c>
      <c r="L69" s="378" t="s">
        <v>4165</v>
      </c>
      <c r="M69" s="378" t="s">
        <v>4166</v>
      </c>
      <c r="N69" s="382">
        <v>38789</v>
      </c>
      <c r="O69" s="383">
        <v>2006</v>
      </c>
      <c r="P69" s="378" t="s">
        <v>2086</v>
      </c>
      <c r="Q69" s="378" t="s">
        <v>1425</v>
      </c>
      <c r="R69" s="378">
        <v>50</v>
      </c>
      <c r="S69" s="381">
        <v>0</v>
      </c>
      <c r="T69" s="381" t="s">
        <v>1426</v>
      </c>
      <c r="U69" s="378" t="s">
        <v>1427</v>
      </c>
      <c r="V69" s="384" t="s">
        <v>1261</v>
      </c>
      <c r="W69" s="378" t="s">
        <v>1414</v>
      </c>
      <c r="X69" s="378" t="s">
        <v>4167</v>
      </c>
      <c r="Y69" s="378" t="s">
        <v>1413</v>
      </c>
      <c r="Z69" s="385">
        <v>13.8</v>
      </c>
      <c r="AA69" s="385">
        <v>14.2</v>
      </c>
      <c r="AB69" s="378" t="s">
        <v>4168</v>
      </c>
      <c r="AC69" s="378" t="s">
        <v>4169</v>
      </c>
      <c r="AD69" s="378" t="s">
        <v>1413</v>
      </c>
      <c r="AE69" s="378" t="s">
        <v>4170</v>
      </c>
      <c r="AF69" s="378" t="s">
        <v>4171</v>
      </c>
    </row>
    <row r="70" spans="1:32" hidden="1">
      <c r="A70" s="378" t="s">
        <v>50</v>
      </c>
      <c r="B70" s="379">
        <f t="shared" ref="B70:B133" si="1">COUNTIF(C70:E70,"yes")</f>
        <v>0</v>
      </c>
      <c r="C70" s="378"/>
      <c r="D70" s="378"/>
      <c r="E70" s="378"/>
      <c r="F70" s="380" t="s">
        <v>1413</v>
      </c>
      <c r="G70" s="378" t="s">
        <v>4199</v>
      </c>
      <c r="H70" s="379" t="s">
        <v>1405</v>
      </c>
      <c r="I70" s="378" t="s">
        <v>1406</v>
      </c>
      <c r="J70" s="381" t="s">
        <v>1407</v>
      </c>
      <c r="K70" s="381" t="s">
        <v>1408</v>
      </c>
      <c r="L70" s="378" t="s">
        <v>4200</v>
      </c>
      <c r="M70" s="378" t="s">
        <v>4201</v>
      </c>
      <c r="N70" s="382">
        <v>37803</v>
      </c>
      <c r="O70" s="383">
        <v>2003</v>
      </c>
      <c r="P70" s="378" t="s">
        <v>50</v>
      </c>
      <c r="Q70" s="378" t="s">
        <v>1425</v>
      </c>
      <c r="R70" s="378">
        <v>52</v>
      </c>
      <c r="S70" s="381">
        <v>7</v>
      </c>
      <c r="T70" s="381" t="s">
        <v>1261</v>
      </c>
      <c r="U70" s="378" t="s">
        <v>4151</v>
      </c>
      <c r="V70" s="384" t="s">
        <v>1261</v>
      </c>
      <c r="W70" s="378" t="s">
        <v>1414</v>
      </c>
      <c r="X70" s="378" t="s">
        <v>4202</v>
      </c>
      <c r="Y70" s="378" t="s">
        <v>1413</v>
      </c>
      <c r="Z70" s="385">
        <v>1381.3</v>
      </c>
      <c r="AA70" s="385">
        <v>10.1</v>
      </c>
      <c r="AB70" s="378" t="s">
        <v>4203</v>
      </c>
      <c r="AC70" s="378" t="s">
        <v>4204</v>
      </c>
      <c r="AD70" s="378" t="s">
        <v>4205</v>
      </c>
      <c r="AE70" s="378" t="s">
        <v>4205</v>
      </c>
      <c r="AF70" s="378" t="s">
        <v>1413</v>
      </c>
    </row>
    <row r="71" spans="1:32" hidden="1">
      <c r="A71" s="378" t="s">
        <v>50</v>
      </c>
      <c r="B71" s="379">
        <f t="shared" si="1"/>
        <v>0</v>
      </c>
      <c r="C71" s="378"/>
      <c r="D71" s="378"/>
      <c r="E71" s="378"/>
      <c r="F71" s="380" t="s">
        <v>1413</v>
      </c>
      <c r="G71" s="378" t="s">
        <v>4211</v>
      </c>
      <c r="H71" s="379" t="s">
        <v>1405</v>
      </c>
      <c r="I71" s="378" t="s">
        <v>1406</v>
      </c>
      <c r="J71" s="381" t="s">
        <v>1407</v>
      </c>
      <c r="K71" s="381" t="s">
        <v>1421</v>
      </c>
      <c r="L71" s="378" t="s">
        <v>4212</v>
      </c>
      <c r="M71" s="378" t="s">
        <v>4137</v>
      </c>
      <c r="N71" s="382">
        <v>41091</v>
      </c>
      <c r="O71" s="383">
        <v>2012</v>
      </c>
      <c r="P71" s="378" t="s">
        <v>50</v>
      </c>
      <c r="Q71" s="378" t="s">
        <v>1425</v>
      </c>
      <c r="R71" s="378">
        <v>21</v>
      </c>
      <c r="S71" s="381">
        <v>0</v>
      </c>
      <c r="T71" s="381" t="s">
        <v>1426</v>
      </c>
      <c r="U71" s="378" t="s">
        <v>1413</v>
      </c>
      <c r="V71" s="384" t="s">
        <v>1261</v>
      </c>
      <c r="W71" s="378" t="s">
        <v>1414</v>
      </c>
      <c r="X71" s="378" t="s">
        <v>4213</v>
      </c>
      <c r="Y71" s="378" t="s">
        <v>1413</v>
      </c>
      <c r="Z71" s="385">
        <v>5.8</v>
      </c>
      <c r="AA71" s="385">
        <v>4.9000000000000004</v>
      </c>
      <c r="AB71" s="378" t="s">
        <v>4214</v>
      </c>
      <c r="AC71" s="378" t="s">
        <v>4215</v>
      </c>
      <c r="AD71" s="378" t="s">
        <v>4216</v>
      </c>
      <c r="AE71" s="378" t="s">
        <v>4216</v>
      </c>
      <c r="AF71" s="378" t="s">
        <v>1413</v>
      </c>
    </row>
    <row r="72" spans="1:32" hidden="1">
      <c r="A72" s="378" t="s">
        <v>50</v>
      </c>
      <c r="B72" s="379">
        <f t="shared" si="1"/>
        <v>0</v>
      </c>
      <c r="C72" s="378"/>
      <c r="D72" s="378"/>
      <c r="E72" s="378"/>
      <c r="F72" s="380" t="s">
        <v>1413</v>
      </c>
      <c r="G72" s="378" t="s">
        <v>4224</v>
      </c>
      <c r="H72" s="379" t="s">
        <v>1405</v>
      </c>
      <c r="I72" s="378" t="s">
        <v>1406</v>
      </c>
      <c r="J72" s="381" t="s">
        <v>1407</v>
      </c>
      <c r="K72" s="381" t="s">
        <v>1421</v>
      </c>
      <c r="L72" s="378" t="s">
        <v>4225</v>
      </c>
      <c r="M72" s="378" t="s">
        <v>4226</v>
      </c>
      <c r="N72" s="382">
        <v>34516</v>
      </c>
      <c r="O72" s="383">
        <v>1994</v>
      </c>
      <c r="P72" s="378" t="s">
        <v>50</v>
      </c>
      <c r="Q72" s="378" t="s">
        <v>1425</v>
      </c>
      <c r="R72" s="378">
        <v>18</v>
      </c>
      <c r="S72" s="381">
        <v>0</v>
      </c>
      <c r="T72" s="381" t="s">
        <v>1426</v>
      </c>
      <c r="U72" s="378" t="s">
        <v>1427</v>
      </c>
      <c r="V72" s="384" t="s">
        <v>1261</v>
      </c>
      <c r="W72" s="378" t="s">
        <v>1414</v>
      </c>
      <c r="X72" s="378" t="s">
        <v>4227</v>
      </c>
      <c r="Y72" s="378" t="s">
        <v>1413</v>
      </c>
      <c r="Z72" s="385">
        <v>5.7</v>
      </c>
      <c r="AA72" s="385">
        <v>5.2</v>
      </c>
      <c r="AB72" s="378" t="s">
        <v>4228</v>
      </c>
      <c r="AC72" s="378" t="s">
        <v>4229</v>
      </c>
      <c r="AD72" s="378" t="s">
        <v>4230</v>
      </c>
      <c r="AE72" s="378" t="s">
        <v>4231</v>
      </c>
      <c r="AF72" s="378" t="s">
        <v>4230</v>
      </c>
    </row>
    <row r="73" spans="1:32" hidden="1">
      <c r="A73" s="378" t="s">
        <v>148</v>
      </c>
      <c r="B73" s="379">
        <f t="shared" si="1"/>
        <v>0</v>
      </c>
      <c r="C73" s="378"/>
      <c r="D73" s="378"/>
      <c r="E73" s="378"/>
      <c r="F73" s="380" t="s">
        <v>1403</v>
      </c>
      <c r="G73" s="378" t="s">
        <v>4520</v>
      </c>
      <c r="H73" s="379" t="s">
        <v>1405</v>
      </c>
      <c r="I73" s="378" t="s">
        <v>1406</v>
      </c>
      <c r="J73" s="381" t="s">
        <v>1407</v>
      </c>
      <c r="K73" s="381" t="s">
        <v>1408</v>
      </c>
      <c r="L73" s="378" t="s">
        <v>4525</v>
      </c>
      <c r="M73" s="378" t="s">
        <v>1978</v>
      </c>
      <c r="N73" s="382">
        <v>38286</v>
      </c>
      <c r="O73" s="383">
        <v>2004</v>
      </c>
      <c r="P73" s="378" t="s">
        <v>4526</v>
      </c>
      <c r="Q73" s="378" t="s">
        <v>1412</v>
      </c>
      <c r="R73" s="378">
        <v>28647</v>
      </c>
      <c r="S73" s="381" t="s">
        <v>1413</v>
      </c>
      <c r="T73" s="381" t="s">
        <v>1413</v>
      </c>
      <c r="U73" s="378" t="s">
        <v>1413</v>
      </c>
      <c r="V73" s="384" t="s">
        <v>1261</v>
      </c>
      <c r="W73" s="378" t="s">
        <v>1414</v>
      </c>
      <c r="X73" s="378" t="s">
        <v>4527</v>
      </c>
      <c r="Y73" s="378" t="s">
        <v>1413</v>
      </c>
      <c r="Z73" s="385">
        <v>6614.4</v>
      </c>
      <c r="AA73" s="385">
        <v>4761.3999999999996</v>
      </c>
      <c r="AB73" s="378" t="s">
        <v>4524</v>
      </c>
      <c r="AC73" s="378" t="s">
        <v>4528</v>
      </c>
      <c r="AD73" s="378" t="s">
        <v>1413</v>
      </c>
      <c r="AE73" s="378" t="s">
        <v>4529</v>
      </c>
      <c r="AF73" s="378" t="s">
        <v>4530</v>
      </c>
    </row>
    <row r="74" spans="1:32" hidden="1">
      <c r="A74" s="378" t="s">
        <v>4554</v>
      </c>
      <c r="B74" s="379">
        <f t="shared" si="1"/>
        <v>0</v>
      </c>
      <c r="C74" s="378"/>
      <c r="D74" s="378"/>
      <c r="E74" s="378"/>
      <c r="F74" s="380" t="s">
        <v>1403</v>
      </c>
      <c r="G74" s="378" t="s">
        <v>4553</v>
      </c>
      <c r="H74" s="379" t="s">
        <v>1405</v>
      </c>
      <c r="I74" s="378" t="s">
        <v>1406</v>
      </c>
      <c r="J74" s="381" t="s">
        <v>1407</v>
      </c>
      <c r="K74" s="381" t="s">
        <v>1408</v>
      </c>
      <c r="L74" s="378" t="s">
        <v>4555</v>
      </c>
      <c r="M74" s="378" t="s">
        <v>1978</v>
      </c>
      <c r="N74" s="382">
        <v>41535</v>
      </c>
      <c r="O74" s="383">
        <v>2013</v>
      </c>
      <c r="P74" s="378" t="s">
        <v>4556</v>
      </c>
      <c r="Q74" s="378" t="s">
        <v>1412</v>
      </c>
      <c r="R74" s="378">
        <v>13755</v>
      </c>
      <c r="S74" s="381" t="s">
        <v>1413</v>
      </c>
      <c r="T74" s="381" t="s">
        <v>1426</v>
      </c>
      <c r="U74" s="378" t="s">
        <v>1413</v>
      </c>
      <c r="V74" s="384" t="s">
        <v>1261</v>
      </c>
      <c r="W74" s="378" t="s">
        <v>1414</v>
      </c>
      <c r="X74" s="378" t="s">
        <v>4557</v>
      </c>
      <c r="Y74" s="378" t="s">
        <v>1413</v>
      </c>
      <c r="Z74" s="385">
        <v>4669.6000000000004</v>
      </c>
      <c r="AA74" s="385">
        <v>2906.3</v>
      </c>
      <c r="AB74" s="378" t="s">
        <v>4558</v>
      </c>
      <c r="AC74" s="378" t="s">
        <v>4559</v>
      </c>
      <c r="AD74" s="378" t="s">
        <v>4560</v>
      </c>
      <c r="AE74" s="378" t="s">
        <v>4561</v>
      </c>
      <c r="AF74" s="378" t="s">
        <v>4562</v>
      </c>
    </row>
    <row r="75" spans="1:32" hidden="1">
      <c r="A75" s="378" t="s">
        <v>150</v>
      </c>
      <c r="B75" s="379">
        <f t="shared" si="1"/>
        <v>0</v>
      </c>
      <c r="C75" s="378"/>
      <c r="D75" s="378"/>
      <c r="E75" s="378"/>
      <c r="F75" s="380" t="s">
        <v>1413</v>
      </c>
      <c r="G75" s="378" t="s">
        <v>5096</v>
      </c>
      <c r="H75" s="379" t="s">
        <v>1405</v>
      </c>
      <c r="I75" s="378" t="s">
        <v>1406</v>
      </c>
      <c r="J75" s="381" t="s">
        <v>1407</v>
      </c>
      <c r="K75" s="381" t="s">
        <v>1421</v>
      </c>
      <c r="L75" s="378" t="s">
        <v>5097</v>
      </c>
      <c r="M75" s="378" t="s">
        <v>5098</v>
      </c>
      <c r="N75" s="382">
        <v>39995</v>
      </c>
      <c r="O75" s="383">
        <v>2009</v>
      </c>
      <c r="P75" s="378" t="s">
        <v>2350</v>
      </c>
      <c r="Q75" s="378" t="s">
        <v>1425</v>
      </c>
      <c r="R75" s="378">
        <v>107</v>
      </c>
      <c r="S75" s="381">
        <v>3</v>
      </c>
      <c r="T75" s="381" t="s">
        <v>1261</v>
      </c>
      <c r="U75" s="378" t="s">
        <v>1427</v>
      </c>
      <c r="V75" s="384" t="s">
        <v>1261</v>
      </c>
      <c r="W75" s="378" t="s">
        <v>1414</v>
      </c>
      <c r="X75" s="378" t="s">
        <v>5099</v>
      </c>
      <c r="Y75" s="378" t="s">
        <v>1413</v>
      </c>
      <c r="Z75" s="385">
        <v>23.3</v>
      </c>
      <c r="AA75" s="385">
        <v>65.3</v>
      </c>
      <c r="AB75" s="378" t="s">
        <v>5100</v>
      </c>
      <c r="AC75" s="378" t="s">
        <v>5101</v>
      </c>
      <c r="AD75" s="378" t="s">
        <v>5102</v>
      </c>
      <c r="AE75" s="378" t="s">
        <v>5103</v>
      </c>
      <c r="AF75" s="378" t="s">
        <v>5104</v>
      </c>
    </row>
    <row r="76" spans="1:32" hidden="1">
      <c r="A76" s="378" t="s">
        <v>150</v>
      </c>
      <c r="B76" s="379">
        <f t="shared" si="1"/>
        <v>0</v>
      </c>
      <c r="C76" s="378"/>
      <c r="D76" s="378"/>
      <c r="E76" s="378"/>
      <c r="F76" s="380" t="s">
        <v>1403</v>
      </c>
      <c r="G76" s="378" t="s">
        <v>4941</v>
      </c>
      <c r="H76" s="379" t="s">
        <v>1405</v>
      </c>
      <c r="I76" s="378" t="s">
        <v>1406</v>
      </c>
      <c r="J76" s="381" t="s">
        <v>1407</v>
      </c>
      <c r="K76" s="381" t="s">
        <v>1408</v>
      </c>
      <c r="L76" s="378" t="s">
        <v>4942</v>
      </c>
      <c r="M76" s="378" t="s">
        <v>1978</v>
      </c>
      <c r="N76" s="382">
        <v>41535</v>
      </c>
      <c r="O76" s="383">
        <v>2013</v>
      </c>
      <c r="P76" s="378" t="s">
        <v>4943</v>
      </c>
      <c r="Q76" s="378" t="s">
        <v>1412</v>
      </c>
      <c r="R76" s="378">
        <v>1130</v>
      </c>
      <c r="S76" s="381" t="s">
        <v>1413</v>
      </c>
      <c r="T76" s="381" t="s">
        <v>1413</v>
      </c>
      <c r="U76" s="378" t="s">
        <v>1413</v>
      </c>
      <c r="V76" s="384" t="s">
        <v>1261</v>
      </c>
      <c r="W76" s="378" t="s">
        <v>1414</v>
      </c>
      <c r="X76" s="378" t="s">
        <v>4944</v>
      </c>
      <c r="Y76" s="378" t="s">
        <v>1413</v>
      </c>
      <c r="Z76" s="385">
        <v>5110.5</v>
      </c>
      <c r="AA76" s="385">
        <v>268.60000000000002</v>
      </c>
      <c r="AB76" s="378" t="s">
        <v>4945</v>
      </c>
      <c r="AC76" s="378" t="s">
        <v>4946</v>
      </c>
      <c r="AD76" s="378" t="s">
        <v>4947</v>
      </c>
      <c r="AE76" s="378" t="s">
        <v>4948</v>
      </c>
      <c r="AF76" s="378" t="s">
        <v>4949</v>
      </c>
    </row>
    <row r="77" spans="1:32" hidden="1">
      <c r="A77" s="378" t="s">
        <v>150</v>
      </c>
      <c r="B77" s="379">
        <f t="shared" si="1"/>
        <v>0</v>
      </c>
      <c r="C77" s="378"/>
      <c r="D77" s="378"/>
      <c r="E77" s="378"/>
      <c r="F77" s="380" t="s">
        <v>1413</v>
      </c>
      <c r="G77" s="378" t="s">
        <v>5119</v>
      </c>
      <c r="H77" s="379" t="s">
        <v>1405</v>
      </c>
      <c r="I77" s="378" t="s">
        <v>1406</v>
      </c>
      <c r="J77" s="381" t="s">
        <v>1407</v>
      </c>
      <c r="K77" s="381" t="s">
        <v>1408</v>
      </c>
      <c r="L77" s="378" t="s">
        <v>5120</v>
      </c>
      <c r="M77" s="378" t="s">
        <v>5121</v>
      </c>
      <c r="N77" s="382">
        <v>32539</v>
      </c>
      <c r="O77" s="383">
        <v>1989</v>
      </c>
      <c r="P77" s="378" t="s">
        <v>5122</v>
      </c>
      <c r="Q77" s="378" t="s">
        <v>1425</v>
      </c>
      <c r="R77" s="378">
        <v>57</v>
      </c>
      <c r="S77" s="381">
        <v>5</v>
      </c>
      <c r="T77" s="381" t="s">
        <v>1261</v>
      </c>
      <c r="U77" s="378" t="s">
        <v>1477</v>
      </c>
      <c r="V77" s="384" t="s">
        <v>1261</v>
      </c>
      <c r="W77" s="378" t="s">
        <v>1414</v>
      </c>
      <c r="X77" s="378" t="s">
        <v>5123</v>
      </c>
      <c r="Y77" s="378" t="s">
        <v>1413</v>
      </c>
      <c r="Z77" s="385">
        <v>36.200000000000003</v>
      </c>
      <c r="AA77" s="385">
        <v>20.6</v>
      </c>
      <c r="AB77" s="378" t="s">
        <v>5124</v>
      </c>
      <c r="AC77" s="378" t="s">
        <v>5125</v>
      </c>
      <c r="AD77" s="378" t="s">
        <v>5126</v>
      </c>
      <c r="AE77" s="378" t="s">
        <v>5127</v>
      </c>
      <c r="AF77" s="378" t="s">
        <v>1413</v>
      </c>
    </row>
    <row r="78" spans="1:32" hidden="1">
      <c r="A78" s="378" t="s">
        <v>5451</v>
      </c>
      <c r="B78" s="379">
        <f t="shared" si="1"/>
        <v>0</v>
      </c>
      <c r="C78" s="378"/>
      <c r="D78" s="378"/>
      <c r="E78" s="378"/>
      <c r="F78" s="380" t="s">
        <v>1403</v>
      </c>
      <c r="G78" s="378" t="s">
        <v>5467</v>
      </c>
      <c r="H78" s="379" t="s">
        <v>1405</v>
      </c>
      <c r="I78" s="378" t="s">
        <v>1406</v>
      </c>
      <c r="J78" s="381" t="s">
        <v>1407</v>
      </c>
      <c r="K78" s="381" t="s">
        <v>1408</v>
      </c>
      <c r="L78" s="378" t="s">
        <v>5468</v>
      </c>
      <c r="M78" s="378" t="s">
        <v>5453</v>
      </c>
      <c r="N78" s="382">
        <v>38018</v>
      </c>
      <c r="O78" s="383">
        <v>2004</v>
      </c>
      <c r="P78" s="378" t="s">
        <v>2096</v>
      </c>
      <c r="Q78" s="378" t="s">
        <v>1413</v>
      </c>
      <c r="R78" s="378">
        <v>897</v>
      </c>
      <c r="S78" s="381" t="s">
        <v>1413</v>
      </c>
      <c r="T78" s="381" t="s">
        <v>1413</v>
      </c>
      <c r="U78" s="378" t="s">
        <v>1413</v>
      </c>
      <c r="V78" s="384" t="s">
        <v>1261</v>
      </c>
      <c r="W78" s="378" t="s">
        <v>1414</v>
      </c>
      <c r="X78" s="378" t="s">
        <v>5469</v>
      </c>
      <c r="Y78" s="378" t="s">
        <v>1413</v>
      </c>
      <c r="Z78" s="385">
        <v>269.89999999999998</v>
      </c>
      <c r="AA78" s="385">
        <v>153.69999999999999</v>
      </c>
      <c r="AB78" s="378" t="s">
        <v>5455</v>
      </c>
      <c r="AC78" s="378" t="s">
        <v>5470</v>
      </c>
      <c r="AD78" s="378" t="s">
        <v>5471</v>
      </c>
      <c r="AE78" s="378" t="s">
        <v>5471</v>
      </c>
      <c r="AF78" s="378" t="s">
        <v>5471</v>
      </c>
    </row>
    <row r="79" spans="1:32" hidden="1">
      <c r="A79" s="378" t="s">
        <v>5451</v>
      </c>
      <c r="B79" s="379">
        <f t="shared" si="1"/>
        <v>0</v>
      </c>
      <c r="C79" s="378"/>
      <c r="D79" s="378"/>
      <c r="E79" s="378"/>
      <c r="F79" s="380" t="s">
        <v>1403</v>
      </c>
      <c r="G79" s="378" t="s">
        <v>5450</v>
      </c>
      <c r="H79" s="379" t="s">
        <v>1405</v>
      </c>
      <c r="I79" s="378" t="s">
        <v>1406</v>
      </c>
      <c r="J79" s="381" t="s">
        <v>1407</v>
      </c>
      <c r="K79" s="381" t="s">
        <v>1421</v>
      </c>
      <c r="L79" s="378" t="s">
        <v>5452</v>
      </c>
      <c r="M79" s="378" t="s">
        <v>5453</v>
      </c>
      <c r="N79" s="382">
        <v>367</v>
      </c>
      <c r="O79" s="383">
        <v>1901</v>
      </c>
      <c r="P79" s="378" t="s">
        <v>2096</v>
      </c>
      <c r="Q79" s="378" t="s">
        <v>1413</v>
      </c>
      <c r="R79" s="378">
        <v>166</v>
      </c>
      <c r="S79" s="381" t="s">
        <v>1413</v>
      </c>
      <c r="T79" s="381" t="s">
        <v>1413</v>
      </c>
      <c r="U79" s="378" t="s">
        <v>1413</v>
      </c>
      <c r="V79" s="384" t="s">
        <v>1261</v>
      </c>
      <c r="W79" s="378" t="s">
        <v>1414</v>
      </c>
      <c r="X79" s="378" t="s">
        <v>5454</v>
      </c>
      <c r="Y79" s="378" t="s">
        <v>1413</v>
      </c>
      <c r="Z79" s="385">
        <v>25.1</v>
      </c>
      <c r="AA79" s="385">
        <v>24.3</v>
      </c>
      <c r="AB79" s="378" t="s">
        <v>5455</v>
      </c>
      <c r="AC79" s="378" t="s">
        <v>5456</v>
      </c>
      <c r="AD79" s="378" t="s">
        <v>5457</v>
      </c>
      <c r="AE79" s="378" t="s">
        <v>5458</v>
      </c>
      <c r="AF79" s="378" t="s">
        <v>5459</v>
      </c>
    </row>
    <row r="80" spans="1:32" hidden="1">
      <c r="A80" s="378" t="s">
        <v>5451</v>
      </c>
      <c r="B80" s="379">
        <f t="shared" si="1"/>
        <v>0</v>
      </c>
      <c r="C80" s="378"/>
      <c r="D80" s="378"/>
      <c r="E80" s="378"/>
      <c r="F80" s="380" t="s">
        <v>1403</v>
      </c>
      <c r="G80" s="378" t="s">
        <v>5460</v>
      </c>
      <c r="H80" s="379" t="s">
        <v>1405</v>
      </c>
      <c r="I80" s="378" t="s">
        <v>1406</v>
      </c>
      <c r="J80" s="381" t="s">
        <v>1407</v>
      </c>
      <c r="K80" s="381" t="s">
        <v>1421</v>
      </c>
      <c r="L80" s="378" t="s">
        <v>5461</v>
      </c>
      <c r="M80" s="378" t="s">
        <v>5453</v>
      </c>
      <c r="N80" s="382">
        <v>367</v>
      </c>
      <c r="O80" s="383">
        <v>1901</v>
      </c>
      <c r="P80" s="378" t="s">
        <v>2096</v>
      </c>
      <c r="Q80" s="378" t="s">
        <v>1413</v>
      </c>
      <c r="R80" s="378">
        <v>157</v>
      </c>
      <c r="S80" s="381" t="s">
        <v>1413</v>
      </c>
      <c r="T80" s="381" t="s">
        <v>1413</v>
      </c>
      <c r="U80" s="378" t="s">
        <v>1413</v>
      </c>
      <c r="V80" s="384" t="s">
        <v>1261</v>
      </c>
      <c r="W80" s="378" t="s">
        <v>1414</v>
      </c>
      <c r="X80" s="378" t="s">
        <v>5462</v>
      </c>
      <c r="Y80" s="378" t="s">
        <v>1413</v>
      </c>
      <c r="Z80" s="385">
        <v>24.3</v>
      </c>
      <c r="AA80" s="385">
        <v>23.9</v>
      </c>
      <c r="AB80" s="378" t="s">
        <v>5455</v>
      </c>
      <c r="AC80" s="378" t="s">
        <v>5463</v>
      </c>
      <c r="AD80" s="378" t="s">
        <v>5464</v>
      </c>
      <c r="AE80" s="378" t="s">
        <v>5465</v>
      </c>
      <c r="AF80" s="378" t="s">
        <v>5466</v>
      </c>
    </row>
    <row r="81" spans="1:32" hidden="1">
      <c r="A81" s="378" t="s">
        <v>5451</v>
      </c>
      <c r="B81" s="379">
        <f t="shared" si="1"/>
        <v>0</v>
      </c>
      <c r="C81" s="378"/>
      <c r="D81" s="378"/>
      <c r="E81" s="378"/>
      <c r="F81" s="380" t="s">
        <v>1413</v>
      </c>
      <c r="G81" s="378" t="s">
        <v>5472</v>
      </c>
      <c r="H81" s="379" t="s">
        <v>1405</v>
      </c>
      <c r="I81" s="378" t="s">
        <v>1406</v>
      </c>
      <c r="J81" s="381" t="s">
        <v>1407</v>
      </c>
      <c r="K81" s="381" t="s">
        <v>1421</v>
      </c>
      <c r="L81" s="378" t="s">
        <v>5473</v>
      </c>
      <c r="M81" s="378" t="s">
        <v>5453</v>
      </c>
      <c r="N81" s="382">
        <v>41113</v>
      </c>
      <c r="O81" s="383">
        <v>2012</v>
      </c>
      <c r="P81" s="378" t="s">
        <v>2096</v>
      </c>
      <c r="Q81" s="378" t="s">
        <v>1413</v>
      </c>
      <c r="R81" s="378">
        <v>40</v>
      </c>
      <c r="S81" s="381" t="s">
        <v>1413</v>
      </c>
      <c r="T81" s="381" t="s">
        <v>1413</v>
      </c>
      <c r="U81" s="378" t="s">
        <v>1413</v>
      </c>
      <c r="V81" s="384" t="s">
        <v>1261</v>
      </c>
      <c r="W81" s="378" t="s">
        <v>1414</v>
      </c>
      <c r="X81" s="378" t="s">
        <v>5474</v>
      </c>
      <c r="Y81" s="378" t="s">
        <v>1413</v>
      </c>
      <c r="Z81" s="385">
        <v>334.5</v>
      </c>
      <c r="AA81" s="385">
        <v>8.9</v>
      </c>
      <c r="AB81" s="378" t="s">
        <v>5455</v>
      </c>
      <c r="AC81" s="378" t="s">
        <v>5475</v>
      </c>
      <c r="AD81" s="378" t="s">
        <v>5476</v>
      </c>
      <c r="AE81" s="378" t="s">
        <v>5476</v>
      </c>
      <c r="AF81" s="378" t="s">
        <v>5476</v>
      </c>
    </row>
    <row r="82" spans="1:32" hidden="1">
      <c r="A82" s="378" t="s">
        <v>151</v>
      </c>
      <c r="B82" s="379">
        <f t="shared" si="1"/>
        <v>0</v>
      </c>
      <c r="C82" s="378"/>
      <c r="D82" s="378"/>
      <c r="E82" s="378"/>
      <c r="F82" s="380" t="s">
        <v>1413</v>
      </c>
      <c r="G82" s="378" t="s">
        <v>5646</v>
      </c>
      <c r="H82" s="379" t="s">
        <v>1405</v>
      </c>
      <c r="I82" s="378" t="s">
        <v>1406</v>
      </c>
      <c r="J82" s="381" t="s">
        <v>1407</v>
      </c>
      <c r="K82" s="381" t="s">
        <v>1421</v>
      </c>
      <c r="L82" s="378" t="s">
        <v>5647</v>
      </c>
      <c r="M82" s="378" t="s">
        <v>5648</v>
      </c>
      <c r="N82" s="382">
        <v>35978</v>
      </c>
      <c r="O82" s="383">
        <v>1998</v>
      </c>
      <c r="P82" s="378" t="s">
        <v>2096</v>
      </c>
      <c r="Q82" s="378" t="s">
        <v>1425</v>
      </c>
      <c r="R82" s="378">
        <v>331</v>
      </c>
      <c r="S82" s="381" t="s">
        <v>1413</v>
      </c>
      <c r="T82" s="381" t="s">
        <v>1413</v>
      </c>
      <c r="U82" s="378" t="s">
        <v>1413</v>
      </c>
      <c r="V82" s="384" t="s">
        <v>1261</v>
      </c>
      <c r="W82" s="378" t="s">
        <v>1837</v>
      </c>
      <c r="X82" s="378" t="s">
        <v>5649</v>
      </c>
      <c r="Y82" s="378" t="s">
        <v>1413</v>
      </c>
      <c r="Z82" s="385">
        <v>72.2</v>
      </c>
      <c r="AA82" s="385">
        <v>78.5</v>
      </c>
      <c r="AB82" s="378" t="s">
        <v>5650</v>
      </c>
      <c r="AC82" s="378" t="s">
        <v>5651</v>
      </c>
      <c r="AD82" s="378" t="s">
        <v>5652</v>
      </c>
      <c r="AE82" s="378" t="s">
        <v>5653</v>
      </c>
      <c r="AF82" s="378" t="s">
        <v>1413</v>
      </c>
    </row>
    <row r="83" spans="1:32" hidden="1">
      <c r="A83" s="378" t="s">
        <v>151</v>
      </c>
      <c r="B83" s="379">
        <f t="shared" si="1"/>
        <v>0</v>
      </c>
      <c r="C83" s="378"/>
      <c r="D83" s="378"/>
      <c r="E83" s="378"/>
      <c r="F83" s="380" t="s">
        <v>1413</v>
      </c>
      <c r="G83" s="378" t="s">
        <v>5571</v>
      </c>
      <c r="H83" s="379" t="s">
        <v>1405</v>
      </c>
      <c r="I83" s="378" t="s">
        <v>1406</v>
      </c>
      <c r="J83" s="381" t="s">
        <v>1407</v>
      </c>
      <c r="K83" s="381" t="s">
        <v>1421</v>
      </c>
      <c r="L83" s="378" t="s">
        <v>5654</v>
      </c>
      <c r="M83" s="378" t="s">
        <v>4219</v>
      </c>
      <c r="N83" s="382">
        <v>37428</v>
      </c>
      <c r="O83" s="383">
        <v>2002</v>
      </c>
      <c r="P83" s="378" t="s">
        <v>2096</v>
      </c>
      <c r="Q83" s="378" t="s">
        <v>1425</v>
      </c>
      <c r="R83" s="378">
        <v>209</v>
      </c>
      <c r="S83" s="381" t="s">
        <v>1413</v>
      </c>
      <c r="T83" s="381" t="s">
        <v>1413</v>
      </c>
      <c r="U83" s="378" t="s">
        <v>1413</v>
      </c>
      <c r="V83" s="384" t="s">
        <v>1261</v>
      </c>
      <c r="W83" s="378" t="s">
        <v>1414</v>
      </c>
      <c r="X83" s="378" t="s">
        <v>5655</v>
      </c>
      <c r="Y83" s="378" t="s">
        <v>1413</v>
      </c>
      <c r="Z83" s="385">
        <v>88.6</v>
      </c>
      <c r="AA83" s="385">
        <v>41.7</v>
      </c>
      <c r="AB83" s="378" t="s">
        <v>5109</v>
      </c>
      <c r="AC83" s="378" t="s">
        <v>5656</v>
      </c>
      <c r="AD83" s="378" t="s">
        <v>5657</v>
      </c>
      <c r="AE83" s="378" t="s">
        <v>5658</v>
      </c>
      <c r="AF83" s="378" t="s">
        <v>1413</v>
      </c>
    </row>
    <row r="84" spans="1:32" hidden="1">
      <c r="A84" s="378" t="s">
        <v>151</v>
      </c>
      <c r="B84" s="379">
        <f t="shared" si="1"/>
        <v>0</v>
      </c>
      <c r="C84" s="378"/>
      <c r="D84" s="378"/>
      <c r="E84" s="378"/>
      <c r="F84" s="380" t="s">
        <v>1403</v>
      </c>
      <c r="G84" s="378" t="s">
        <v>5483</v>
      </c>
      <c r="H84" s="379" t="s">
        <v>1405</v>
      </c>
      <c r="I84" s="378" t="s">
        <v>1406</v>
      </c>
      <c r="J84" s="381" t="s">
        <v>1407</v>
      </c>
      <c r="K84" s="381" t="s">
        <v>1408</v>
      </c>
      <c r="L84" s="378" t="s">
        <v>5484</v>
      </c>
      <c r="M84" s="378" t="s">
        <v>1978</v>
      </c>
      <c r="N84" s="382">
        <v>4487</v>
      </c>
      <c r="O84" s="383">
        <v>1912</v>
      </c>
      <c r="P84" s="378" t="s">
        <v>5485</v>
      </c>
      <c r="Q84" s="378" t="s">
        <v>1412</v>
      </c>
      <c r="R84" s="378">
        <v>2061</v>
      </c>
      <c r="S84" s="381" t="s">
        <v>1413</v>
      </c>
      <c r="T84" s="381" t="s">
        <v>1413</v>
      </c>
      <c r="U84" s="378" t="s">
        <v>1413</v>
      </c>
      <c r="V84" s="384" t="s">
        <v>1261</v>
      </c>
      <c r="W84" s="378" t="s">
        <v>1414</v>
      </c>
      <c r="X84" s="378" t="s">
        <v>5486</v>
      </c>
      <c r="Y84" s="378" t="s">
        <v>1413</v>
      </c>
      <c r="Z84" s="385">
        <v>4776.5</v>
      </c>
      <c r="AA84" s="385">
        <v>434.8</v>
      </c>
      <c r="AB84" s="378" t="s">
        <v>5487</v>
      </c>
      <c r="AC84" s="378" t="s">
        <v>5488</v>
      </c>
      <c r="AD84" s="378" t="s">
        <v>5489</v>
      </c>
      <c r="AE84" s="378" t="s">
        <v>5490</v>
      </c>
      <c r="AF84" s="378" t="s">
        <v>5491</v>
      </c>
    </row>
    <row r="85" spans="1:32" hidden="1">
      <c r="A85" s="378" t="s">
        <v>151</v>
      </c>
      <c r="B85" s="379">
        <f t="shared" si="1"/>
        <v>0</v>
      </c>
      <c r="C85" s="378"/>
      <c r="D85" s="378"/>
      <c r="E85" s="378"/>
      <c r="F85" s="380" t="s">
        <v>1413</v>
      </c>
      <c r="G85" s="378" t="s">
        <v>5688</v>
      </c>
      <c r="H85" s="379" t="s">
        <v>1405</v>
      </c>
      <c r="I85" s="378" t="s">
        <v>1406</v>
      </c>
      <c r="J85" s="381" t="s">
        <v>1407</v>
      </c>
      <c r="K85" s="381" t="s">
        <v>1421</v>
      </c>
      <c r="L85" s="378" t="s">
        <v>5689</v>
      </c>
      <c r="M85" s="378" t="s">
        <v>5690</v>
      </c>
      <c r="N85" s="382">
        <v>28417</v>
      </c>
      <c r="O85" s="383">
        <v>1977</v>
      </c>
      <c r="P85" s="378" t="s">
        <v>1993</v>
      </c>
      <c r="Q85" s="378" t="s">
        <v>2045</v>
      </c>
      <c r="R85" s="378">
        <v>144</v>
      </c>
      <c r="S85" s="381" t="s">
        <v>1413</v>
      </c>
      <c r="T85" s="381" t="s">
        <v>1413</v>
      </c>
      <c r="U85" s="378" t="s">
        <v>1413</v>
      </c>
      <c r="V85" s="384" t="s">
        <v>1544</v>
      </c>
      <c r="W85" s="378" t="s">
        <v>1414</v>
      </c>
      <c r="X85" s="378" t="s">
        <v>5691</v>
      </c>
      <c r="Y85" s="378" t="s">
        <v>1413</v>
      </c>
      <c r="Z85" s="385">
        <v>35.9</v>
      </c>
      <c r="AA85" s="385">
        <v>36.200000000000003</v>
      </c>
      <c r="AB85" s="378" t="s">
        <v>6471</v>
      </c>
      <c r="AC85" s="378" t="s">
        <v>5692</v>
      </c>
      <c r="AD85" s="378" t="s">
        <v>1413</v>
      </c>
      <c r="AE85" s="378" t="s">
        <v>1413</v>
      </c>
      <c r="AF85" s="378" t="s">
        <v>1413</v>
      </c>
    </row>
    <row r="86" spans="1:32" hidden="1">
      <c r="A86" s="378" t="s">
        <v>151</v>
      </c>
      <c r="B86" s="379">
        <f t="shared" si="1"/>
        <v>0</v>
      </c>
      <c r="C86" s="378"/>
      <c r="D86" s="378"/>
      <c r="E86" s="378"/>
      <c r="F86" s="380" t="s">
        <v>1413</v>
      </c>
      <c r="G86" s="378" t="s">
        <v>5693</v>
      </c>
      <c r="H86" s="379" t="s">
        <v>1405</v>
      </c>
      <c r="I86" s="378" t="s">
        <v>1406</v>
      </c>
      <c r="J86" s="381" t="s">
        <v>1407</v>
      </c>
      <c r="K86" s="381" t="s">
        <v>1421</v>
      </c>
      <c r="L86" s="378" t="s">
        <v>5694</v>
      </c>
      <c r="M86" s="378" t="s">
        <v>5695</v>
      </c>
      <c r="N86" s="382">
        <v>28307</v>
      </c>
      <c r="O86" s="383">
        <v>1977</v>
      </c>
      <c r="P86" s="378" t="s">
        <v>1993</v>
      </c>
      <c r="Q86" s="378" t="s">
        <v>1425</v>
      </c>
      <c r="R86" s="378">
        <v>200</v>
      </c>
      <c r="S86" s="381" t="s">
        <v>1413</v>
      </c>
      <c r="T86" s="381" t="s">
        <v>1413</v>
      </c>
      <c r="U86" s="378" t="s">
        <v>1413</v>
      </c>
      <c r="V86" s="384" t="s">
        <v>1261</v>
      </c>
      <c r="W86" s="378" t="s">
        <v>1414</v>
      </c>
      <c r="X86" s="378" t="s">
        <v>5696</v>
      </c>
      <c r="Y86" s="378" t="s">
        <v>1413</v>
      </c>
      <c r="Z86" s="385">
        <v>24.3</v>
      </c>
      <c r="AA86" s="385">
        <v>35.200000000000003</v>
      </c>
      <c r="AB86" s="378" t="s">
        <v>5697</v>
      </c>
      <c r="AC86" s="378" t="s">
        <v>5698</v>
      </c>
      <c r="AD86" s="378" t="s">
        <v>5699</v>
      </c>
      <c r="AE86" s="378" t="s">
        <v>5700</v>
      </c>
      <c r="AF86" s="378" t="s">
        <v>5512</v>
      </c>
    </row>
    <row r="87" spans="1:32" hidden="1">
      <c r="A87" s="378" t="s">
        <v>151</v>
      </c>
      <c r="B87" s="379">
        <f t="shared" si="1"/>
        <v>0</v>
      </c>
      <c r="C87" s="378"/>
      <c r="D87" s="378"/>
      <c r="E87" s="378"/>
      <c r="F87" s="380" t="s">
        <v>1413</v>
      </c>
      <c r="G87" s="378" t="s">
        <v>5505</v>
      </c>
      <c r="H87" s="379" t="s">
        <v>1405</v>
      </c>
      <c r="I87" s="378" t="s">
        <v>1406</v>
      </c>
      <c r="J87" s="381" t="s">
        <v>1407</v>
      </c>
      <c r="K87" s="381" t="s">
        <v>1421</v>
      </c>
      <c r="L87" s="378" t="s">
        <v>5506</v>
      </c>
      <c r="M87" s="378" t="s">
        <v>5507</v>
      </c>
      <c r="N87" s="382">
        <v>31809</v>
      </c>
      <c r="O87" s="383">
        <v>1987</v>
      </c>
      <c r="P87" s="378" t="s">
        <v>1993</v>
      </c>
      <c r="Q87" s="378" t="s">
        <v>2045</v>
      </c>
      <c r="R87" s="378">
        <v>17</v>
      </c>
      <c r="S87" s="381" t="s">
        <v>1413</v>
      </c>
      <c r="T87" s="381" t="s">
        <v>1413</v>
      </c>
      <c r="U87" s="378" t="s">
        <v>1413</v>
      </c>
      <c r="V87" s="384" t="s">
        <v>1261</v>
      </c>
      <c r="W87" s="378" t="s">
        <v>1414</v>
      </c>
      <c r="X87" s="378" t="s">
        <v>5508</v>
      </c>
      <c r="Y87" s="378" t="s">
        <v>1413</v>
      </c>
      <c r="Z87" s="385">
        <v>3.2</v>
      </c>
      <c r="AA87" s="385">
        <v>3.3</v>
      </c>
      <c r="AB87" s="378" t="s">
        <v>5487</v>
      </c>
      <c r="AC87" s="378" t="s">
        <v>5509</v>
      </c>
      <c r="AD87" s="378" t="s">
        <v>5510</v>
      </c>
      <c r="AE87" s="378" t="s">
        <v>5511</v>
      </c>
      <c r="AF87" s="378" t="s">
        <v>5512</v>
      </c>
    </row>
    <row r="88" spans="1:32" hidden="1">
      <c r="A88" s="378" t="s">
        <v>151</v>
      </c>
      <c r="B88" s="379">
        <f t="shared" si="1"/>
        <v>0</v>
      </c>
      <c r="C88" s="378"/>
      <c r="D88" s="378"/>
      <c r="E88" s="378"/>
      <c r="F88" s="380" t="s">
        <v>1413</v>
      </c>
      <c r="G88" s="378" t="s">
        <v>5513</v>
      </c>
      <c r="H88" s="379" t="s">
        <v>1405</v>
      </c>
      <c r="I88" s="378" t="s">
        <v>1406</v>
      </c>
      <c r="J88" s="381" t="s">
        <v>1407</v>
      </c>
      <c r="K88" s="381" t="s">
        <v>1421</v>
      </c>
      <c r="L88" s="378" t="s">
        <v>5514</v>
      </c>
      <c r="M88" s="378" t="s">
        <v>5515</v>
      </c>
      <c r="N88" s="382">
        <v>31040</v>
      </c>
      <c r="O88" s="383">
        <v>1984</v>
      </c>
      <c r="P88" s="378" t="s">
        <v>2096</v>
      </c>
      <c r="Q88" s="378" t="s">
        <v>1413</v>
      </c>
      <c r="R88" s="378">
        <v>76</v>
      </c>
      <c r="S88" s="381" t="s">
        <v>1413</v>
      </c>
      <c r="T88" s="381" t="s">
        <v>1413</v>
      </c>
      <c r="U88" s="378" t="s">
        <v>1413</v>
      </c>
      <c r="V88" s="384" t="s">
        <v>1261</v>
      </c>
      <c r="W88" s="378" t="s">
        <v>1414</v>
      </c>
      <c r="X88" s="378" t="s">
        <v>5516</v>
      </c>
      <c r="Y88" s="378" t="s">
        <v>1413</v>
      </c>
      <c r="Z88" s="385">
        <v>16.5</v>
      </c>
      <c r="AA88" s="385">
        <v>11.5</v>
      </c>
      <c r="AB88" s="378" t="s">
        <v>5517</v>
      </c>
      <c r="AC88" s="378" t="s">
        <v>5518</v>
      </c>
      <c r="AD88" s="378" t="s">
        <v>5519</v>
      </c>
      <c r="AE88" s="378" t="s">
        <v>5520</v>
      </c>
      <c r="AF88" s="378" t="s">
        <v>5521</v>
      </c>
    </row>
    <row r="89" spans="1:32" hidden="1">
      <c r="A89" s="378" t="s">
        <v>152</v>
      </c>
      <c r="B89" s="379">
        <f t="shared" si="1"/>
        <v>0</v>
      </c>
      <c r="C89" s="378"/>
      <c r="D89" s="378"/>
      <c r="E89" s="378"/>
      <c r="F89" s="380" t="s">
        <v>1403</v>
      </c>
      <c r="G89" s="378" t="s">
        <v>5885</v>
      </c>
      <c r="H89" s="379" t="s">
        <v>1405</v>
      </c>
      <c r="I89" s="378" t="s">
        <v>1406</v>
      </c>
      <c r="J89" s="381" t="s">
        <v>1407</v>
      </c>
      <c r="K89" s="381" t="s">
        <v>1408</v>
      </c>
      <c r="L89" s="378" t="s">
        <v>5886</v>
      </c>
      <c r="M89" s="378" t="s">
        <v>1978</v>
      </c>
      <c r="N89" s="382">
        <v>41535</v>
      </c>
      <c r="O89" s="383">
        <v>2013</v>
      </c>
      <c r="P89" s="378" t="s">
        <v>5887</v>
      </c>
      <c r="Q89" s="378" t="s">
        <v>1412</v>
      </c>
      <c r="R89" s="378">
        <v>1942</v>
      </c>
      <c r="S89" s="381" t="s">
        <v>1413</v>
      </c>
      <c r="T89" s="381" t="s">
        <v>1413</v>
      </c>
      <c r="U89" s="378" t="s">
        <v>1413</v>
      </c>
      <c r="V89" s="384" t="s">
        <v>1261</v>
      </c>
      <c r="W89" s="378" t="s">
        <v>1414</v>
      </c>
      <c r="X89" s="378" t="s">
        <v>5888</v>
      </c>
      <c r="Y89" s="378" t="s">
        <v>1413</v>
      </c>
      <c r="Z89" s="385">
        <v>117343.9</v>
      </c>
      <c r="AA89" s="385">
        <v>536.9</v>
      </c>
      <c r="AB89" s="378" t="s">
        <v>5889</v>
      </c>
      <c r="AC89" s="378" t="s">
        <v>5890</v>
      </c>
      <c r="AD89" s="378" t="s">
        <v>5891</v>
      </c>
      <c r="AE89" s="378" t="s">
        <v>5892</v>
      </c>
      <c r="AF89" s="378" t="s">
        <v>5893</v>
      </c>
    </row>
    <row r="90" spans="1:32" hidden="1">
      <c r="A90" s="378" t="s">
        <v>5971</v>
      </c>
      <c r="B90" s="379">
        <f t="shared" si="1"/>
        <v>0</v>
      </c>
      <c r="C90" s="378"/>
      <c r="D90" s="378"/>
      <c r="E90" s="378"/>
      <c r="F90" s="380" t="s">
        <v>1413</v>
      </c>
      <c r="G90" s="378" t="s">
        <v>6022</v>
      </c>
      <c r="H90" s="379" t="s">
        <v>1405</v>
      </c>
      <c r="I90" s="378" t="s">
        <v>1406</v>
      </c>
      <c r="J90" s="381" t="s">
        <v>1407</v>
      </c>
      <c r="K90" s="381" t="s">
        <v>1421</v>
      </c>
      <c r="L90" s="378" t="s">
        <v>6101</v>
      </c>
      <c r="M90" s="378" t="s">
        <v>6102</v>
      </c>
      <c r="N90" s="382">
        <v>35009</v>
      </c>
      <c r="O90" s="383">
        <v>1995</v>
      </c>
      <c r="P90" s="378" t="s">
        <v>3116</v>
      </c>
      <c r="Q90" s="378" t="s">
        <v>1425</v>
      </c>
      <c r="R90" s="378">
        <v>792</v>
      </c>
      <c r="S90" s="381">
        <v>0</v>
      </c>
      <c r="T90" s="381" t="s">
        <v>1261</v>
      </c>
      <c r="U90" s="378" t="s">
        <v>1477</v>
      </c>
      <c r="V90" s="384" t="s">
        <v>1261</v>
      </c>
      <c r="W90" s="378" t="s">
        <v>1414</v>
      </c>
      <c r="X90" s="378" t="s">
        <v>6103</v>
      </c>
      <c r="Y90" s="378" t="s">
        <v>1413</v>
      </c>
      <c r="Z90" s="385">
        <v>192.4</v>
      </c>
      <c r="AA90" s="385">
        <v>182.9</v>
      </c>
      <c r="AB90" s="378" t="s">
        <v>6104</v>
      </c>
      <c r="AC90" s="378" t="s">
        <v>6105</v>
      </c>
      <c r="AD90" s="378" t="s">
        <v>6106</v>
      </c>
      <c r="AE90" s="378" t="s">
        <v>6107</v>
      </c>
      <c r="AF90" s="378" t="s">
        <v>1413</v>
      </c>
    </row>
    <row r="91" spans="1:32" hidden="1">
      <c r="A91" s="378" t="s">
        <v>5971</v>
      </c>
      <c r="B91" s="379">
        <f t="shared" si="1"/>
        <v>0</v>
      </c>
      <c r="C91" s="378"/>
      <c r="D91" s="378"/>
      <c r="E91" s="378"/>
      <c r="F91" s="380" t="s">
        <v>1413</v>
      </c>
      <c r="G91" s="378" t="s">
        <v>6108</v>
      </c>
      <c r="H91" s="379" t="s">
        <v>1405</v>
      </c>
      <c r="I91" s="378" t="s">
        <v>1406</v>
      </c>
      <c r="J91" s="381" t="s">
        <v>1407</v>
      </c>
      <c r="K91" s="381" t="s">
        <v>1408</v>
      </c>
      <c r="L91" s="378" t="s">
        <v>6109</v>
      </c>
      <c r="M91" s="378" t="s">
        <v>5981</v>
      </c>
      <c r="N91" s="382">
        <v>36342</v>
      </c>
      <c r="O91" s="383">
        <v>1999</v>
      </c>
      <c r="P91" s="378" t="s">
        <v>6110</v>
      </c>
      <c r="Q91" s="378" t="s">
        <v>3229</v>
      </c>
      <c r="R91" s="378">
        <v>40</v>
      </c>
      <c r="S91" s="381">
        <v>0</v>
      </c>
      <c r="T91" s="381" t="s">
        <v>1426</v>
      </c>
      <c r="U91" s="378" t="s">
        <v>1413</v>
      </c>
      <c r="V91" s="384" t="s">
        <v>1261</v>
      </c>
      <c r="W91" s="378" t="s">
        <v>1414</v>
      </c>
      <c r="X91" s="378" t="s">
        <v>6111</v>
      </c>
      <c r="Y91" s="378" t="s">
        <v>1413</v>
      </c>
      <c r="Z91" s="385">
        <v>510193.6</v>
      </c>
      <c r="AA91" s="385">
        <v>11.3</v>
      </c>
      <c r="AB91" s="378" t="s">
        <v>6000</v>
      </c>
      <c r="AC91" s="378" t="s">
        <v>6112</v>
      </c>
      <c r="AD91" s="378" t="s">
        <v>1413</v>
      </c>
      <c r="AE91" s="378" t="s">
        <v>6113</v>
      </c>
      <c r="AF91" s="378" t="s">
        <v>1413</v>
      </c>
    </row>
    <row r="92" spans="1:32" hidden="1">
      <c r="A92" s="378" t="s">
        <v>5971</v>
      </c>
      <c r="B92" s="379">
        <f t="shared" si="1"/>
        <v>0</v>
      </c>
      <c r="C92" s="378"/>
      <c r="D92" s="378"/>
      <c r="E92" s="378"/>
      <c r="F92" s="380" t="s">
        <v>1413</v>
      </c>
      <c r="G92" s="378" t="s">
        <v>6114</v>
      </c>
      <c r="H92" s="379" t="s">
        <v>1405</v>
      </c>
      <c r="I92" s="378" t="s">
        <v>1406</v>
      </c>
      <c r="J92" s="381" t="s">
        <v>1407</v>
      </c>
      <c r="K92" s="381" t="s">
        <v>1408</v>
      </c>
      <c r="L92" s="378" t="s">
        <v>6115</v>
      </c>
      <c r="M92" s="378" t="s">
        <v>6116</v>
      </c>
      <c r="N92" s="382">
        <v>35977</v>
      </c>
      <c r="O92" s="383">
        <v>1998</v>
      </c>
      <c r="P92" s="378" t="s">
        <v>3116</v>
      </c>
      <c r="Q92" s="378" t="s">
        <v>1413</v>
      </c>
      <c r="R92" s="378">
        <v>626</v>
      </c>
      <c r="S92" s="381">
        <v>5</v>
      </c>
      <c r="T92" s="381" t="s">
        <v>1261</v>
      </c>
      <c r="U92" s="378" t="s">
        <v>1477</v>
      </c>
      <c r="V92" s="384" t="s">
        <v>1261</v>
      </c>
      <c r="W92" s="378" t="s">
        <v>1414</v>
      </c>
      <c r="X92" s="378" t="s">
        <v>6117</v>
      </c>
      <c r="Y92" s="378" t="s">
        <v>1413</v>
      </c>
      <c r="Z92" s="385">
        <v>710</v>
      </c>
      <c r="AA92" s="385">
        <v>131.9</v>
      </c>
      <c r="AB92" s="378" t="s">
        <v>6118</v>
      </c>
      <c r="AC92" s="378" t="s">
        <v>6119</v>
      </c>
      <c r="AD92" s="378" t="s">
        <v>1413</v>
      </c>
      <c r="AE92" s="378" t="s">
        <v>6120</v>
      </c>
      <c r="AF92" s="378" t="s">
        <v>1413</v>
      </c>
    </row>
    <row r="93" spans="1:32" hidden="1">
      <c r="A93" s="378" t="s">
        <v>5971</v>
      </c>
      <c r="B93" s="379">
        <f t="shared" si="1"/>
        <v>0</v>
      </c>
      <c r="C93" s="378"/>
      <c r="D93" s="378"/>
      <c r="E93" s="378"/>
      <c r="F93" s="380" t="s">
        <v>1413</v>
      </c>
      <c r="G93" s="378" t="s">
        <v>6130</v>
      </c>
      <c r="H93" s="379" t="s">
        <v>1405</v>
      </c>
      <c r="I93" s="378" t="s">
        <v>1406</v>
      </c>
      <c r="J93" s="381" t="s">
        <v>1407</v>
      </c>
      <c r="K93" s="381" t="s">
        <v>1408</v>
      </c>
      <c r="L93" s="378" t="s">
        <v>6131</v>
      </c>
      <c r="M93" s="378" t="s">
        <v>6132</v>
      </c>
      <c r="N93" s="382">
        <v>33239</v>
      </c>
      <c r="O93" s="383">
        <v>1991</v>
      </c>
      <c r="P93" s="378" t="s">
        <v>3116</v>
      </c>
      <c r="Q93" s="378" t="s">
        <v>2045</v>
      </c>
      <c r="R93" s="378">
        <v>1698</v>
      </c>
      <c r="S93" s="381">
        <v>8</v>
      </c>
      <c r="T93" s="381" t="s">
        <v>1261</v>
      </c>
      <c r="U93" s="378" t="s">
        <v>1477</v>
      </c>
      <c r="V93" s="384" t="s">
        <v>1544</v>
      </c>
      <c r="W93" s="378" t="s">
        <v>1414</v>
      </c>
      <c r="X93" s="378" t="s">
        <v>6133</v>
      </c>
      <c r="Y93" s="378" t="s">
        <v>1413</v>
      </c>
      <c r="Z93" s="385">
        <v>475.3</v>
      </c>
      <c r="AA93" s="385">
        <v>397.8</v>
      </c>
      <c r="AB93" s="378" t="s">
        <v>6134</v>
      </c>
      <c r="AC93" s="378" t="s">
        <v>6135</v>
      </c>
      <c r="AD93" s="378" t="s">
        <v>1413</v>
      </c>
      <c r="AE93" s="378" t="s">
        <v>6136</v>
      </c>
      <c r="AF93" s="378" t="s">
        <v>1413</v>
      </c>
    </row>
    <row r="94" spans="1:32" hidden="1">
      <c r="A94" s="378" t="s">
        <v>5971</v>
      </c>
      <c r="B94" s="379">
        <f t="shared" si="1"/>
        <v>0</v>
      </c>
      <c r="C94" s="378"/>
      <c r="D94" s="378"/>
      <c r="E94" s="378"/>
      <c r="F94" s="380" t="s">
        <v>1413</v>
      </c>
      <c r="G94" s="378" t="s">
        <v>5979</v>
      </c>
      <c r="H94" s="379" t="s">
        <v>1405</v>
      </c>
      <c r="I94" s="378" t="s">
        <v>1406</v>
      </c>
      <c r="J94" s="381" t="s">
        <v>1407</v>
      </c>
      <c r="K94" s="381" t="s">
        <v>1408</v>
      </c>
      <c r="L94" s="378" t="s">
        <v>5980</v>
      </c>
      <c r="M94" s="378" t="s">
        <v>5981</v>
      </c>
      <c r="N94" s="382">
        <v>3655</v>
      </c>
      <c r="O94" s="383">
        <v>1910</v>
      </c>
      <c r="P94" s="378" t="s">
        <v>5982</v>
      </c>
      <c r="Q94" s="378" t="s">
        <v>1425</v>
      </c>
      <c r="R94" s="378">
        <v>18043</v>
      </c>
      <c r="S94" s="381">
        <v>0</v>
      </c>
      <c r="T94" s="381" t="s">
        <v>1426</v>
      </c>
      <c r="U94" s="378" t="s">
        <v>1413</v>
      </c>
      <c r="V94" s="384" t="s">
        <v>1261</v>
      </c>
      <c r="W94" s="378" t="s">
        <v>1414</v>
      </c>
      <c r="X94" s="378" t="s">
        <v>5983</v>
      </c>
      <c r="Y94" s="378" t="s">
        <v>1413</v>
      </c>
      <c r="Z94" s="385">
        <v>21098.6</v>
      </c>
      <c r="AA94" s="385">
        <v>3494.8</v>
      </c>
      <c r="AB94" s="378" t="s">
        <v>5984</v>
      </c>
      <c r="AC94" s="378" t="s">
        <v>5985</v>
      </c>
      <c r="AD94" s="378" t="s">
        <v>5986</v>
      </c>
      <c r="AE94" s="378" t="s">
        <v>1413</v>
      </c>
      <c r="AF94" s="378" t="s">
        <v>1413</v>
      </c>
    </row>
    <row r="95" spans="1:32" hidden="1">
      <c r="A95" s="378" t="s">
        <v>5971</v>
      </c>
      <c r="B95" s="379">
        <f t="shared" si="1"/>
        <v>0</v>
      </c>
      <c r="C95" s="378"/>
      <c r="D95" s="378"/>
      <c r="E95" s="378"/>
      <c r="F95" s="380" t="s">
        <v>1413</v>
      </c>
      <c r="G95" s="378" t="s">
        <v>5987</v>
      </c>
      <c r="H95" s="379" t="s">
        <v>1405</v>
      </c>
      <c r="I95" s="378" t="s">
        <v>1406</v>
      </c>
      <c r="J95" s="381" t="s">
        <v>1407</v>
      </c>
      <c r="K95" s="381" t="s">
        <v>1421</v>
      </c>
      <c r="L95" s="378" t="s">
        <v>5988</v>
      </c>
      <c r="M95" s="378" t="s">
        <v>5989</v>
      </c>
      <c r="N95" s="382">
        <v>12204</v>
      </c>
      <c r="O95" s="383">
        <v>1933</v>
      </c>
      <c r="P95" s="378" t="s">
        <v>3116</v>
      </c>
      <c r="Q95" s="378" t="s">
        <v>3229</v>
      </c>
      <c r="R95" s="378">
        <v>30</v>
      </c>
      <c r="S95" s="381">
        <v>0</v>
      </c>
      <c r="T95" s="381" t="s">
        <v>1261</v>
      </c>
      <c r="U95" s="378" t="s">
        <v>1477</v>
      </c>
      <c r="V95" s="384" t="s">
        <v>1261</v>
      </c>
      <c r="W95" s="378" t="s">
        <v>1414</v>
      </c>
      <c r="X95" s="378" t="s">
        <v>5990</v>
      </c>
      <c r="Y95" s="378" t="s">
        <v>1413</v>
      </c>
      <c r="Z95" s="385">
        <v>6.2</v>
      </c>
      <c r="AA95" s="385">
        <v>6.3</v>
      </c>
      <c r="AB95" s="378" t="s">
        <v>5991</v>
      </c>
      <c r="AC95" s="378" t="s">
        <v>5992</v>
      </c>
      <c r="AD95" s="378" t="s">
        <v>5993</v>
      </c>
      <c r="AE95" s="378" t="s">
        <v>5994</v>
      </c>
      <c r="AF95" s="378" t="s">
        <v>5995</v>
      </c>
    </row>
    <row r="96" spans="1:32" hidden="1">
      <c r="A96" s="378" t="s">
        <v>5971</v>
      </c>
      <c r="B96" s="379">
        <f t="shared" si="1"/>
        <v>0</v>
      </c>
      <c r="C96" s="378"/>
      <c r="D96" s="378"/>
      <c r="E96" s="378"/>
      <c r="F96" s="380" t="s">
        <v>1403</v>
      </c>
      <c r="G96" s="378" t="s">
        <v>5996</v>
      </c>
      <c r="H96" s="379" t="s">
        <v>1405</v>
      </c>
      <c r="I96" s="378" t="s">
        <v>1406</v>
      </c>
      <c r="J96" s="381" t="s">
        <v>1407</v>
      </c>
      <c r="K96" s="381" t="s">
        <v>1408</v>
      </c>
      <c r="L96" s="378" t="s">
        <v>5997</v>
      </c>
      <c r="M96" s="378" t="s">
        <v>1978</v>
      </c>
      <c r="N96" s="382">
        <v>367</v>
      </c>
      <c r="O96" s="383">
        <v>1901</v>
      </c>
      <c r="P96" s="378" t="s">
        <v>5998</v>
      </c>
      <c r="Q96" s="378" t="s">
        <v>1412</v>
      </c>
      <c r="R96" s="378">
        <v>859</v>
      </c>
      <c r="S96" s="381" t="s">
        <v>1413</v>
      </c>
      <c r="T96" s="381" t="s">
        <v>1413</v>
      </c>
      <c r="U96" s="378" t="s">
        <v>1413</v>
      </c>
      <c r="V96" s="384" t="s">
        <v>1261</v>
      </c>
      <c r="W96" s="378" t="s">
        <v>1414</v>
      </c>
      <c r="X96" s="378" t="s">
        <v>5999</v>
      </c>
      <c r="Y96" s="378" t="s">
        <v>1413</v>
      </c>
      <c r="Z96" s="385">
        <v>99492</v>
      </c>
      <c r="AA96" s="385">
        <v>192.1</v>
      </c>
      <c r="AB96" s="378" t="s">
        <v>6000</v>
      </c>
      <c r="AC96" s="378" t="s">
        <v>6001</v>
      </c>
      <c r="AD96" s="378" t="s">
        <v>6002</v>
      </c>
      <c r="AE96" s="378" t="s">
        <v>6003</v>
      </c>
      <c r="AF96" s="378" t="s">
        <v>6004</v>
      </c>
    </row>
    <row r="97" spans="1:32" hidden="1">
      <c r="A97" s="378" t="s">
        <v>5971</v>
      </c>
      <c r="B97" s="379">
        <f t="shared" si="1"/>
        <v>0</v>
      </c>
      <c r="C97" s="378"/>
      <c r="D97" s="378"/>
      <c r="E97" s="378"/>
      <c r="F97" s="380" t="s">
        <v>1413</v>
      </c>
      <c r="G97" s="378" t="s">
        <v>6143</v>
      </c>
      <c r="H97" s="379" t="s">
        <v>1405</v>
      </c>
      <c r="I97" s="378" t="s">
        <v>1406</v>
      </c>
      <c r="J97" s="381" t="s">
        <v>1407</v>
      </c>
      <c r="K97" s="381" t="s">
        <v>1421</v>
      </c>
      <c r="L97" s="378" t="s">
        <v>6144</v>
      </c>
      <c r="M97" s="378" t="s">
        <v>6145</v>
      </c>
      <c r="N97" s="382">
        <v>37726</v>
      </c>
      <c r="O97" s="383">
        <v>2003</v>
      </c>
      <c r="P97" s="378" t="s">
        <v>6146</v>
      </c>
      <c r="Q97" s="378" t="s">
        <v>1425</v>
      </c>
      <c r="R97" s="378">
        <v>35</v>
      </c>
      <c r="S97" s="381">
        <v>0</v>
      </c>
      <c r="T97" s="381" t="s">
        <v>1426</v>
      </c>
      <c r="U97" s="378" t="s">
        <v>1413</v>
      </c>
      <c r="V97" s="384" t="s">
        <v>1261</v>
      </c>
      <c r="W97" s="378" t="s">
        <v>1414</v>
      </c>
      <c r="X97" s="378" t="s">
        <v>6147</v>
      </c>
      <c r="Y97" s="378" t="s">
        <v>1413</v>
      </c>
      <c r="Z97" s="385">
        <v>6.5</v>
      </c>
      <c r="AA97" s="385">
        <v>6.9</v>
      </c>
      <c r="AB97" s="378" t="s">
        <v>6148</v>
      </c>
      <c r="AC97" s="378" t="s">
        <v>6149</v>
      </c>
      <c r="AD97" s="378" t="s">
        <v>1413</v>
      </c>
      <c r="AE97" s="378" t="s">
        <v>6150</v>
      </c>
      <c r="AF97" s="378" t="s">
        <v>1413</v>
      </c>
    </row>
    <row r="98" spans="1:32" hidden="1">
      <c r="A98" s="378" t="s">
        <v>5971</v>
      </c>
      <c r="B98" s="379">
        <f t="shared" si="1"/>
        <v>0</v>
      </c>
      <c r="C98" s="378"/>
      <c r="D98" s="378"/>
      <c r="E98" s="378"/>
      <c r="F98" s="380" t="s">
        <v>1413</v>
      </c>
      <c r="G98" s="378" t="s">
        <v>6158</v>
      </c>
      <c r="H98" s="379" t="s">
        <v>1405</v>
      </c>
      <c r="I98" s="378" t="s">
        <v>1406</v>
      </c>
      <c r="J98" s="381" t="s">
        <v>1407</v>
      </c>
      <c r="K98" s="381" t="s">
        <v>1421</v>
      </c>
      <c r="L98" s="378" t="s">
        <v>6159</v>
      </c>
      <c r="M98" s="378" t="s">
        <v>6132</v>
      </c>
      <c r="N98" s="382">
        <v>38169</v>
      </c>
      <c r="O98" s="383">
        <v>2004</v>
      </c>
      <c r="P98" s="378" t="s">
        <v>3116</v>
      </c>
      <c r="Q98" s="378" t="s">
        <v>2045</v>
      </c>
      <c r="R98" s="378">
        <v>7</v>
      </c>
      <c r="S98" s="381">
        <v>13</v>
      </c>
      <c r="T98" s="381" t="s">
        <v>1261</v>
      </c>
      <c r="U98" s="378" t="s">
        <v>6160</v>
      </c>
      <c r="V98" s="384" t="s">
        <v>1426</v>
      </c>
      <c r="W98" s="378" t="s">
        <v>1414</v>
      </c>
      <c r="X98" s="378" t="s">
        <v>6161</v>
      </c>
      <c r="Y98" s="378" t="s">
        <v>1413</v>
      </c>
      <c r="Z98" s="385">
        <v>2.1</v>
      </c>
      <c r="AA98" s="385">
        <v>2.2000000000000002</v>
      </c>
      <c r="AB98" s="378" t="s">
        <v>6162</v>
      </c>
      <c r="AC98" s="378" t="s">
        <v>6163</v>
      </c>
      <c r="AD98" s="378" t="s">
        <v>6164</v>
      </c>
      <c r="AE98" s="378" t="s">
        <v>6165</v>
      </c>
      <c r="AF98" s="378" t="s">
        <v>1413</v>
      </c>
    </row>
    <row r="99" spans="1:32" hidden="1">
      <c r="A99" s="378" t="s">
        <v>5971</v>
      </c>
      <c r="B99" s="379">
        <f t="shared" si="1"/>
        <v>0</v>
      </c>
      <c r="C99" s="378"/>
      <c r="D99" s="378"/>
      <c r="E99" s="378"/>
      <c r="F99" s="380" t="s">
        <v>1413</v>
      </c>
      <c r="G99" s="378" t="s">
        <v>6166</v>
      </c>
      <c r="H99" s="379" t="s">
        <v>1405</v>
      </c>
      <c r="I99" s="378" t="s">
        <v>1406</v>
      </c>
      <c r="J99" s="381" t="s">
        <v>1407</v>
      </c>
      <c r="K99" s="381" t="s">
        <v>1421</v>
      </c>
      <c r="L99" s="378" t="s">
        <v>6167</v>
      </c>
      <c r="M99" s="378" t="s">
        <v>6132</v>
      </c>
      <c r="N99" s="382">
        <v>36526</v>
      </c>
      <c r="O99" s="383">
        <v>2000</v>
      </c>
      <c r="P99" s="378" t="s">
        <v>3116</v>
      </c>
      <c r="Q99" s="378" t="s">
        <v>2045</v>
      </c>
      <c r="R99" s="378">
        <v>22</v>
      </c>
      <c r="S99" s="381">
        <v>13</v>
      </c>
      <c r="T99" s="381" t="s">
        <v>1261</v>
      </c>
      <c r="U99" s="378" t="s">
        <v>6160</v>
      </c>
      <c r="V99" s="384" t="s">
        <v>1426</v>
      </c>
      <c r="W99" s="378" t="s">
        <v>1414</v>
      </c>
      <c r="X99" s="378" t="s">
        <v>6168</v>
      </c>
      <c r="Y99" s="378" t="s">
        <v>1413</v>
      </c>
      <c r="Z99" s="385">
        <v>3.6</v>
      </c>
      <c r="AA99" s="385">
        <v>4.3</v>
      </c>
      <c r="AB99" s="378" t="s">
        <v>6162</v>
      </c>
      <c r="AC99" s="378" t="s">
        <v>6169</v>
      </c>
      <c r="AD99" s="378" t="s">
        <v>6170</v>
      </c>
      <c r="AE99" s="378" t="s">
        <v>6171</v>
      </c>
      <c r="AF99" s="378" t="s">
        <v>1413</v>
      </c>
    </row>
    <row r="100" spans="1:32" hidden="1">
      <c r="A100" s="378" t="s">
        <v>153</v>
      </c>
      <c r="B100" s="379">
        <f t="shared" si="1"/>
        <v>0</v>
      </c>
      <c r="C100" s="378"/>
      <c r="D100" s="378"/>
      <c r="E100" s="378"/>
      <c r="F100" s="380" t="s">
        <v>1403</v>
      </c>
      <c r="G100" s="378" t="s">
        <v>6311</v>
      </c>
      <c r="H100" s="379" t="s">
        <v>1405</v>
      </c>
      <c r="I100" s="378" t="s">
        <v>1406</v>
      </c>
      <c r="J100" s="381" t="s">
        <v>1407</v>
      </c>
      <c r="K100" s="381" t="s">
        <v>1408</v>
      </c>
      <c r="L100" s="378" t="s">
        <v>6312</v>
      </c>
      <c r="M100" s="378" t="s">
        <v>1978</v>
      </c>
      <c r="N100" s="382">
        <v>6673</v>
      </c>
      <c r="O100" s="383">
        <v>1918</v>
      </c>
      <c r="P100" s="378" t="s">
        <v>6313</v>
      </c>
      <c r="Q100" s="378" t="s">
        <v>1412</v>
      </c>
      <c r="R100" s="378">
        <v>1853</v>
      </c>
      <c r="S100" s="381" t="s">
        <v>1413</v>
      </c>
      <c r="T100" s="381" t="s">
        <v>1413</v>
      </c>
      <c r="U100" s="378" t="s">
        <v>1413</v>
      </c>
      <c r="V100" s="384" t="s">
        <v>1261</v>
      </c>
      <c r="W100" s="378" t="s">
        <v>1414</v>
      </c>
      <c r="X100" s="378" t="s">
        <v>6314</v>
      </c>
      <c r="Y100" s="378" t="s">
        <v>1413</v>
      </c>
      <c r="Z100" s="385">
        <v>10892.5</v>
      </c>
      <c r="AA100" s="385">
        <v>379.8</v>
      </c>
      <c r="AB100" s="378" t="s">
        <v>6315</v>
      </c>
      <c r="AC100" s="378" t="s">
        <v>6316</v>
      </c>
      <c r="AD100" s="378" t="s">
        <v>6317</v>
      </c>
      <c r="AE100" s="378" t="s">
        <v>6318</v>
      </c>
      <c r="AF100" s="378" t="s">
        <v>6319</v>
      </c>
    </row>
    <row r="101" spans="1:32">
      <c r="A101" s="378" t="s">
        <v>140</v>
      </c>
      <c r="B101" s="379">
        <f t="shared" si="1"/>
        <v>2</v>
      </c>
      <c r="C101" s="378"/>
      <c r="D101" s="378" t="s">
        <v>1261</v>
      </c>
      <c r="E101" s="378" t="s">
        <v>1261</v>
      </c>
      <c r="F101" s="380" t="s">
        <v>1413</v>
      </c>
      <c r="G101" s="378" t="s">
        <v>1761</v>
      </c>
      <c r="H101" s="379" t="s">
        <v>1491</v>
      </c>
      <c r="I101" s="378" t="s">
        <v>1506</v>
      </c>
      <c r="J101" s="381" t="s">
        <v>1413</v>
      </c>
      <c r="K101" s="381" t="s">
        <v>1413</v>
      </c>
      <c r="L101" s="378" t="s">
        <v>1762</v>
      </c>
      <c r="M101" s="378" t="s">
        <v>1710</v>
      </c>
      <c r="N101" s="382">
        <v>40724</v>
      </c>
      <c r="O101" s="383">
        <v>2011</v>
      </c>
      <c r="P101" s="378" t="s">
        <v>1413</v>
      </c>
      <c r="Q101" s="378" t="s">
        <v>1413</v>
      </c>
      <c r="R101" s="378" t="s">
        <v>1413</v>
      </c>
      <c r="S101" s="381">
        <v>10</v>
      </c>
      <c r="T101" s="381" t="s">
        <v>1426</v>
      </c>
      <c r="U101" s="378" t="s">
        <v>1710</v>
      </c>
      <c r="V101" s="384" t="s">
        <v>1413</v>
      </c>
      <c r="W101" s="378" t="s">
        <v>1413</v>
      </c>
      <c r="X101" s="378" t="s">
        <v>1413</v>
      </c>
      <c r="Y101" s="378" t="s">
        <v>1710</v>
      </c>
      <c r="Z101" s="385" t="s">
        <v>1413</v>
      </c>
      <c r="AA101" s="385" t="s">
        <v>1413</v>
      </c>
      <c r="AB101" s="378" t="s">
        <v>1763</v>
      </c>
      <c r="AC101" s="378" t="s">
        <v>1764</v>
      </c>
      <c r="AD101" s="378" t="s">
        <v>1413</v>
      </c>
      <c r="AE101" s="378" t="s">
        <v>1413</v>
      </c>
      <c r="AF101" s="378" t="s">
        <v>1413</v>
      </c>
    </row>
    <row r="102" spans="1:32">
      <c r="A102" s="378" t="s">
        <v>140</v>
      </c>
      <c r="B102" s="379">
        <f t="shared" si="1"/>
        <v>2</v>
      </c>
      <c r="C102" s="378"/>
      <c r="D102" s="378" t="s">
        <v>1261</v>
      </c>
      <c r="E102" s="378" t="s">
        <v>1261</v>
      </c>
      <c r="F102" s="380" t="s">
        <v>1413</v>
      </c>
      <c r="G102" s="378" t="s">
        <v>1765</v>
      </c>
      <c r="H102" s="379" t="s">
        <v>1491</v>
      </c>
      <c r="I102" s="378" t="s">
        <v>1506</v>
      </c>
      <c r="J102" s="381" t="s">
        <v>1413</v>
      </c>
      <c r="K102" s="381" t="s">
        <v>1413</v>
      </c>
      <c r="L102" s="378" t="s">
        <v>1766</v>
      </c>
      <c r="M102" s="378" t="s">
        <v>1710</v>
      </c>
      <c r="N102" s="382">
        <v>37802</v>
      </c>
      <c r="O102" s="383">
        <v>2003</v>
      </c>
      <c r="P102" s="378" t="s">
        <v>1413</v>
      </c>
      <c r="Q102" s="378" t="s">
        <v>1413</v>
      </c>
      <c r="R102" s="378" t="s">
        <v>1413</v>
      </c>
      <c r="S102" s="381">
        <v>14</v>
      </c>
      <c r="T102" s="381" t="s">
        <v>1426</v>
      </c>
      <c r="U102" s="378" t="s">
        <v>1710</v>
      </c>
      <c r="V102" s="384" t="s">
        <v>1413</v>
      </c>
      <c r="W102" s="378" t="s">
        <v>1413</v>
      </c>
      <c r="X102" s="378" t="s">
        <v>1413</v>
      </c>
      <c r="Y102" s="378" t="s">
        <v>1710</v>
      </c>
      <c r="Z102" s="385" t="s">
        <v>1413</v>
      </c>
      <c r="AA102" s="385" t="s">
        <v>1413</v>
      </c>
      <c r="AB102" s="378" t="s">
        <v>1767</v>
      </c>
      <c r="AC102" s="378" t="s">
        <v>1768</v>
      </c>
      <c r="AD102" s="378" t="s">
        <v>1413</v>
      </c>
      <c r="AE102" s="378" t="s">
        <v>1413</v>
      </c>
      <c r="AF102" s="378" t="s">
        <v>1413</v>
      </c>
    </row>
    <row r="103" spans="1:32">
      <c r="A103" s="378" t="s">
        <v>140</v>
      </c>
      <c r="B103" s="379">
        <f t="shared" si="1"/>
        <v>2</v>
      </c>
      <c r="C103" s="378" t="s">
        <v>1261</v>
      </c>
      <c r="D103" s="378" t="s">
        <v>1261</v>
      </c>
      <c r="E103" s="378"/>
      <c r="F103" s="380" t="s">
        <v>1413</v>
      </c>
      <c r="G103" s="378" t="s">
        <v>1790</v>
      </c>
      <c r="H103" s="379" t="s">
        <v>1491</v>
      </c>
      <c r="I103" s="378" t="s">
        <v>1492</v>
      </c>
      <c r="J103" s="381" t="s">
        <v>1413</v>
      </c>
      <c r="K103" s="381" t="s">
        <v>1413</v>
      </c>
      <c r="L103" s="378" t="s">
        <v>1791</v>
      </c>
      <c r="M103" s="378" t="s">
        <v>1792</v>
      </c>
      <c r="N103" s="382">
        <v>38535</v>
      </c>
      <c r="O103" s="383">
        <v>2005</v>
      </c>
      <c r="P103" s="378" t="s">
        <v>1413</v>
      </c>
      <c r="Q103" s="378" t="s">
        <v>1413</v>
      </c>
      <c r="R103" s="378" t="s">
        <v>1413</v>
      </c>
      <c r="S103" s="381">
        <v>0</v>
      </c>
      <c r="T103" s="381" t="s">
        <v>1413</v>
      </c>
      <c r="U103" s="378" t="s">
        <v>1413</v>
      </c>
      <c r="V103" s="384" t="s">
        <v>1496</v>
      </c>
      <c r="W103" s="378" t="s">
        <v>1413</v>
      </c>
      <c r="X103" s="378" t="s">
        <v>1413</v>
      </c>
      <c r="Y103" s="378" t="s">
        <v>1404</v>
      </c>
      <c r="Z103" s="385" t="s">
        <v>1413</v>
      </c>
      <c r="AA103" s="385" t="s">
        <v>1413</v>
      </c>
      <c r="AB103" s="378" t="s">
        <v>1564</v>
      </c>
      <c r="AC103" s="378" t="s">
        <v>1793</v>
      </c>
      <c r="AD103" s="378" t="s">
        <v>1413</v>
      </c>
      <c r="AE103" s="378" t="s">
        <v>1794</v>
      </c>
      <c r="AF103" s="378" t="s">
        <v>1559</v>
      </c>
    </row>
    <row r="104" spans="1:32">
      <c r="A104" s="378" t="s">
        <v>140</v>
      </c>
      <c r="B104" s="379">
        <f t="shared" si="1"/>
        <v>1</v>
      </c>
      <c r="C104" s="378"/>
      <c r="D104" s="378"/>
      <c r="E104" s="378" t="s">
        <v>1261</v>
      </c>
      <c r="F104" s="380" t="s">
        <v>1413</v>
      </c>
      <c r="G104" s="378" t="s">
        <v>1519</v>
      </c>
      <c r="H104" s="379" t="s">
        <v>1491</v>
      </c>
      <c r="I104" s="378" t="s">
        <v>1506</v>
      </c>
      <c r="J104" s="381" t="s">
        <v>1413</v>
      </c>
      <c r="K104" s="381" t="s">
        <v>1413</v>
      </c>
      <c r="L104" s="378" t="s">
        <v>1520</v>
      </c>
      <c r="M104" s="378" t="s">
        <v>1521</v>
      </c>
      <c r="N104" s="382">
        <v>40921</v>
      </c>
      <c r="O104" s="383">
        <v>2012</v>
      </c>
      <c r="P104" s="378" t="s">
        <v>1413</v>
      </c>
      <c r="Q104" s="378" t="s">
        <v>1413</v>
      </c>
      <c r="R104" s="378" t="s">
        <v>1413</v>
      </c>
      <c r="S104" s="381">
        <v>19</v>
      </c>
      <c r="T104" s="381" t="s">
        <v>1426</v>
      </c>
      <c r="U104" s="378" t="s">
        <v>1522</v>
      </c>
      <c r="V104" s="384" t="s">
        <v>1413</v>
      </c>
      <c r="W104" s="378" t="s">
        <v>1413</v>
      </c>
      <c r="X104" s="378" t="s">
        <v>1413</v>
      </c>
      <c r="Y104" s="378" t="s">
        <v>1404</v>
      </c>
      <c r="Z104" s="385" t="s">
        <v>1413</v>
      </c>
      <c r="AA104" s="385" t="s">
        <v>1413</v>
      </c>
      <c r="AB104" s="378" t="s">
        <v>1416</v>
      </c>
      <c r="AC104" s="378" t="s">
        <v>1523</v>
      </c>
      <c r="AD104" s="378" t="s">
        <v>1524</v>
      </c>
      <c r="AE104" s="378" t="s">
        <v>1413</v>
      </c>
      <c r="AF104" s="378" t="s">
        <v>1413</v>
      </c>
    </row>
    <row r="105" spans="1:32">
      <c r="A105" s="378" t="s">
        <v>140</v>
      </c>
      <c r="B105" s="379">
        <f t="shared" si="1"/>
        <v>1</v>
      </c>
      <c r="C105" s="378"/>
      <c r="D105" s="378" t="s">
        <v>1261</v>
      </c>
      <c r="E105" s="378"/>
      <c r="F105" s="380" t="s">
        <v>1413</v>
      </c>
      <c r="G105" s="378" t="s">
        <v>961</v>
      </c>
      <c r="H105" s="379" t="s">
        <v>1405</v>
      </c>
      <c r="I105" s="378" t="s">
        <v>1434</v>
      </c>
      <c r="J105" s="381" t="s">
        <v>1407</v>
      </c>
      <c r="K105" s="381" t="s">
        <v>1421</v>
      </c>
      <c r="L105" s="378" t="s">
        <v>1442</v>
      </c>
      <c r="M105" s="378" t="s">
        <v>1443</v>
      </c>
      <c r="N105" s="382">
        <v>34135</v>
      </c>
      <c r="O105" s="383">
        <v>1993</v>
      </c>
      <c r="P105" s="378" t="s">
        <v>1424</v>
      </c>
      <c r="Q105" s="378" t="s">
        <v>1425</v>
      </c>
      <c r="R105" s="378">
        <v>201</v>
      </c>
      <c r="S105" s="381">
        <v>9</v>
      </c>
      <c r="T105" s="381" t="s">
        <v>1261</v>
      </c>
      <c r="U105" s="378" t="s">
        <v>1427</v>
      </c>
      <c r="V105" s="384" t="s">
        <v>1261</v>
      </c>
      <c r="W105" s="378" t="s">
        <v>1414</v>
      </c>
      <c r="X105" s="378" t="s">
        <v>1444</v>
      </c>
      <c r="Y105" s="378" t="s">
        <v>1413</v>
      </c>
      <c r="Z105" s="385">
        <v>6</v>
      </c>
      <c r="AA105" s="385">
        <v>38.5</v>
      </c>
      <c r="AB105" s="378" t="s">
        <v>1445</v>
      </c>
      <c r="AC105" s="378" t="s">
        <v>1446</v>
      </c>
      <c r="AD105" s="378" t="s">
        <v>1447</v>
      </c>
      <c r="AE105" s="378" t="s">
        <v>1448</v>
      </c>
      <c r="AF105" s="378" t="s">
        <v>1449</v>
      </c>
    </row>
    <row r="106" spans="1:32">
      <c r="A106" s="378" t="s">
        <v>140</v>
      </c>
      <c r="B106" s="379">
        <f t="shared" si="1"/>
        <v>1</v>
      </c>
      <c r="C106" s="378"/>
      <c r="D106" s="378" t="s">
        <v>1261</v>
      </c>
      <c r="E106" s="378"/>
      <c r="F106" s="380" t="s">
        <v>1413</v>
      </c>
      <c r="G106" s="378" t="s">
        <v>1549</v>
      </c>
      <c r="H106" s="379" t="s">
        <v>1491</v>
      </c>
      <c r="I106" s="378" t="s">
        <v>1492</v>
      </c>
      <c r="J106" s="381" t="s">
        <v>1413</v>
      </c>
      <c r="K106" s="381" t="s">
        <v>1413</v>
      </c>
      <c r="L106" s="378" t="s">
        <v>1550</v>
      </c>
      <c r="M106" s="378" t="s">
        <v>1551</v>
      </c>
      <c r="N106" s="382">
        <v>39265</v>
      </c>
      <c r="O106" s="383">
        <v>2007</v>
      </c>
      <c r="P106" s="378" t="s">
        <v>1413</v>
      </c>
      <c r="Q106" s="378" t="s">
        <v>1413</v>
      </c>
      <c r="R106" s="378" t="s">
        <v>1413</v>
      </c>
      <c r="S106" s="381">
        <v>6</v>
      </c>
      <c r="T106" s="381" t="s">
        <v>1426</v>
      </c>
      <c r="U106" s="378" t="s">
        <v>1552</v>
      </c>
      <c r="V106" s="384" t="s">
        <v>1496</v>
      </c>
      <c r="W106" s="378" t="s">
        <v>1414</v>
      </c>
      <c r="X106" s="378" t="s">
        <v>1478</v>
      </c>
      <c r="Y106" s="378" t="s">
        <v>1474</v>
      </c>
      <c r="Z106" s="385" t="s">
        <v>1413</v>
      </c>
      <c r="AA106" s="385" t="s">
        <v>1413</v>
      </c>
      <c r="AB106" s="378" t="s">
        <v>1479</v>
      </c>
      <c r="AC106" s="378" t="s">
        <v>1553</v>
      </c>
      <c r="AD106" s="378" t="s">
        <v>1482</v>
      </c>
      <c r="AE106" s="378" t="s">
        <v>1482</v>
      </c>
      <c r="AF106" s="378" t="s">
        <v>1483</v>
      </c>
    </row>
    <row r="107" spans="1:32">
      <c r="A107" s="378" t="s">
        <v>140</v>
      </c>
      <c r="B107" s="379">
        <f t="shared" si="1"/>
        <v>1</v>
      </c>
      <c r="C107" s="378"/>
      <c r="D107" s="378" t="s">
        <v>1261</v>
      </c>
      <c r="E107" s="378"/>
      <c r="F107" s="380" t="s">
        <v>1413</v>
      </c>
      <c r="G107" s="378" t="s">
        <v>1566</v>
      </c>
      <c r="H107" s="379" t="s">
        <v>1491</v>
      </c>
      <c r="I107" s="378" t="s">
        <v>1499</v>
      </c>
      <c r="J107" s="381" t="s">
        <v>1413</v>
      </c>
      <c r="K107" s="381" t="s">
        <v>1413</v>
      </c>
      <c r="L107" s="378" t="s">
        <v>1567</v>
      </c>
      <c r="M107" s="378" t="s">
        <v>1423</v>
      </c>
      <c r="N107" s="382">
        <v>41953</v>
      </c>
      <c r="O107" s="383">
        <v>2014</v>
      </c>
      <c r="P107" s="378" t="s">
        <v>1413</v>
      </c>
      <c r="Q107" s="378" t="s">
        <v>1413</v>
      </c>
      <c r="R107" s="378" t="s">
        <v>1413</v>
      </c>
      <c r="S107" s="381">
        <v>9</v>
      </c>
      <c r="T107" s="381" t="s">
        <v>1261</v>
      </c>
      <c r="U107" s="378" t="s">
        <v>1568</v>
      </c>
      <c r="V107" s="384" t="s">
        <v>1413</v>
      </c>
      <c r="W107" s="378" t="s">
        <v>1413</v>
      </c>
      <c r="X107" s="378" t="s">
        <v>1413</v>
      </c>
      <c r="Y107" s="378" t="s">
        <v>1420</v>
      </c>
      <c r="Z107" s="385" t="s">
        <v>1413</v>
      </c>
      <c r="AA107" s="385" t="s">
        <v>1413</v>
      </c>
      <c r="AB107" s="378" t="s">
        <v>1569</v>
      </c>
      <c r="AC107" s="378" t="s">
        <v>1570</v>
      </c>
      <c r="AD107" s="378" t="s">
        <v>1413</v>
      </c>
      <c r="AE107" s="378" t="s">
        <v>1413</v>
      </c>
      <c r="AF107" s="378" t="s">
        <v>1413</v>
      </c>
    </row>
    <row r="108" spans="1:32">
      <c r="A108" s="378" t="s">
        <v>140</v>
      </c>
      <c r="B108" s="379">
        <f t="shared" si="1"/>
        <v>1</v>
      </c>
      <c r="C108" s="378"/>
      <c r="D108" s="378"/>
      <c r="E108" s="378" t="s">
        <v>1261</v>
      </c>
      <c r="F108" s="380" t="s">
        <v>1413</v>
      </c>
      <c r="G108" s="378" t="s">
        <v>1579</v>
      </c>
      <c r="H108" s="379" t="s">
        <v>1491</v>
      </c>
      <c r="I108" s="378" t="s">
        <v>1499</v>
      </c>
      <c r="J108" s="381" t="s">
        <v>1413</v>
      </c>
      <c r="K108" s="381" t="s">
        <v>1413</v>
      </c>
      <c r="L108" s="378" t="s">
        <v>1580</v>
      </c>
      <c r="M108" s="378" t="s">
        <v>1574</v>
      </c>
      <c r="N108" s="382">
        <v>41340</v>
      </c>
      <c r="O108" s="383">
        <v>2013</v>
      </c>
      <c r="P108" s="378" t="s">
        <v>1413</v>
      </c>
      <c r="Q108" s="378" t="s">
        <v>1413</v>
      </c>
      <c r="R108" s="378" t="s">
        <v>1413</v>
      </c>
      <c r="S108" s="381">
        <v>7</v>
      </c>
      <c r="T108" s="381" t="s">
        <v>1426</v>
      </c>
      <c r="U108" s="378" t="s">
        <v>1581</v>
      </c>
      <c r="V108" s="384" t="s">
        <v>1426</v>
      </c>
      <c r="W108" s="378" t="s">
        <v>1413</v>
      </c>
      <c r="X108" s="378" t="s">
        <v>1413</v>
      </c>
      <c r="Y108" s="378" t="s">
        <v>1413</v>
      </c>
      <c r="Z108" s="385" t="s">
        <v>1413</v>
      </c>
      <c r="AA108" s="385" t="s">
        <v>1413</v>
      </c>
      <c r="AB108" s="378" t="s">
        <v>1413</v>
      </c>
      <c r="AC108" s="378" t="s">
        <v>1413</v>
      </c>
      <c r="AD108" s="378" t="s">
        <v>1413</v>
      </c>
      <c r="AE108" s="378" t="s">
        <v>1413</v>
      </c>
      <c r="AF108" s="378" t="s">
        <v>1413</v>
      </c>
    </row>
    <row r="109" spans="1:32">
      <c r="A109" s="378" t="s">
        <v>140</v>
      </c>
      <c r="B109" s="379">
        <f t="shared" si="1"/>
        <v>1</v>
      </c>
      <c r="C109" s="378"/>
      <c r="D109" s="378" t="s">
        <v>1261</v>
      </c>
      <c r="E109" s="378"/>
      <c r="F109" s="380" t="s">
        <v>1413</v>
      </c>
      <c r="G109" s="378" t="s">
        <v>1851</v>
      </c>
      <c r="H109" s="379" t="s">
        <v>1799</v>
      </c>
      <c r="I109" s="378" t="s">
        <v>1800</v>
      </c>
      <c r="J109" s="381" t="s">
        <v>1413</v>
      </c>
      <c r="K109" s="381" t="s">
        <v>1413</v>
      </c>
      <c r="L109" s="378" t="s">
        <v>1852</v>
      </c>
      <c r="M109" s="378" t="s">
        <v>1853</v>
      </c>
      <c r="N109" s="382">
        <v>39314</v>
      </c>
      <c r="O109" s="383">
        <v>2007</v>
      </c>
      <c r="P109" s="378" t="s">
        <v>1413</v>
      </c>
      <c r="Q109" s="378" t="s">
        <v>1413</v>
      </c>
      <c r="R109" s="378" t="s">
        <v>1413</v>
      </c>
      <c r="S109" s="381">
        <v>9</v>
      </c>
      <c r="T109" s="381" t="s">
        <v>1261</v>
      </c>
      <c r="U109" s="378" t="s">
        <v>1604</v>
      </c>
      <c r="V109" s="384" t="s">
        <v>1544</v>
      </c>
      <c r="W109" s="378" t="s">
        <v>133</v>
      </c>
      <c r="X109" s="378" t="s">
        <v>1854</v>
      </c>
      <c r="Y109" s="378" t="s">
        <v>1404</v>
      </c>
      <c r="Z109" s="385" t="s">
        <v>1413</v>
      </c>
      <c r="AA109" s="385" t="s">
        <v>1413</v>
      </c>
      <c r="AB109" s="378" t="s">
        <v>1855</v>
      </c>
      <c r="AC109" s="378" t="s">
        <v>1856</v>
      </c>
      <c r="AD109" s="378" t="s">
        <v>1857</v>
      </c>
      <c r="AE109" s="378" t="s">
        <v>1857</v>
      </c>
      <c r="AF109" s="378" t="s">
        <v>1413</v>
      </c>
    </row>
    <row r="110" spans="1:32">
      <c r="A110" s="378" t="s">
        <v>140</v>
      </c>
      <c r="B110" s="379">
        <f t="shared" si="1"/>
        <v>1</v>
      </c>
      <c r="C110" s="378"/>
      <c r="D110" s="378" t="s">
        <v>1261</v>
      </c>
      <c r="E110" s="378"/>
      <c r="F110" s="380" t="s">
        <v>1413</v>
      </c>
      <c r="G110" s="378" t="s">
        <v>1626</v>
      </c>
      <c r="H110" s="379" t="s">
        <v>1491</v>
      </c>
      <c r="I110" s="378" t="s">
        <v>1499</v>
      </c>
      <c r="J110" s="381" t="s">
        <v>1413</v>
      </c>
      <c r="K110" s="381" t="s">
        <v>1413</v>
      </c>
      <c r="L110" s="378" t="s">
        <v>1627</v>
      </c>
      <c r="M110" s="378" t="s">
        <v>1423</v>
      </c>
      <c r="N110" s="382">
        <v>33552</v>
      </c>
      <c r="O110" s="383">
        <v>1991</v>
      </c>
      <c r="P110" s="378" t="s">
        <v>1413</v>
      </c>
      <c r="Q110" s="378" t="s">
        <v>1413</v>
      </c>
      <c r="R110" s="378" t="s">
        <v>1413</v>
      </c>
      <c r="S110" s="381">
        <v>9</v>
      </c>
      <c r="T110" s="381" t="s">
        <v>1261</v>
      </c>
      <c r="U110" s="378" t="s">
        <v>1568</v>
      </c>
      <c r="V110" s="384" t="s">
        <v>1413</v>
      </c>
      <c r="W110" s="378" t="s">
        <v>1413</v>
      </c>
      <c r="X110" s="378" t="s">
        <v>1413</v>
      </c>
      <c r="Y110" s="378" t="s">
        <v>1413</v>
      </c>
      <c r="Z110" s="385" t="s">
        <v>1413</v>
      </c>
      <c r="AA110" s="385" t="s">
        <v>1413</v>
      </c>
      <c r="AB110" s="378" t="s">
        <v>1569</v>
      </c>
      <c r="AC110" s="378" t="s">
        <v>1628</v>
      </c>
      <c r="AD110" s="378" t="s">
        <v>1413</v>
      </c>
      <c r="AE110" s="378" t="s">
        <v>1413</v>
      </c>
      <c r="AF110" s="378" t="s">
        <v>1413</v>
      </c>
    </row>
    <row r="111" spans="1:32">
      <c r="A111" s="378" t="s">
        <v>140</v>
      </c>
      <c r="B111" s="379">
        <f t="shared" si="1"/>
        <v>1</v>
      </c>
      <c r="C111" s="378" t="s">
        <v>1261</v>
      </c>
      <c r="D111" s="378"/>
      <c r="E111" s="378"/>
      <c r="F111" s="380" t="s">
        <v>1413</v>
      </c>
      <c r="G111" s="378" t="s">
        <v>1631</v>
      </c>
      <c r="H111" s="379" t="s">
        <v>1491</v>
      </c>
      <c r="I111" s="378" t="s">
        <v>1499</v>
      </c>
      <c r="J111" s="381" t="s">
        <v>1413</v>
      </c>
      <c r="K111" s="381" t="s">
        <v>1413</v>
      </c>
      <c r="L111" s="378" t="s">
        <v>1632</v>
      </c>
      <c r="M111" s="378" t="s">
        <v>1574</v>
      </c>
      <c r="N111" s="382">
        <v>41460</v>
      </c>
      <c r="O111" s="383">
        <v>2013</v>
      </c>
      <c r="P111" s="378" t="s">
        <v>1413</v>
      </c>
      <c r="Q111" s="378" t="s">
        <v>1413</v>
      </c>
      <c r="R111" s="378" t="s">
        <v>1413</v>
      </c>
      <c r="S111" s="381">
        <v>19</v>
      </c>
      <c r="T111" s="381" t="s">
        <v>1426</v>
      </c>
      <c r="U111" s="378" t="s">
        <v>1633</v>
      </c>
      <c r="V111" s="384" t="s">
        <v>1426</v>
      </c>
      <c r="W111" s="378" t="s">
        <v>1413</v>
      </c>
      <c r="X111" s="378" t="s">
        <v>1413</v>
      </c>
      <c r="Y111" s="378" t="s">
        <v>1413</v>
      </c>
      <c r="Z111" s="385" t="s">
        <v>1413</v>
      </c>
      <c r="AA111" s="385" t="s">
        <v>1413</v>
      </c>
      <c r="AB111" s="378" t="s">
        <v>1634</v>
      </c>
      <c r="AC111" s="378" t="s">
        <v>1635</v>
      </c>
      <c r="AD111" s="378" t="s">
        <v>1413</v>
      </c>
      <c r="AE111" s="378" t="s">
        <v>1413</v>
      </c>
      <c r="AF111" s="378" t="s">
        <v>1413</v>
      </c>
    </row>
    <row r="112" spans="1:32">
      <c r="A112" s="378" t="s">
        <v>140</v>
      </c>
      <c r="B112" s="379">
        <f t="shared" si="1"/>
        <v>1</v>
      </c>
      <c r="C112" s="378"/>
      <c r="D112" s="378" t="s">
        <v>1261</v>
      </c>
      <c r="E112" s="378"/>
      <c r="F112" s="380" t="s">
        <v>1413</v>
      </c>
      <c r="G112" s="378" t="s">
        <v>1666</v>
      </c>
      <c r="H112" s="379" t="s">
        <v>1491</v>
      </c>
      <c r="I112" s="378" t="s">
        <v>1506</v>
      </c>
      <c r="J112" s="381" t="s">
        <v>1413</v>
      </c>
      <c r="K112" s="381" t="s">
        <v>1413</v>
      </c>
      <c r="L112" s="378" t="s">
        <v>1667</v>
      </c>
      <c r="M112" s="378" t="s">
        <v>1668</v>
      </c>
      <c r="N112" s="382">
        <v>34241</v>
      </c>
      <c r="O112" s="383">
        <v>1993</v>
      </c>
      <c r="P112" s="378" t="s">
        <v>1413</v>
      </c>
      <c r="Q112" s="378" t="s">
        <v>1413</v>
      </c>
      <c r="R112" s="378" t="s">
        <v>1413</v>
      </c>
      <c r="S112" s="381">
        <v>6</v>
      </c>
      <c r="T112" s="381" t="s">
        <v>1426</v>
      </c>
      <c r="U112" s="378" t="s">
        <v>1669</v>
      </c>
      <c r="V112" s="384" t="s">
        <v>1496</v>
      </c>
      <c r="W112" s="378" t="s">
        <v>1414</v>
      </c>
      <c r="X112" s="378" t="s">
        <v>1478</v>
      </c>
      <c r="Y112" s="378" t="s">
        <v>1474</v>
      </c>
      <c r="Z112" s="385" t="s">
        <v>1413</v>
      </c>
      <c r="AA112" s="385" t="s">
        <v>1413</v>
      </c>
      <c r="AB112" s="378" t="s">
        <v>1479</v>
      </c>
      <c r="AC112" s="378" t="s">
        <v>1670</v>
      </c>
      <c r="AD112" s="378" t="s">
        <v>1482</v>
      </c>
      <c r="AE112" s="378" t="s">
        <v>1482</v>
      </c>
      <c r="AF112" s="378" t="s">
        <v>1413</v>
      </c>
    </row>
    <row r="113" spans="1:32">
      <c r="A113" s="378" t="s">
        <v>140</v>
      </c>
      <c r="B113" s="379">
        <f t="shared" si="1"/>
        <v>1</v>
      </c>
      <c r="C113" s="378"/>
      <c r="D113" s="378" t="s">
        <v>1261</v>
      </c>
      <c r="E113" s="378"/>
      <c r="F113" s="380" t="s">
        <v>1413</v>
      </c>
      <c r="G113" s="378" t="s">
        <v>1701</v>
      </c>
      <c r="H113" s="379" t="s">
        <v>1491</v>
      </c>
      <c r="I113" s="378" t="s">
        <v>1499</v>
      </c>
      <c r="J113" s="381" t="s">
        <v>1413</v>
      </c>
      <c r="K113" s="381" t="s">
        <v>1413</v>
      </c>
      <c r="L113" s="378" t="s">
        <v>1702</v>
      </c>
      <c r="M113" s="378" t="s">
        <v>1423</v>
      </c>
      <c r="N113" s="382">
        <v>41953</v>
      </c>
      <c r="O113" s="383">
        <v>2014</v>
      </c>
      <c r="P113" s="378" t="s">
        <v>1413</v>
      </c>
      <c r="Q113" s="378" t="s">
        <v>1413</v>
      </c>
      <c r="R113" s="378" t="s">
        <v>1413</v>
      </c>
      <c r="S113" s="381">
        <v>9</v>
      </c>
      <c r="T113" s="381" t="s">
        <v>1261</v>
      </c>
      <c r="U113" s="378" t="s">
        <v>1568</v>
      </c>
      <c r="V113" s="384" t="s">
        <v>1413</v>
      </c>
      <c r="W113" s="378" t="s">
        <v>1413</v>
      </c>
      <c r="X113" s="378" t="s">
        <v>1413</v>
      </c>
      <c r="Y113" s="378" t="s">
        <v>1420</v>
      </c>
      <c r="Z113" s="385" t="s">
        <v>1413</v>
      </c>
      <c r="AA113" s="385" t="s">
        <v>1413</v>
      </c>
      <c r="AB113" s="378" t="s">
        <v>1569</v>
      </c>
      <c r="AC113" s="378" t="s">
        <v>1703</v>
      </c>
      <c r="AD113" s="378" t="s">
        <v>1413</v>
      </c>
      <c r="AE113" s="378" t="s">
        <v>1413</v>
      </c>
      <c r="AF113" s="378" t="s">
        <v>1413</v>
      </c>
    </row>
    <row r="114" spans="1:32">
      <c r="A114" s="378" t="s">
        <v>140</v>
      </c>
      <c r="B114" s="379">
        <f t="shared" si="1"/>
        <v>1</v>
      </c>
      <c r="C114" s="378"/>
      <c r="D114" s="378" t="s">
        <v>1261</v>
      </c>
      <c r="E114" s="378"/>
      <c r="F114" s="380" t="s">
        <v>1413</v>
      </c>
      <c r="G114" s="378" t="s">
        <v>1721</v>
      </c>
      <c r="H114" s="379" t="s">
        <v>1491</v>
      </c>
      <c r="I114" s="378" t="s">
        <v>1499</v>
      </c>
      <c r="J114" s="381" t="s">
        <v>1413</v>
      </c>
      <c r="K114" s="381" t="s">
        <v>1413</v>
      </c>
      <c r="L114" s="378" t="s">
        <v>1722</v>
      </c>
      <c r="M114" s="378" t="s">
        <v>1534</v>
      </c>
      <c r="N114" s="382">
        <v>33420</v>
      </c>
      <c r="O114" s="383">
        <v>1991</v>
      </c>
      <c r="P114" s="378" t="s">
        <v>1413</v>
      </c>
      <c r="Q114" s="378" t="s">
        <v>1413</v>
      </c>
      <c r="R114" s="378" t="s">
        <v>1413</v>
      </c>
      <c r="S114" s="381">
        <v>10</v>
      </c>
      <c r="T114" s="381" t="s">
        <v>1426</v>
      </c>
      <c r="U114" s="378" t="s">
        <v>1723</v>
      </c>
      <c r="V114" s="384" t="s">
        <v>1413</v>
      </c>
      <c r="W114" s="378" t="s">
        <v>1413</v>
      </c>
      <c r="X114" s="378" t="s">
        <v>1413</v>
      </c>
      <c r="Y114" s="378" t="s">
        <v>1534</v>
      </c>
      <c r="Z114" s="385" t="s">
        <v>1413</v>
      </c>
      <c r="AA114" s="385" t="s">
        <v>1413</v>
      </c>
      <c r="AB114" s="378" t="s">
        <v>1413</v>
      </c>
      <c r="AC114" s="378" t="s">
        <v>1413</v>
      </c>
      <c r="AD114" s="378" t="s">
        <v>1413</v>
      </c>
      <c r="AE114" s="378" t="s">
        <v>1413</v>
      </c>
      <c r="AF114" s="378" t="s">
        <v>1413</v>
      </c>
    </row>
    <row r="115" spans="1:32">
      <c r="A115" s="378" t="s">
        <v>140</v>
      </c>
      <c r="B115" s="379">
        <f t="shared" si="1"/>
        <v>1</v>
      </c>
      <c r="C115" s="378"/>
      <c r="D115" s="378"/>
      <c r="E115" s="378" t="s">
        <v>1261</v>
      </c>
      <c r="F115" s="380" t="s">
        <v>1413</v>
      </c>
      <c r="G115" s="378" t="s">
        <v>1734</v>
      </c>
      <c r="H115" s="379" t="s">
        <v>1491</v>
      </c>
      <c r="I115" s="378" t="s">
        <v>1499</v>
      </c>
      <c r="J115" s="381" t="s">
        <v>1413</v>
      </c>
      <c r="K115" s="381" t="s">
        <v>1413</v>
      </c>
      <c r="L115" s="378" t="s">
        <v>1735</v>
      </c>
      <c r="M115" s="378" t="s">
        <v>1590</v>
      </c>
      <c r="N115" s="382">
        <v>42537</v>
      </c>
      <c r="O115" s="383">
        <v>2016</v>
      </c>
      <c r="P115" s="378" t="s">
        <v>1413</v>
      </c>
      <c r="Q115" s="378" t="s">
        <v>1413</v>
      </c>
      <c r="R115" s="378" t="s">
        <v>1413</v>
      </c>
      <c r="S115" s="381">
        <v>0</v>
      </c>
      <c r="T115" s="381" t="s">
        <v>1261</v>
      </c>
      <c r="U115" s="378" t="s">
        <v>1588</v>
      </c>
      <c r="V115" s="384" t="s">
        <v>1413</v>
      </c>
      <c r="W115" s="378" t="s">
        <v>1413</v>
      </c>
      <c r="X115" s="378" t="s">
        <v>1413</v>
      </c>
      <c r="Y115" s="378" t="s">
        <v>1404</v>
      </c>
      <c r="Z115" s="385" t="s">
        <v>1413</v>
      </c>
      <c r="AA115" s="385" t="s">
        <v>1413</v>
      </c>
      <c r="AB115" s="378" t="s">
        <v>1592</v>
      </c>
      <c r="AC115" s="378" t="s">
        <v>1413</v>
      </c>
      <c r="AD115" s="378" t="s">
        <v>1413</v>
      </c>
      <c r="AE115" s="378" t="s">
        <v>1413</v>
      </c>
      <c r="AF115" s="378" t="s">
        <v>1413</v>
      </c>
    </row>
    <row r="116" spans="1:32">
      <c r="A116" s="378" t="s">
        <v>140</v>
      </c>
      <c r="B116" s="379">
        <f t="shared" si="1"/>
        <v>1</v>
      </c>
      <c r="C116" s="378"/>
      <c r="D116" s="378" t="s">
        <v>1261</v>
      </c>
      <c r="E116" s="378"/>
      <c r="F116" s="380" t="s">
        <v>1413</v>
      </c>
      <c r="G116" s="378" t="s">
        <v>1742</v>
      </c>
      <c r="H116" s="379" t="s">
        <v>1491</v>
      </c>
      <c r="I116" s="378" t="s">
        <v>1499</v>
      </c>
      <c r="J116" s="381" t="s">
        <v>1413</v>
      </c>
      <c r="K116" s="381" t="s">
        <v>1413</v>
      </c>
      <c r="L116" s="378" t="s">
        <v>1743</v>
      </c>
      <c r="M116" s="378" t="s">
        <v>1423</v>
      </c>
      <c r="N116" s="382">
        <v>33552</v>
      </c>
      <c r="O116" s="383">
        <v>1991</v>
      </c>
      <c r="P116" s="378" t="s">
        <v>1413</v>
      </c>
      <c r="Q116" s="378" t="s">
        <v>1413</v>
      </c>
      <c r="R116" s="378" t="s">
        <v>1413</v>
      </c>
      <c r="S116" s="381">
        <v>9</v>
      </c>
      <c r="T116" s="381" t="s">
        <v>1261</v>
      </c>
      <c r="U116" s="378" t="s">
        <v>1568</v>
      </c>
      <c r="V116" s="384" t="s">
        <v>1413</v>
      </c>
      <c r="W116" s="378" t="s">
        <v>1413</v>
      </c>
      <c r="X116" s="378" t="s">
        <v>1413</v>
      </c>
      <c r="Y116" s="378" t="s">
        <v>1413</v>
      </c>
      <c r="Z116" s="385" t="s">
        <v>1413</v>
      </c>
      <c r="AA116" s="385" t="s">
        <v>1413</v>
      </c>
      <c r="AB116" s="378" t="s">
        <v>1569</v>
      </c>
      <c r="AC116" s="378" t="s">
        <v>1744</v>
      </c>
      <c r="AD116" s="378" t="s">
        <v>1413</v>
      </c>
      <c r="AE116" s="378" t="s">
        <v>1413</v>
      </c>
      <c r="AF116" s="378" t="s">
        <v>1413</v>
      </c>
    </row>
    <row r="117" spans="1:32">
      <c r="A117" s="378" t="s">
        <v>140</v>
      </c>
      <c r="B117" s="379">
        <f t="shared" si="1"/>
        <v>1</v>
      </c>
      <c r="C117" s="378"/>
      <c r="D117" s="378" t="s">
        <v>1261</v>
      </c>
      <c r="E117" s="378"/>
      <c r="F117" s="380" t="s">
        <v>1413</v>
      </c>
      <c r="G117" s="378" t="s">
        <v>1745</v>
      </c>
      <c r="H117" s="379" t="s">
        <v>1491</v>
      </c>
      <c r="I117" s="378" t="s">
        <v>1499</v>
      </c>
      <c r="J117" s="381" t="s">
        <v>1413</v>
      </c>
      <c r="K117" s="381" t="s">
        <v>1413</v>
      </c>
      <c r="L117" s="378" t="s">
        <v>1746</v>
      </c>
      <c r="M117" s="378" t="s">
        <v>1423</v>
      </c>
      <c r="N117" s="382">
        <v>33552</v>
      </c>
      <c r="O117" s="383">
        <v>1991</v>
      </c>
      <c r="P117" s="378" t="s">
        <v>1413</v>
      </c>
      <c r="Q117" s="378" t="s">
        <v>1413</v>
      </c>
      <c r="R117" s="378" t="s">
        <v>1413</v>
      </c>
      <c r="S117" s="381">
        <v>9</v>
      </c>
      <c r="T117" s="381" t="s">
        <v>1261</v>
      </c>
      <c r="U117" s="378" t="s">
        <v>1568</v>
      </c>
      <c r="V117" s="384" t="s">
        <v>1413</v>
      </c>
      <c r="W117" s="378" t="s">
        <v>1413</v>
      </c>
      <c r="X117" s="378" t="s">
        <v>1413</v>
      </c>
      <c r="Y117" s="378" t="s">
        <v>1420</v>
      </c>
      <c r="Z117" s="385" t="s">
        <v>1413</v>
      </c>
      <c r="AA117" s="385" t="s">
        <v>1413</v>
      </c>
      <c r="AB117" s="378" t="s">
        <v>1569</v>
      </c>
      <c r="AC117" s="378" t="s">
        <v>1747</v>
      </c>
      <c r="AD117" s="378" t="s">
        <v>1413</v>
      </c>
      <c r="AE117" s="378" t="s">
        <v>1413</v>
      </c>
      <c r="AF117" s="378" t="s">
        <v>1413</v>
      </c>
    </row>
    <row r="118" spans="1:32">
      <c r="A118" s="378" t="s">
        <v>140</v>
      </c>
      <c r="B118" s="379">
        <f t="shared" si="1"/>
        <v>1</v>
      </c>
      <c r="C118" s="378"/>
      <c r="D118" s="378" t="s">
        <v>1261</v>
      </c>
      <c r="E118" s="378"/>
      <c r="F118" s="380" t="s">
        <v>1413</v>
      </c>
      <c r="G118" s="378" t="s">
        <v>1751</v>
      </c>
      <c r="H118" s="379" t="s">
        <v>1491</v>
      </c>
      <c r="I118" s="378" t="s">
        <v>1499</v>
      </c>
      <c r="J118" s="381" t="s">
        <v>1413</v>
      </c>
      <c r="K118" s="381" t="s">
        <v>1413</v>
      </c>
      <c r="L118" s="378" t="s">
        <v>1752</v>
      </c>
      <c r="M118" s="378" t="s">
        <v>1423</v>
      </c>
      <c r="N118" s="382">
        <v>33552</v>
      </c>
      <c r="O118" s="383">
        <v>1991</v>
      </c>
      <c r="P118" s="378" t="s">
        <v>1413</v>
      </c>
      <c r="Q118" s="378" t="s">
        <v>1413</v>
      </c>
      <c r="R118" s="378" t="s">
        <v>1413</v>
      </c>
      <c r="S118" s="381">
        <v>9</v>
      </c>
      <c r="T118" s="381" t="s">
        <v>1261</v>
      </c>
      <c r="U118" s="378" t="s">
        <v>1568</v>
      </c>
      <c r="V118" s="384" t="s">
        <v>1413</v>
      </c>
      <c r="W118" s="378" t="s">
        <v>1413</v>
      </c>
      <c r="X118" s="378" t="s">
        <v>1413</v>
      </c>
      <c r="Y118" s="378" t="s">
        <v>1413</v>
      </c>
      <c r="Z118" s="385" t="s">
        <v>1413</v>
      </c>
      <c r="AA118" s="385" t="s">
        <v>1413</v>
      </c>
      <c r="AB118" s="378" t="s">
        <v>1569</v>
      </c>
      <c r="AC118" s="378" t="s">
        <v>1753</v>
      </c>
      <c r="AD118" s="378" t="s">
        <v>1413</v>
      </c>
      <c r="AE118" s="378" t="s">
        <v>1413</v>
      </c>
      <c r="AF118" s="378" t="s">
        <v>1413</v>
      </c>
    </row>
    <row r="119" spans="1:32">
      <c r="A119" s="378" t="s">
        <v>140</v>
      </c>
      <c r="B119" s="379">
        <f t="shared" si="1"/>
        <v>1</v>
      </c>
      <c r="C119" s="378"/>
      <c r="D119" s="378" t="s">
        <v>1261</v>
      </c>
      <c r="E119" s="378"/>
      <c r="F119" s="380" t="s">
        <v>1413</v>
      </c>
      <c r="G119" s="378" t="s">
        <v>1787</v>
      </c>
      <c r="H119" s="379" t="s">
        <v>1491</v>
      </c>
      <c r="I119" s="378" t="s">
        <v>1499</v>
      </c>
      <c r="J119" s="381" t="s">
        <v>1413</v>
      </c>
      <c r="K119" s="381" t="s">
        <v>1413</v>
      </c>
      <c r="L119" s="378" t="s">
        <v>1788</v>
      </c>
      <c r="M119" s="378" t="s">
        <v>1423</v>
      </c>
      <c r="N119" s="382">
        <v>33552</v>
      </c>
      <c r="O119" s="383">
        <v>1991</v>
      </c>
      <c r="P119" s="378" t="s">
        <v>1413</v>
      </c>
      <c r="Q119" s="378" t="s">
        <v>1413</v>
      </c>
      <c r="R119" s="378" t="s">
        <v>1413</v>
      </c>
      <c r="S119" s="381">
        <v>9</v>
      </c>
      <c r="T119" s="381" t="s">
        <v>1261</v>
      </c>
      <c r="U119" s="378" t="s">
        <v>1568</v>
      </c>
      <c r="V119" s="384" t="s">
        <v>1413</v>
      </c>
      <c r="W119" s="378" t="s">
        <v>1413</v>
      </c>
      <c r="X119" s="378" t="s">
        <v>1413</v>
      </c>
      <c r="Y119" s="378" t="s">
        <v>1413</v>
      </c>
      <c r="Z119" s="385" t="s">
        <v>1413</v>
      </c>
      <c r="AA119" s="385" t="s">
        <v>1413</v>
      </c>
      <c r="AB119" s="378" t="s">
        <v>1569</v>
      </c>
      <c r="AC119" s="378" t="s">
        <v>1789</v>
      </c>
      <c r="AD119" s="378" t="s">
        <v>1413</v>
      </c>
      <c r="AE119" s="378" t="s">
        <v>1413</v>
      </c>
      <c r="AF119" s="378" t="s">
        <v>1413</v>
      </c>
    </row>
    <row r="120" spans="1:32">
      <c r="A120" s="378" t="s">
        <v>141</v>
      </c>
      <c r="B120" s="379">
        <f t="shared" si="1"/>
        <v>3</v>
      </c>
      <c r="C120" s="378" t="s">
        <v>1261</v>
      </c>
      <c r="D120" s="378" t="s">
        <v>1261</v>
      </c>
      <c r="E120" s="378" t="s">
        <v>1261</v>
      </c>
      <c r="F120" s="380" t="s">
        <v>1413</v>
      </c>
      <c r="G120" s="378" t="s">
        <v>2042</v>
      </c>
      <c r="H120" s="379" t="s">
        <v>1405</v>
      </c>
      <c r="I120" s="378" t="s">
        <v>1406</v>
      </c>
      <c r="J120" s="381" t="s">
        <v>1407</v>
      </c>
      <c r="K120" s="381" t="s">
        <v>1421</v>
      </c>
      <c r="L120" s="378" t="s">
        <v>2043</v>
      </c>
      <c r="M120" s="378" t="s">
        <v>2044</v>
      </c>
      <c r="N120" s="382">
        <v>26029</v>
      </c>
      <c r="O120" s="383">
        <v>1971</v>
      </c>
      <c r="P120" s="378" t="s">
        <v>1993</v>
      </c>
      <c r="Q120" s="378" t="s">
        <v>2045</v>
      </c>
      <c r="R120" s="378">
        <v>46</v>
      </c>
      <c r="S120" s="381">
        <v>0</v>
      </c>
      <c r="T120" s="381" t="s">
        <v>1426</v>
      </c>
      <c r="U120" s="378" t="s">
        <v>2010</v>
      </c>
      <c r="V120" s="384" t="s">
        <v>1261</v>
      </c>
      <c r="W120" s="378" t="s">
        <v>1414</v>
      </c>
      <c r="X120" s="378" t="s">
        <v>2046</v>
      </c>
      <c r="Y120" s="378" t="s">
        <v>1413</v>
      </c>
      <c r="Z120" s="385">
        <v>6.7</v>
      </c>
      <c r="AA120" s="385">
        <v>7.2</v>
      </c>
      <c r="AB120" s="378" t="s">
        <v>2047</v>
      </c>
      <c r="AC120" s="378" t="s">
        <v>2048</v>
      </c>
      <c r="AD120" s="378" t="s">
        <v>2049</v>
      </c>
      <c r="AE120" s="378" t="s">
        <v>2050</v>
      </c>
      <c r="AF120" s="378" t="s">
        <v>2051</v>
      </c>
    </row>
    <row r="121" spans="1:32">
      <c r="A121" s="378" t="s">
        <v>142</v>
      </c>
      <c r="B121" s="379">
        <f t="shared" si="1"/>
        <v>3</v>
      </c>
      <c r="C121" s="378" t="s">
        <v>1261</v>
      </c>
      <c r="D121" s="378" t="s">
        <v>1261</v>
      </c>
      <c r="E121" s="378" t="s">
        <v>1261</v>
      </c>
      <c r="F121" s="380" t="s">
        <v>1413</v>
      </c>
      <c r="G121" s="378" t="s">
        <v>2305</v>
      </c>
      <c r="H121" s="379" t="s">
        <v>1405</v>
      </c>
      <c r="I121" s="378" t="s">
        <v>1434</v>
      </c>
      <c r="J121" s="381" t="s">
        <v>1407</v>
      </c>
      <c r="K121" s="381" t="s">
        <v>1421</v>
      </c>
      <c r="L121" s="378" t="s">
        <v>2306</v>
      </c>
      <c r="M121" s="378" t="s">
        <v>2307</v>
      </c>
      <c r="N121" s="382">
        <v>27466</v>
      </c>
      <c r="O121" s="383">
        <v>1975</v>
      </c>
      <c r="P121" s="378" t="s">
        <v>2086</v>
      </c>
      <c r="Q121" s="378" t="s">
        <v>1413</v>
      </c>
      <c r="R121" s="378">
        <v>109</v>
      </c>
      <c r="S121" s="381">
        <v>12</v>
      </c>
      <c r="T121" s="381" t="s">
        <v>1261</v>
      </c>
      <c r="U121" s="378" t="s">
        <v>2026</v>
      </c>
      <c r="V121" s="384" t="s">
        <v>1261</v>
      </c>
      <c r="W121" s="378" t="s">
        <v>1414</v>
      </c>
      <c r="X121" s="378" t="s">
        <v>2308</v>
      </c>
      <c r="Y121" s="378" t="s">
        <v>1413</v>
      </c>
      <c r="Z121" s="385">
        <v>209.4</v>
      </c>
      <c r="AA121" s="385">
        <v>199.1</v>
      </c>
      <c r="AB121" s="378" t="s">
        <v>2309</v>
      </c>
      <c r="AC121" s="378" t="s">
        <v>2310</v>
      </c>
      <c r="AD121" s="378" t="s">
        <v>2311</v>
      </c>
      <c r="AE121" s="378" t="s">
        <v>2312</v>
      </c>
      <c r="AF121" s="378" t="s">
        <v>2015</v>
      </c>
    </row>
    <row r="122" spans="1:32" hidden="1">
      <c r="A122" s="378" t="s">
        <v>141</v>
      </c>
      <c r="B122" s="379">
        <f t="shared" si="1"/>
        <v>0</v>
      </c>
      <c r="C122" s="378"/>
      <c r="D122" s="378"/>
      <c r="E122" s="378"/>
      <c r="F122" s="380" t="s">
        <v>1413</v>
      </c>
      <c r="G122" s="378" t="s">
        <v>2033</v>
      </c>
      <c r="H122" s="379" t="s">
        <v>1405</v>
      </c>
      <c r="I122" s="378" t="s">
        <v>1434</v>
      </c>
      <c r="J122" s="381" t="s">
        <v>1407</v>
      </c>
      <c r="K122" s="381" t="s">
        <v>1421</v>
      </c>
      <c r="L122" s="378" t="s">
        <v>2034</v>
      </c>
      <c r="M122" s="378" t="s">
        <v>2035</v>
      </c>
      <c r="N122" s="382">
        <v>31756</v>
      </c>
      <c r="O122" s="383">
        <v>1986</v>
      </c>
      <c r="P122" s="378" t="s">
        <v>1993</v>
      </c>
      <c r="Q122" s="378" t="s">
        <v>1425</v>
      </c>
      <c r="R122" s="378">
        <v>116</v>
      </c>
      <c r="S122" s="381">
        <v>8</v>
      </c>
      <c r="T122" s="381" t="s">
        <v>1261</v>
      </c>
      <c r="U122" s="378" t="s">
        <v>1477</v>
      </c>
      <c r="V122" s="384" t="s">
        <v>1261</v>
      </c>
      <c r="W122" s="378" t="s">
        <v>1414</v>
      </c>
      <c r="X122" s="378" t="s">
        <v>2036</v>
      </c>
      <c r="Y122" s="378" t="s">
        <v>1413</v>
      </c>
      <c r="Z122" s="385">
        <v>14.4</v>
      </c>
      <c r="AA122" s="385">
        <v>22.9</v>
      </c>
      <c r="AB122" s="378" t="s">
        <v>2037</v>
      </c>
      <c r="AC122" s="378" t="s">
        <v>2038</v>
      </c>
      <c r="AD122" s="378" t="s">
        <v>2039</v>
      </c>
      <c r="AE122" s="378" t="s">
        <v>2040</v>
      </c>
      <c r="AF122" s="378" t="s">
        <v>2041</v>
      </c>
    </row>
    <row r="123" spans="1:32" hidden="1">
      <c r="A123" s="378" t="s">
        <v>142</v>
      </c>
      <c r="B123" s="379">
        <f t="shared" si="1"/>
        <v>0</v>
      </c>
      <c r="C123" s="378"/>
      <c r="D123" s="378"/>
      <c r="E123" s="378"/>
      <c r="F123" s="380" t="s">
        <v>1413</v>
      </c>
      <c r="G123" s="378" t="s">
        <v>2367</v>
      </c>
      <c r="H123" s="379" t="s">
        <v>1405</v>
      </c>
      <c r="I123" s="378" t="s">
        <v>1434</v>
      </c>
      <c r="J123" s="381" t="s">
        <v>1407</v>
      </c>
      <c r="K123" s="381" t="s">
        <v>1421</v>
      </c>
      <c r="L123" s="378" t="s">
        <v>2368</v>
      </c>
      <c r="M123" s="378" t="s">
        <v>2369</v>
      </c>
      <c r="N123" s="382">
        <v>39630</v>
      </c>
      <c r="O123" s="383">
        <v>2008</v>
      </c>
      <c r="P123" s="378" t="s">
        <v>2086</v>
      </c>
      <c r="Q123" s="378" t="s">
        <v>1425</v>
      </c>
      <c r="R123" s="378">
        <v>164</v>
      </c>
      <c r="S123" s="381">
        <v>8</v>
      </c>
      <c r="T123" s="381" t="s">
        <v>1261</v>
      </c>
      <c r="U123" s="378" t="s">
        <v>1427</v>
      </c>
      <c r="V123" s="384" t="s">
        <v>1261</v>
      </c>
      <c r="W123" s="378" t="s">
        <v>1414</v>
      </c>
      <c r="X123" s="378" t="s">
        <v>2370</v>
      </c>
      <c r="Y123" s="378" t="s">
        <v>1413</v>
      </c>
      <c r="Z123" s="385">
        <v>25.8</v>
      </c>
      <c r="AA123" s="385">
        <v>32.9</v>
      </c>
      <c r="AB123" s="378" t="s">
        <v>2371</v>
      </c>
      <c r="AC123" s="378" t="s">
        <v>2372</v>
      </c>
      <c r="AD123" s="378" t="s">
        <v>2373</v>
      </c>
      <c r="AE123" s="378" t="s">
        <v>2373</v>
      </c>
      <c r="AF123" s="378" t="s">
        <v>2374</v>
      </c>
    </row>
    <row r="124" spans="1:32" hidden="1">
      <c r="A124" s="378" t="s">
        <v>142</v>
      </c>
      <c r="B124" s="379">
        <f t="shared" si="1"/>
        <v>0</v>
      </c>
      <c r="C124" s="378"/>
      <c r="D124" s="378"/>
      <c r="E124" s="378"/>
      <c r="F124" s="380" t="s">
        <v>1413</v>
      </c>
      <c r="G124" s="378" t="s">
        <v>2375</v>
      </c>
      <c r="H124" s="379" t="s">
        <v>1405</v>
      </c>
      <c r="I124" s="378" t="s">
        <v>1434</v>
      </c>
      <c r="J124" s="381" t="s">
        <v>1407</v>
      </c>
      <c r="K124" s="381" t="s">
        <v>1408</v>
      </c>
      <c r="L124" s="378" t="s">
        <v>2376</v>
      </c>
      <c r="M124" s="378" t="s">
        <v>2377</v>
      </c>
      <c r="N124" s="382">
        <v>27914</v>
      </c>
      <c r="O124" s="383">
        <v>1976</v>
      </c>
      <c r="P124" s="378" t="s">
        <v>2086</v>
      </c>
      <c r="Q124" s="378" t="s">
        <v>1413</v>
      </c>
      <c r="R124" s="378">
        <v>217</v>
      </c>
      <c r="S124" s="381">
        <v>11</v>
      </c>
      <c r="T124" s="381" t="s">
        <v>1261</v>
      </c>
      <c r="U124" s="378" t="s">
        <v>2378</v>
      </c>
      <c r="V124" s="384" t="s">
        <v>1261</v>
      </c>
      <c r="W124" s="378" t="s">
        <v>1414</v>
      </c>
      <c r="X124" s="378" t="s">
        <v>2379</v>
      </c>
      <c r="Y124" s="378" t="s">
        <v>1413</v>
      </c>
      <c r="Z124" s="385">
        <v>47.4</v>
      </c>
      <c r="AA124" s="385">
        <v>64.900000000000006</v>
      </c>
      <c r="AB124" s="378" t="s">
        <v>2380</v>
      </c>
      <c r="AC124" s="378" t="s">
        <v>2381</v>
      </c>
      <c r="AD124" s="378" t="s">
        <v>2382</v>
      </c>
      <c r="AE124" s="378" t="s">
        <v>2383</v>
      </c>
      <c r="AF124" s="378" t="s">
        <v>2384</v>
      </c>
    </row>
    <row r="125" spans="1:32" hidden="1">
      <c r="A125" s="378" t="s">
        <v>142</v>
      </c>
      <c r="B125" s="379">
        <f t="shared" si="1"/>
        <v>0</v>
      </c>
      <c r="C125" s="378"/>
      <c r="D125" s="378"/>
      <c r="E125" s="378"/>
      <c r="F125" s="380" t="s">
        <v>1413</v>
      </c>
      <c r="G125" s="378" t="s">
        <v>2393</v>
      </c>
      <c r="H125" s="379" t="s">
        <v>1405</v>
      </c>
      <c r="I125" s="378" t="s">
        <v>1434</v>
      </c>
      <c r="J125" s="381" t="s">
        <v>1407</v>
      </c>
      <c r="K125" s="381" t="s">
        <v>1408</v>
      </c>
      <c r="L125" s="378" t="s">
        <v>2394</v>
      </c>
      <c r="M125" s="378" t="s">
        <v>2395</v>
      </c>
      <c r="N125" s="382">
        <v>29472</v>
      </c>
      <c r="O125" s="383">
        <v>1980</v>
      </c>
      <c r="P125" s="378" t="s">
        <v>2086</v>
      </c>
      <c r="Q125" s="378" t="s">
        <v>1425</v>
      </c>
      <c r="R125" s="378">
        <v>226</v>
      </c>
      <c r="S125" s="381">
        <v>12</v>
      </c>
      <c r="T125" s="381" t="s">
        <v>1261</v>
      </c>
      <c r="U125" s="378" t="s">
        <v>1477</v>
      </c>
      <c r="V125" s="384" t="s">
        <v>1261</v>
      </c>
      <c r="W125" s="378" t="s">
        <v>1414</v>
      </c>
      <c r="X125" s="378" t="s">
        <v>2396</v>
      </c>
      <c r="Y125" s="378" t="s">
        <v>1413</v>
      </c>
      <c r="Z125" s="385">
        <v>43.4</v>
      </c>
      <c r="AA125" s="385">
        <v>47.3</v>
      </c>
      <c r="AB125" s="378" t="s">
        <v>2397</v>
      </c>
      <c r="AC125" s="378" t="s">
        <v>2398</v>
      </c>
      <c r="AD125" s="378" t="s">
        <v>2399</v>
      </c>
      <c r="AE125" s="378" t="s">
        <v>2400</v>
      </c>
      <c r="AF125" s="378" t="s">
        <v>2401</v>
      </c>
    </row>
    <row r="126" spans="1:32" hidden="1">
      <c r="A126" s="378" t="s">
        <v>142</v>
      </c>
      <c r="B126" s="379">
        <f t="shared" si="1"/>
        <v>0</v>
      </c>
      <c r="C126" s="378"/>
      <c r="D126" s="378"/>
      <c r="E126" s="378"/>
      <c r="F126" s="380" t="s">
        <v>1413</v>
      </c>
      <c r="G126" s="378" t="s">
        <v>2402</v>
      </c>
      <c r="H126" s="379" t="s">
        <v>1405</v>
      </c>
      <c r="I126" s="378" t="s">
        <v>1434</v>
      </c>
      <c r="J126" s="381" t="s">
        <v>1407</v>
      </c>
      <c r="K126" s="381" t="s">
        <v>1421</v>
      </c>
      <c r="L126" s="378" t="s">
        <v>2403</v>
      </c>
      <c r="M126" s="378" t="s">
        <v>2404</v>
      </c>
      <c r="N126" s="382">
        <v>41456</v>
      </c>
      <c r="O126" s="383">
        <v>2013</v>
      </c>
      <c r="P126" s="378" t="s">
        <v>2086</v>
      </c>
      <c r="Q126" s="378" t="s">
        <v>1425</v>
      </c>
      <c r="R126" s="378">
        <v>49</v>
      </c>
      <c r="S126" s="381">
        <v>9</v>
      </c>
      <c r="T126" s="381" t="s">
        <v>1261</v>
      </c>
      <c r="U126" s="378" t="s">
        <v>1427</v>
      </c>
      <c r="V126" s="384" t="s">
        <v>1261</v>
      </c>
      <c r="W126" s="378" t="s">
        <v>1414</v>
      </c>
      <c r="X126" s="378" t="s">
        <v>2405</v>
      </c>
      <c r="Y126" s="378" t="s">
        <v>1413</v>
      </c>
      <c r="Z126" s="385">
        <v>11</v>
      </c>
      <c r="AA126" s="385">
        <v>15.5</v>
      </c>
      <c r="AB126" s="378" t="s">
        <v>2406</v>
      </c>
      <c r="AC126" s="378" t="s">
        <v>2407</v>
      </c>
      <c r="AD126" s="378" t="s">
        <v>2408</v>
      </c>
      <c r="AE126" s="378" t="s">
        <v>2408</v>
      </c>
      <c r="AF126" s="378" t="s">
        <v>2409</v>
      </c>
    </row>
    <row r="127" spans="1:32" hidden="1">
      <c r="A127" s="378" t="s">
        <v>142</v>
      </c>
      <c r="B127" s="379">
        <f t="shared" si="1"/>
        <v>0</v>
      </c>
      <c r="C127" s="378"/>
      <c r="D127" s="378"/>
      <c r="E127" s="378"/>
      <c r="F127" s="380" t="s">
        <v>1413</v>
      </c>
      <c r="G127" s="378" t="s">
        <v>2418</v>
      </c>
      <c r="H127" s="379" t="s">
        <v>1405</v>
      </c>
      <c r="I127" s="378" t="s">
        <v>1434</v>
      </c>
      <c r="J127" s="381" t="s">
        <v>1407</v>
      </c>
      <c r="K127" s="381" t="s">
        <v>1421</v>
      </c>
      <c r="L127" s="378" t="s">
        <v>2419</v>
      </c>
      <c r="M127" s="378" t="s">
        <v>2420</v>
      </c>
      <c r="N127" s="382">
        <v>39630</v>
      </c>
      <c r="O127" s="383">
        <v>2008</v>
      </c>
      <c r="P127" s="378" t="s">
        <v>2086</v>
      </c>
      <c r="Q127" s="378" t="s">
        <v>2045</v>
      </c>
      <c r="R127" s="378">
        <v>97</v>
      </c>
      <c r="S127" s="381">
        <v>9</v>
      </c>
      <c r="T127" s="381" t="s">
        <v>1261</v>
      </c>
      <c r="U127" s="378" t="s">
        <v>1427</v>
      </c>
      <c r="V127" s="384" t="s">
        <v>1261</v>
      </c>
      <c r="W127" s="378" t="s">
        <v>1414</v>
      </c>
      <c r="X127" s="378" t="s">
        <v>2421</v>
      </c>
      <c r="Y127" s="378" t="s">
        <v>1413</v>
      </c>
      <c r="Z127" s="385">
        <v>11.4</v>
      </c>
      <c r="AA127" s="385">
        <v>93.1</v>
      </c>
      <c r="AB127" s="378" t="s">
        <v>2422</v>
      </c>
      <c r="AC127" s="378" t="s">
        <v>2423</v>
      </c>
      <c r="AD127" s="378" t="s">
        <v>2424</v>
      </c>
      <c r="AE127" s="378" t="s">
        <v>2424</v>
      </c>
      <c r="AF127" s="378" t="s">
        <v>2338</v>
      </c>
    </row>
    <row r="128" spans="1:32" hidden="1">
      <c r="A128" s="378" t="s">
        <v>142</v>
      </c>
      <c r="B128" s="379">
        <f t="shared" si="1"/>
        <v>0</v>
      </c>
      <c r="C128" s="378"/>
      <c r="D128" s="378"/>
      <c r="E128" s="378"/>
      <c r="F128" s="380" t="s">
        <v>1413</v>
      </c>
      <c r="G128" s="378" t="s">
        <v>2244</v>
      </c>
      <c r="H128" s="379" t="s">
        <v>1405</v>
      </c>
      <c r="I128" s="378" t="s">
        <v>1434</v>
      </c>
      <c r="J128" s="381" t="s">
        <v>1407</v>
      </c>
      <c r="K128" s="381" t="s">
        <v>1408</v>
      </c>
      <c r="L128" s="378" t="s">
        <v>2425</v>
      </c>
      <c r="M128" s="378" t="s">
        <v>2241</v>
      </c>
      <c r="N128" s="382">
        <v>33595</v>
      </c>
      <c r="O128" s="383">
        <v>1991</v>
      </c>
      <c r="P128" s="378" t="s">
        <v>2086</v>
      </c>
      <c r="Q128" s="378" t="s">
        <v>1413</v>
      </c>
      <c r="R128" s="378">
        <v>1095</v>
      </c>
      <c r="S128" s="381">
        <v>9</v>
      </c>
      <c r="T128" s="381" t="s">
        <v>1261</v>
      </c>
      <c r="U128" s="378" t="s">
        <v>2426</v>
      </c>
      <c r="V128" s="384" t="s">
        <v>1261</v>
      </c>
      <c r="W128" s="378" t="s">
        <v>1414</v>
      </c>
      <c r="X128" s="378" t="s">
        <v>2427</v>
      </c>
      <c r="Y128" s="378" t="s">
        <v>1413</v>
      </c>
      <c r="Z128" s="385">
        <v>280.10000000000002</v>
      </c>
      <c r="AA128" s="385">
        <v>387.9</v>
      </c>
      <c r="AB128" s="378" t="s">
        <v>2428</v>
      </c>
      <c r="AC128" s="378" t="s">
        <v>2429</v>
      </c>
      <c r="AD128" s="378" t="s">
        <v>2430</v>
      </c>
      <c r="AE128" s="378" t="s">
        <v>2430</v>
      </c>
      <c r="AF128" s="378" t="s">
        <v>2184</v>
      </c>
    </row>
    <row r="129" spans="1:32" hidden="1">
      <c r="A129" s="378" t="s">
        <v>143</v>
      </c>
      <c r="B129" s="379">
        <f t="shared" si="1"/>
        <v>0</v>
      </c>
      <c r="C129" s="378"/>
      <c r="D129" s="378"/>
      <c r="E129" s="378"/>
      <c r="F129" s="380" t="s">
        <v>1413</v>
      </c>
      <c r="G129" s="378" t="s">
        <v>2766</v>
      </c>
      <c r="H129" s="379" t="s">
        <v>1405</v>
      </c>
      <c r="I129" s="378" t="s">
        <v>1434</v>
      </c>
      <c r="J129" s="381" t="s">
        <v>1407</v>
      </c>
      <c r="K129" s="381" t="s">
        <v>1421</v>
      </c>
      <c r="L129" s="378" t="s">
        <v>2767</v>
      </c>
      <c r="M129" s="378" t="s">
        <v>2768</v>
      </c>
      <c r="N129" s="382">
        <v>21732</v>
      </c>
      <c r="O129" s="383">
        <v>1959</v>
      </c>
      <c r="P129" s="378" t="s">
        <v>143</v>
      </c>
      <c r="Q129" s="378" t="s">
        <v>1413</v>
      </c>
      <c r="R129" s="378" t="s">
        <v>1413</v>
      </c>
      <c r="S129" s="381">
        <v>6</v>
      </c>
      <c r="T129" s="381" t="s">
        <v>1261</v>
      </c>
      <c r="U129" s="378" t="s">
        <v>2769</v>
      </c>
      <c r="V129" s="384" t="s">
        <v>1261</v>
      </c>
      <c r="W129" s="378" t="s">
        <v>1414</v>
      </c>
      <c r="X129" s="378" t="s">
        <v>2770</v>
      </c>
      <c r="Y129" s="378" t="s">
        <v>1413</v>
      </c>
      <c r="Z129" s="385">
        <v>0</v>
      </c>
      <c r="AA129" s="385">
        <v>33</v>
      </c>
      <c r="AB129" s="378" t="s">
        <v>2771</v>
      </c>
      <c r="AC129" s="378" t="s">
        <v>2772</v>
      </c>
      <c r="AD129" s="378" t="s">
        <v>1413</v>
      </c>
      <c r="AE129" s="378" t="s">
        <v>1413</v>
      </c>
      <c r="AF129" s="378" t="s">
        <v>1413</v>
      </c>
    </row>
    <row r="130" spans="1:32" hidden="1">
      <c r="A130" s="378" t="s">
        <v>143</v>
      </c>
      <c r="B130" s="379">
        <f t="shared" si="1"/>
        <v>0</v>
      </c>
      <c r="C130" s="378"/>
      <c r="D130" s="378"/>
      <c r="E130" s="378"/>
      <c r="F130" s="380" t="s">
        <v>1413</v>
      </c>
      <c r="G130" s="378" t="s">
        <v>2773</v>
      </c>
      <c r="H130" s="379" t="s">
        <v>1405</v>
      </c>
      <c r="I130" s="378" t="s">
        <v>1434</v>
      </c>
      <c r="J130" s="381" t="s">
        <v>1407</v>
      </c>
      <c r="K130" s="381" t="s">
        <v>1421</v>
      </c>
      <c r="L130" s="378" t="s">
        <v>2774</v>
      </c>
      <c r="M130" s="378" t="s">
        <v>2775</v>
      </c>
      <c r="N130" s="382">
        <v>17350</v>
      </c>
      <c r="O130" s="383">
        <v>1947</v>
      </c>
      <c r="P130" s="378" t="s">
        <v>143</v>
      </c>
      <c r="Q130" s="378" t="s">
        <v>1413</v>
      </c>
      <c r="R130" s="378" t="s">
        <v>1413</v>
      </c>
      <c r="S130" s="381">
        <v>0</v>
      </c>
      <c r="T130" s="381" t="s">
        <v>1426</v>
      </c>
      <c r="U130" s="378" t="s">
        <v>1427</v>
      </c>
      <c r="V130" s="384" t="s">
        <v>1261</v>
      </c>
      <c r="W130" s="378" t="s">
        <v>1414</v>
      </c>
      <c r="X130" s="378" t="s">
        <v>2776</v>
      </c>
      <c r="Y130" s="378" t="s">
        <v>1413</v>
      </c>
      <c r="Z130" s="385">
        <v>0</v>
      </c>
      <c r="AA130" s="385">
        <v>0.4</v>
      </c>
      <c r="AB130" s="378" t="s">
        <v>2615</v>
      </c>
      <c r="AC130" s="378" t="s">
        <v>2777</v>
      </c>
      <c r="AD130" s="378" t="s">
        <v>1413</v>
      </c>
      <c r="AE130" s="378" t="s">
        <v>2778</v>
      </c>
      <c r="AF130" s="378" t="s">
        <v>1413</v>
      </c>
    </row>
    <row r="131" spans="1:32" hidden="1">
      <c r="A131" s="378" t="s">
        <v>143</v>
      </c>
      <c r="B131" s="379">
        <f t="shared" si="1"/>
        <v>0</v>
      </c>
      <c r="C131" s="378"/>
      <c r="D131" s="378"/>
      <c r="E131" s="378"/>
      <c r="F131" s="380" t="s">
        <v>1413</v>
      </c>
      <c r="G131" s="378" t="s">
        <v>2785</v>
      </c>
      <c r="H131" s="379" t="s">
        <v>1405</v>
      </c>
      <c r="I131" s="378" t="s">
        <v>1434</v>
      </c>
      <c r="J131" s="381" t="s">
        <v>1407</v>
      </c>
      <c r="K131" s="381" t="s">
        <v>1408</v>
      </c>
      <c r="L131" s="378" t="s">
        <v>2786</v>
      </c>
      <c r="M131" s="378" t="s">
        <v>2787</v>
      </c>
      <c r="N131" s="382">
        <v>32143</v>
      </c>
      <c r="O131" s="383">
        <v>1988</v>
      </c>
      <c r="P131" s="378" t="s">
        <v>2788</v>
      </c>
      <c r="Q131" s="378" t="s">
        <v>1425</v>
      </c>
      <c r="R131" s="378">
        <v>643</v>
      </c>
      <c r="S131" s="381">
        <v>9</v>
      </c>
      <c r="T131" s="381" t="s">
        <v>1261</v>
      </c>
      <c r="U131" s="378" t="s">
        <v>2789</v>
      </c>
      <c r="V131" s="384" t="s">
        <v>1261</v>
      </c>
      <c r="W131" s="378" t="s">
        <v>1414</v>
      </c>
      <c r="X131" s="378" t="s">
        <v>2790</v>
      </c>
      <c r="Y131" s="378" t="s">
        <v>1413</v>
      </c>
      <c r="Z131" s="385">
        <v>0</v>
      </c>
      <c r="AA131" s="385">
        <v>1105.8</v>
      </c>
      <c r="AB131" s="378" t="s">
        <v>2791</v>
      </c>
      <c r="AC131" s="378" t="s">
        <v>2792</v>
      </c>
      <c r="AD131" s="378" t="s">
        <v>2793</v>
      </c>
      <c r="AE131" s="378" t="s">
        <v>2794</v>
      </c>
      <c r="AF131" s="378" t="s">
        <v>1413</v>
      </c>
    </row>
    <row r="132" spans="1:32" hidden="1">
      <c r="A132" s="378" t="s">
        <v>143</v>
      </c>
      <c r="B132" s="379">
        <f t="shared" si="1"/>
        <v>0</v>
      </c>
      <c r="C132" s="378"/>
      <c r="D132" s="378"/>
      <c r="E132" s="378"/>
      <c r="F132" s="380" t="s">
        <v>1413</v>
      </c>
      <c r="G132" s="378" t="s">
        <v>2804</v>
      </c>
      <c r="H132" s="379" t="s">
        <v>1405</v>
      </c>
      <c r="I132" s="378" t="s">
        <v>1434</v>
      </c>
      <c r="J132" s="381" t="s">
        <v>1407</v>
      </c>
      <c r="K132" s="381" t="s">
        <v>1421</v>
      </c>
      <c r="L132" s="378" t="s">
        <v>2805</v>
      </c>
      <c r="M132" s="378" t="s">
        <v>2806</v>
      </c>
      <c r="N132" s="382">
        <v>19705</v>
      </c>
      <c r="O132" s="383">
        <v>1953</v>
      </c>
      <c r="P132" s="378" t="s">
        <v>2807</v>
      </c>
      <c r="Q132" s="378" t="s">
        <v>1413</v>
      </c>
      <c r="R132" s="378" t="s">
        <v>1413</v>
      </c>
      <c r="S132" s="381">
        <v>3</v>
      </c>
      <c r="T132" s="381" t="s">
        <v>1426</v>
      </c>
      <c r="U132" s="378" t="s">
        <v>1427</v>
      </c>
      <c r="V132" s="384" t="s">
        <v>1261</v>
      </c>
      <c r="W132" s="378" t="s">
        <v>1413</v>
      </c>
      <c r="X132" s="378" t="s">
        <v>2808</v>
      </c>
      <c r="Y132" s="378" t="s">
        <v>1413</v>
      </c>
      <c r="Z132" s="385">
        <v>0</v>
      </c>
      <c r="AA132" s="385">
        <v>0.6</v>
      </c>
      <c r="AB132" s="378" t="s">
        <v>2809</v>
      </c>
      <c r="AC132" s="378" t="s">
        <v>1413</v>
      </c>
      <c r="AD132" s="378" t="s">
        <v>1413</v>
      </c>
      <c r="AE132" s="378" t="s">
        <v>1413</v>
      </c>
      <c r="AF132" s="378" t="s">
        <v>1413</v>
      </c>
    </row>
    <row r="133" spans="1:32" hidden="1">
      <c r="A133" s="378" t="s">
        <v>143</v>
      </c>
      <c r="B133" s="379">
        <f t="shared" si="1"/>
        <v>0</v>
      </c>
      <c r="C133" s="378"/>
      <c r="D133" s="378"/>
      <c r="E133" s="378"/>
      <c r="F133" s="380" t="s">
        <v>1413</v>
      </c>
      <c r="G133" s="378" t="s">
        <v>2810</v>
      </c>
      <c r="H133" s="379" t="s">
        <v>1405</v>
      </c>
      <c r="I133" s="378" t="s">
        <v>1434</v>
      </c>
      <c r="J133" s="381" t="s">
        <v>1407</v>
      </c>
      <c r="K133" s="381" t="s">
        <v>1421</v>
      </c>
      <c r="L133" s="378" t="s">
        <v>2811</v>
      </c>
      <c r="M133" s="378" t="s">
        <v>2797</v>
      </c>
      <c r="N133" s="382">
        <v>17350</v>
      </c>
      <c r="O133" s="383">
        <v>1947</v>
      </c>
      <c r="P133" s="378" t="s">
        <v>2807</v>
      </c>
      <c r="Q133" s="378" t="s">
        <v>1413</v>
      </c>
      <c r="R133" s="378" t="s">
        <v>1413</v>
      </c>
      <c r="S133" s="381">
        <v>0</v>
      </c>
      <c r="T133" s="381" t="s">
        <v>1426</v>
      </c>
      <c r="U133" s="378" t="s">
        <v>2627</v>
      </c>
      <c r="V133" s="384" t="s">
        <v>1261</v>
      </c>
      <c r="W133" s="378" t="s">
        <v>1413</v>
      </c>
      <c r="X133" s="378" t="s">
        <v>2812</v>
      </c>
      <c r="Y133" s="378" t="s">
        <v>1413</v>
      </c>
      <c r="Z133" s="385">
        <v>0</v>
      </c>
      <c r="AA133" s="385">
        <v>1.5</v>
      </c>
      <c r="AB133" s="378" t="s">
        <v>2813</v>
      </c>
      <c r="AC133" s="378" t="s">
        <v>1413</v>
      </c>
      <c r="AD133" s="378" t="s">
        <v>1413</v>
      </c>
      <c r="AE133" s="378" t="s">
        <v>1413</v>
      </c>
      <c r="AF133" s="378" t="s">
        <v>1413</v>
      </c>
    </row>
    <row r="134" spans="1:32" hidden="1">
      <c r="A134" s="378" t="s">
        <v>143</v>
      </c>
      <c r="B134" s="379">
        <f t="shared" ref="B134:B197" si="2">COUNTIF(C134:E134,"yes")</f>
        <v>0</v>
      </c>
      <c r="C134" s="378"/>
      <c r="D134" s="378"/>
      <c r="E134" s="378"/>
      <c r="F134" s="380" t="s">
        <v>1413</v>
      </c>
      <c r="G134" s="378" t="s">
        <v>2814</v>
      </c>
      <c r="H134" s="379" t="s">
        <v>1405</v>
      </c>
      <c r="I134" s="378" t="s">
        <v>1434</v>
      </c>
      <c r="J134" s="381" t="s">
        <v>1407</v>
      </c>
      <c r="K134" s="381" t="s">
        <v>1421</v>
      </c>
      <c r="L134" s="378" t="s">
        <v>2815</v>
      </c>
      <c r="M134" s="378" t="s">
        <v>2816</v>
      </c>
      <c r="N134" s="382">
        <v>19907</v>
      </c>
      <c r="O134" s="383">
        <v>1954</v>
      </c>
      <c r="P134" s="378" t="s">
        <v>143</v>
      </c>
      <c r="Q134" s="378" t="s">
        <v>1413</v>
      </c>
      <c r="R134" s="378" t="s">
        <v>1413</v>
      </c>
      <c r="S134" s="381">
        <v>7</v>
      </c>
      <c r="T134" s="381" t="s">
        <v>1426</v>
      </c>
      <c r="U134" s="378" t="s">
        <v>2817</v>
      </c>
      <c r="V134" s="384" t="s">
        <v>1261</v>
      </c>
      <c r="W134" s="378" t="s">
        <v>1414</v>
      </c>
      <c r="X134" s="378" t="s">
        <v>2818</v>
      </c>
      <c r="Y134" s="378" t="s">
        <v>1413</v>
      </c>
      <c r="Z134" s="385">
        <v>0</v>
      </c>
      <c r="AA134" s="385">
        <v>18.600000000000001</v>
      </c>
      <c r="AB134" s="378" t="s">
        <v>2819</v>
      </c>
      <c r="AC134" s="378" t="s">
        <v>2820</v>
      </c>
      <c r="AD134" s="378" t="s">
        <v>1413</v>
      </c>
      <c r="AE134" s="378" t="s">
        <v>1413</v>
      </c>
      <c r="AF134" s="378" t="s">
        <v>1413</v>
      </c>
    </row>
    <row r="135" spans="1:32" hidden="1">
      <c r="A135" s="378" t="s">
        <v>143</v>
      </c>
      <c r="B135" s="379">
        <f t="shared" si="2"/>
        <v>0</v>
      </c>
      <c r="C135" s="378"/>
      <c r="D135" s="378"/>
      <c r="E135" s="378"/>
      <c r="F135" s="380" t="s">
        <v>1413</v>
      </c>
      <c r="G135" s="378" t="s">
        <v>2821</v>
      </c>
      <c r="H135" s="379" t="s">
        <v>1405</v>
      </c>
      <c r="I135" s="378" t="s">
        <v>1434</v>
      </c>
      <c r="J135" s="381" t="s">
        <v>1407</v>
      </c>
      <c r="K135" s="381" t="s">
        <v>1421</v>
      </c>
      <c r="L135" s="378" t="s">
        <v>2822</v>
      </c>
      <c r="M135" s="378" t="s">
        <v>2797</v>
      </c>
      <c r="N135" s="382">
        <v>17350</v>
      </c>
      <c r="O135" s="383">
        <v>1947</v>
      </c>
      <c r="P135" s="378" t="s">
        <v>2807</v>
      </c>
      <c r="Q135" s="378" t="s">
        <v>1413</v>
      </c>
      <c r="R135" s="378" t="s">
        <v>1413</v>
      </c>
      <c r="S135" s="381">
        <v>7</v>
      </c>
      <c r="T135" s="381" t="s">
        <v>1426</v>
      </c>
      <c r="U135" s="378" t="s">
        <v>2627</v>
      </c>
      <c r="V135" s="384" t="s">
        <v>1261</v>
      </c>
      <c r="W135" s="378" t="s">
        <v>1414</v>
      </c>
      <c r="X135" s="378" t="s">
        <v>2823</v>
      </c>
      <c r="Y135" s="378" t="s">
        <v>1413</v>
      </c>
      <c r="Z135" s="385">
        <v>0</v>
      </c>
      <c r="AA135" s="385">
        <v>0.6</v>
      </c>
      <c r="AB135" s="378" t="s">
        <v>2824</v>
      </c>
      <c r="AC135" s="378" t="s">
        <v>2825</v>
      </c>
      <c r="AD135" s="378" t="s">
        <v>2826</v>
      </c>
      <c r="AE135" s="378" t="s">
        <v>2826</v>
      </c>
      <c r="AF135" s="378" t="s">
        <v>1413</v>
      </c>
    </row>
    <row r="136" spans="1:32" hidden="1">
      <c r="A136" s="378" t="s">
        <v>144</v>
      </c>
      <c r="B136" s="379">
        <f t="shared" si="2"/>
        <v>0</v>
      </c>
      <c r="C136" s="378"/>
      <c r="D136" s="378"/>
      <c r="E136" s="378"/>
      <c r="F136" s="380" t="s">
        <v>1413</v>
      </c>
      <c r="G136" s="378" t="s">
        <v>2960</v>
      </c>
      <c r="H136" s="379" t="s">
        <v>1405</v>
      </c>
      <c r="I136" s="378" t="s">
        <v>1434</v>
      </c>
      <c r="J136" s="381" t="s">
        <v>1407</v>
      </c>
      <c r="K136" s="381" t="s">
        <v>1421</v>
      </c>
      <c r="L136" s="378" t="s">
        <v>2961</v>
      </c>
      <c r="M136" s="378" t="s">
        <v>2962</v>
      </c>
      <c r="N136" s="382">
        <v>39790</v>
      </c>
      <c r="O136" s="383">
        <v>2008</v>
      </c>
      <c r="P136" s="378" t="s">
        <v>2963</v>
      </c>
      <c r="Q136" s="378" t="s">
        <v>1413</v>
      </c>
      <c r="R136" s="378">
        <v>93</v>
      </c>
      <c r="S136" s="381">
        <v>13</v>
      </c>
      <c r="T136" s="381" t="s">
        <v>1261</v>
      </c>
      <c r="U136" s="378" t="s">
        <v>1427</v>
      </c>
      <c r="V136" s="384" t="s">
        <v>1261</v>
      </c>
      <c r="W136" s="378" t="s">
        <v>1414</v>
      </c>
      <c r="X136" s="378" t="s">
        <v>2964</v>
      </c>
      <c r="Y136" s="378" t="s">
        <v>1413</v>
      </c>
      <c r="Z136" s="385">
        <v>0</v>
      </c>
      <c r="AA136" s="385">
        <v>28.3</v>
      </c>
      <c r="AB136" s="378" t="s">
        <v>2965</v>
      </c>
      <c r="AC136" s="378" t="s">
        <v>2966</v>
      </c>
      <c r="AD136" s="378" t="s">
        <v>2967</v>
      </c>
      <c r="AE136" s="378" t="s">
        <v>2968</v>
      </c>
      <c r="AF136" s="378" t="s">
        <v>1413</v>
      </c>
    </row>
    <row r="137" spans="1:32" hidden="1">
      <c r="A137" s="378" t="s">
        <v>144</v>
      </c>
      <c r="B137" s="379">
        <f t="shared" si="2"/>
        <v>0</v>
      </c>
      <c r="C137" s="378"/>
      <c r="D137" s="378"/>
      <c r="E137" s="378"/>
      <c r="F137" s="380" t="s">
        <v>1413</v>
      </c>
      <c r="G137" s="378" t="s">
        <v>2976</v>
      </c>
      <c r="H137" s="379" t="s">
        <v>1405</v>
      </c>
      <c r="I137" s="378" t="s">
        <v>1434</v>
      </c>
      <c r="J137" s="381" t="s">
        <v>1407</v>
      </c>
      <c r="K137" s="381" t="s">
        <v>1421</v>
      </c>
      <c r="L137" s="378" t="s">
        <v>2977</v>
      </c>
      <c r="M137" s="378" t="s">
        <v>2978</v>
      </c>
      <c r="N137" s="382">
        <v>32839</v>
      </c>
      <c r="O137" s="383">
        <v>1989</v>
      </c>
      <c r="P137" s="378" t="s">
        <v>2979</v>
      </c>
      <c r="Q137" s="378" t="s">
        <v>1425</v>
      </c>
      <c r="R137" s="378">
        <v>121</v>
      </c>
      <c r="S137" s="381">
        <v>9</v>
      </c>
      <c r="T137" s="381" t="s">
        <v>1261</v>
      </c>
      <c r="U137" s="378" t="s">
        <v>1427</v>
      </c>
      <c r="V137" s="384" t="s">
        <v>1261</v>
      </c>
      <c r="W137" s="378" t="s">
        <v>1414</v>
      </c>
      <c r="X137" s="378" t="s">
        <v>2980</v>
      </c>
      <c r="Y137" s="378" t="s">
        <v>1413</v>
      </c>
      <c r="Z137" s="385">
        <v>19.600000000000001</v>
      </c>
      <c r="AA137" s="385">
        <v>25.8</v>
      </c>
      <c r="AB137" s="378" t="s">
        <v>2981</v>
      </c>
      <c r="AC137" s="378" t="s">
        <v>2982</v>
      </c>
      <c r="AD137" s="378" t="s">
        <v>2983</v>
      </c>
      <c r="AE137" s="378" t="s">
        <v>2983</v>
      </c>
      <c r="AF137" s="378" t="s">
        <v>2983</v>
      </c>
    </row>
    <row r="138" spans="1:32" hidden="1">
      <c r="A138" s="378" t="s">
        <v>144</v>
      </c>
      <c r="B138" s="379">
        <f t="shared" si="2"/>
        <v>0</v>
      </c>
      <c r="C138" s="378"/>
      <c r="D138" s="378"/>
      <c r="E138" s="378"/>
      <c r="F138" s="380" t="s">
        <v>1413</v>
      </c>
      <c r="G138" s="378" t="s">
        <v>2871</v>
      </c>
      <c r="H138" s="379" t="s">
        <v>1405</v>
      </c>
      <c r="I138" s="378" t="s">
        <v>1434</v>
      </c>
      <c r="J138" s="381" t="s">
        <v>1159</v>
      </c>
      <c r="K138" s="381" t="s">
        <v>1413</v>
      </c>
      <c r="L138" s="378" t="s">
        <v>2872</v>
      </c>
      <c r="M138" s="378" t="s">
        <v>2873</v>
      </c>
      <c r="N138" s="382">
        <v>17205</v>
      </c>
      <c r="O138" s="383">
        <v>1947</v>
      </c>
      <c r="P138" s="378" t="s">
        <v>2874</v>
      </c>
      <c r="Q138" s="378" t="s">
        <v>1413</v>
      </c>
      <c r="R138" s="378" t="s">
        <v>1413</v>
      </c>
      <c r="S138" s="381">
        <v>15</v>
      </c>
      <c r="T138" s="381" t="s">
        <v>1426</v>
      </c>
      <c r="U138" s="378" t="s">
        <v>2875</v>
      </c>
      <c r="V138" s="384" t="s">
        <v>1261</v>
      </c>
      <c r="W138" s="378" t="s">
        <v>1414</v>
      </c>
      <c r="X138" s="378" t="s">
        <v>2876</v>
      </c>
      <c r="Y138" s="378" t="s">
        <v>1413</v>
      </c>
      <c r="Z138" s="385" t="s">
        <v>1413</v>
      </c>
      <c r="AA138" s="385" t="s">
        <v>1413</v>
      </c>
      <c r="AB138" s="378" t="s">
        <v>2877</v>
      </c>
      <c r="AC138" s="378" t="s">
        <v>2878</v>
      </c>
      <c r="AD138" s="378" t="s">
        <v>2879</v>
      </c>
      <c r="AE138" s="378" t="s">
        <v>2879</v>
      </c>
      <c r="AF138" s="378" t="s">
        <v>1413</v>
      </c>
    </row>
    <row r="139" spans="1:32" hidden="1">
      <c r="A139" s="378" t="s">
        <v>145</v>
      </c>
      <c r="B139" s="379">
        <f t="shared" si="2"/>
        <v>0</v>
      </c>
      <c r="C139" s="378"/>
      <c r="D139" s="378"/>
      <c r="E139" s="378"/>
      <c r="F139" s="380" t="s">
        <v>1413</v>
      </c>
      <c r="G139" s="378" t="s">
        <v>3112</v>
      </c>
      <c r="H139" s="379" t="s">
        <v>1405</v>
      </c>
      <c r="I139" s="378" t="s">
        <v>1434</v>
      </c>
      <c r="J139" s="381" t="s">
        <v>3113</v>
      </c>
      <c r="K139" s="381" t="s">
        <v>1408</v>
      </c>
      <c r="L139" s="378" t="s">
        <v>3114</v>
      </c>
      <c r="M139" s="378" t="s">
        <v>3115</v>
      </c>
      <c r="N139" s="382">
        <v>33851</v>
      </c>
      <c r="O139" s="383">
        <v>1992</v>
      </c>
      <c r="P139" s="378" t="s">
        <v>3116</v>
      </c>
      <c r="Q139" s="378" t="s">
        <v>1413</v>
      </c>
      <c r="R139" s="378" t="s">
        <v>1413</v>
      </c>
      <c r="S139" s="381">
        <v>6</v>
      </c>
      <c r="T139" s="381" t="s">
        <v>1261</v>
      </c>
      <c r="U139" s="378" t="s">
        <v>1427</v>
      </c>
      <c r="V139" s="384" t="s">
        <v>1261</v>
      </c>
      <c r="W139" s="378" t="s">
        <v>1414</v>
      </c>
      <c r="X139" s="378" t="s">
        <v>3117</v>
      </c>
      <c r="Y139" s="378" t="s">
        <v>1413</v>
      </c>
      <c r="Z139" s="385" t="s">
        <v>1413</v>
      </c>
      <c r="AA139" s="385">
        <v>179.3</v>
      </c>
      <c r="AB139" s="378" t="s">
        <v>3118</v>
      </c>
      <c r="AC139" s="378" t="s">
        <v>3119</v>
      </c>
      <c r="AD139" s="378" t="s">
        <v>3120</v>
      </c>
      <c r="AE139" s="378" t="s">
        <v>3121</v>
      </c>
      <c r="AF139" s="378" t="s">
        <v>1413</v>
      </c>
    </row>
    <row r="140" spans="1:32" hidden="1">
      <c r="A140" s="378" t="s">
        <v>145</v>
      </c>
      <c r="B140" s="379">
        <f t="shared" si="2"/>
        <v>0</v>
      </c>
      <c r="C140" s="378"/>
      <c r="D140" s="378"/>
      <c r="E140" s="378"/>
      <c r="F140" s="380" t="s">
        <v>1413</v>
      </c>
      <c r="G140" s="378" t="s">
        <v>3122</v>
      </c>
      <c r="H140" s="379" t="s">
        <v>1405</v>
      </c>
      <c r="I140" s="378" t="s">
        <v>1434</v>
      </c>
      <c r="J140" s="381" t="s">
        <v>1407</v>
      </c>
      <c r="K140" s="381" t="s">
        <v>1408</v>
      </c>
      <c r="L140" s="378" t="s">
        <v>3123</v>
      </c>
      <c r="M140" s="378" t="s">
        <v>3124</v>
      </c>
      <c r="N140" s="382">
        <v>33777</v>
      </c>
      <c r="O140" s="383">
        <v>1992</v>
      </c>
      <c r="P140" s="378" t="s">
        <v>2096</v>
      </c>
      <c r="Q140" s="378" t="s">
        <v>2045</v>
      </c>
      <c r="R140" s="378">
        <v>652</v>
      </c>
      <c r="S140" s="381" t="s">
        <v>1413</v>
      </c>
      <c r="T140" s="381" t="s">
        <v>1413</v>
      </c>
      <c r="U140" s="378" t="s">
        <v>1413</v>
      </c>
      <c r="V140" s="384" t="s">
        <v>1261</v>
      </c>
      <c r="W140" s="378" t="s">
        <v>1414</v>
      </c>
      <c r="X140" s="378" t="s">
        <v>3125</v>
      </c>
      <c r="Y140" s="378" t="s">
        <v>1413</v>
      </c>
      <c r="Z140" s="385">
        <v>6</v>
      </c>
      <c r="AA140" s="385">
        <v>44.5</v>
      </c>
      <c r="AB140" s="378" t="s">
        <v>3126</v>
      </c>
      <c r="AC140" s="378" t="s">
        <v>3127</v>
      </c>
      <c r="AD140" s="378" t="s">
        <v>3128</v>
      </c>
      <c r="AE140" s="378" t="s">
        <v>3129</v>
      </c>
      <c r="AF140" s="378" t="s">
        <v>3130</v>
      </c>
    </row>
    <row r="141" spans="1:32" hidden="1">
      <c r="A141" s="378" t="s">
        <v>146</v>
      </c>
      <c r="B141" s="379">
        <f t="shared" si="2"/>
        <v>0</v>
      </c>
      <c r="C141" s="378"/>
      <c r="D141" s="378"/>
      <c r="E141" s="378"/>
      <c r="F141" s="380" t="s">
        <v>1413</v>
      </c>
      <c r="G141" s="378" t="s">
        <v>3344</v>
      </c>
      <c r="H141" s="379" t="s">
        <v>1405</v>
      </c>
      <c r="I141" s="378" t="s">
        <v>1434</v>
      </c>
      <c r="J141" s="381" t="s">
        <v>1407</v>
      </c>
      <c r="K141" s="381" t="s">
        <v>1408</v>
      </c>
      <c r="L141" s="378" t="s">
        <v>3345</v>
      </c>
      <c r="M141" s="378" t="s">
        <v>3346</v>
      </c>
      <c r="N141" s="382">
        <v>41124</v>
      </c>
      <c r="O141" s="383">
        <v>2012</v>
      </c>
      <c r="P141" s="378" t="s">
        <v>3339</v>
      </c>
      <c r="Q141" s="378" t="s">
        <v>1413</v>
      </c>
      <c r="R141" s="378">
        <v>101</v>
      </c>
      <c r="S141" s="381">
        <v>7</v>
      </c>
      <c r="T141" s="381" t="s">
        <v>1261</v>
      </c>
      <c r="U141" s="378" t="s">
        <v>3347</v>
      </c>
      <c r="V141" s="384" t="s">
        <v>1261</v>
      </c>
      <c r="W141" s="378" t="s">
        <v>1414</v>
      </c>
      <c r="X141" s="378" t="s">
        <v>3348</v>
      </c>
      <c r="Y141" s="378" t="s">
        <v>1413</v>
      </c>
      <c r="Z141" s="385">
        <v>0</v>
      </c>
      <c r="AA141" s="385">
        <v>53.7</v>
      </c>
      <c r="AB141" s="378" t="s">
        <v>3349</v>
      </c>
      <c r="AC141" s="378" t="s">
        <v>3350</v>
      </c>
      <c r="AD141" s="378" t="s">
        <v>3351</v>
      </c>
      <c r="AE141" s="378" t="s">
        <v>3352</v>
      </c>
      <c r="AF141" s="378" t="s">
        <v>3353</v>
      </c>
    </row>
    <row r="142" spans="1:32" hidden="1">
      <c r="A142" s="378" t="s">
        <v>146</v>
      </c>
      <c r="B142" s="379">
        <f t="shared" si="2"/>
        <v>0</v>
      </c>
      <c r="C142" s="378"/>
      <c r="D142" s="378"/>
      <c r="E142" s="378"/>
      <c r="F142" s="380" t="s">
        <v>1413</v>
      </c>
      <c r="G142" s="378" t="s">
        <v>3226</v>
      </c>
      <c r="H142" s="379" t="s">
        <v>1405</v>
      </c>
      <c r="I142" s="378" t="s">
        <v>1434</v>
      </c>
      <c r="J142" s="381" t="s">
        <v>1407</v>
      </c>
      <c r="K142" s="381" t="s">
        <v>1421</v>
      </c>
      <c r="L142" s="378" t="s">
        <v>3227</v>
      </c>
      <c r="M142" s="378" t="s">
        <v>3228</v>
      </c>
      <c r="N142" s="382">
        <v>27466</v>
      </c>
      <c r="O142" s="383">
        <v>1975</v>
      </c>
      <c r="P142" s="378" t="s">
        <v>2086</v>
      </c>
      <c r="Q142" s="378" t="s">
        <v>3229</v>
      </c>
      <c r="R142" s="378">
        <v>326</v>
      </c>
      <c r="S142" s="381" t="s">
        <v>1413</v>
      </c>
      <c r="T142" s="381" t="s">
        <v>1413</v>
      </c>
      <c r="U142" s="378" t="s">
        <v>1413</v>
      </c>
      <c r="V142" s="384" t="s">
        <v>1261</v>
      </c>
      <c r="W142" s="378" t="s">
        <v>1414</v>
      </c>
      <c r="X142" s="378" t="s">
        <v>3230</v>
      </c>
      <c r="Y142" s="378" t="s">
        <v>1413</v>
      </c>
      <c r="Z142" s="385">
        <v>0.4</v>
      </c>
      <c r="AA142" s="385">
        <v>80</v>
      </c>
      <c r="AB142" s="378" t="s">
        <v>3231</v>
      </c>
      <c r="AC142" s="378" t="s">
        <v>3232</v>
      </c>
      <c r="AD142" s="378" t="s">
        <v>1413</v>
      </c>
      <c r="AE142" s="378" t="s">
        <v>3233</v>
      </c>
      <c r="AF142" s="378" t="s">
        <v>1559</v>
      </c>
    </row>
    <row r="143" spans="1:32" hidden="1">
      <c r="A143" s="378" t="s">
        <v>146</v>
      </c>
      <c r="B143" s="379">
        <f t="shared" si="2"/>
        <v>0</v>
      </c>
      <c r="C143" s="378"/>
      <c r="D143" s="378"/>
      <c r="E143" s="378"/>
      <c r="F143" s="380" t="s">
        <v>1413</v>
      </c>
      <c r="G143" s="378" t="s">
        <v>3370</v>
      </c>
      <c r="H143" s="379" t="s">
        <v>1405</v>
      </c>
      <c r="I143" s="378" t="s">
        <v>1434</v>
      </c>
      <c r="J143" s="381" t="s">
        <v>1407</v>
      </c>
      <c r="K143" s="381" t="s">
        <v>1421</v>
      </c>
      <c r="L143" s="378" t="s">
        <v>3371</v>
      </c>
      <c r="M143" s="378" t="s">
        <v>3372</v>
      </c>
      <c r="N143" s="382">
        <v>37154</v>
      </c>
      <c r="O143" s="383">
        <v>2001</v>
      </c>
      <c r="P143" s="378" t="s">
        <v>2086</v>
      </c>
      <c r="Q143" s="378" t="s">
        <v>1413</v>
      </c>
      <c r="R143" s="378">
        <v>63</v>
      </c>
      <c r="S143" s="381">
        <v>8</v>
      </c>
      <c r="T143" s="381" t="s">
        <v>1261</v>
      </c>
      <c r="U143" s="378" t="s">
        <v>1427</v>
      </c>
      <c r="V143" s="384" t="s">
        <v>1261</v>
      </c>
      <c r="W143" s="378" t="s">
        <v>1414</v>
      </c>
      <c r="X143" s="378" t="s">
        <v>3373</v>
      </c>
      <c r="Y143" s="378" t="s">
        <v>1413</v>
      </c>
      <c r="Z143" s="385">
        <v>0</v>
      </c>
      <c r="AA143" s="385">
        <v>18.3</v>
      </c>
      <c r="AB143" s="378" t="s">
        <v>3374</v>
      </c>
      <c r="AC143" s="378" t="s">
        <v>3375</v>
      </c>
      <c r="AD143" s="378" t="s">
        <v>3376</v>
      </c>
      <c r="AE143" s="378" t="s">
        <v>3377</v>
      </c>
      <c r="AF143" s="378" t="s">
        <v>1559</v>
      </c>
    </row>
    <row r="144" spans="1:32" hidden="1">
      <c r="A144" s="378" t="s">
        <v>3541</v>
      </c>
      <c r="B144" s="379">
        <f t="shared" si="2"/>
        <v>0</v>
      </c>
      <c r="C144" s="378"/>
      <c r="D144" s="378"/>
      <c r="E144" s="378"/>
      <c r="F144" s="380" t="s">
        <v>1413</v>
      </c>
      <c r="G144" s="378" t="s">
        <v>3630</v>
      </c>
      <c r="H144" s="379" t="s">
        <v>1405</v>
      </c>
      <c r="I144" s="378" t="s">
        <v>1434</v>
      </c>
      <c r="J144" s="381" t="s">
        <v>1407</v>
      </c>
      <c r="K144" s="381" t="s">
        <v>1421</v>
      </c>
      <c r="L144" s="378" t="s">
        <v>3631</v>
      </c>
      <c r="M144" s="378" t="s">
        <v>3632</v>
      </c>
      <c r="N144" s="382">
        <v>40725</v>
      </c>
      <c r="O144" s="383">
        <v>2011</v>
      </c>
      <c r="P144" s="378" t="s">
        <v>2096</v>
      </c>
      <c r="Q144" s="378" t="s">
        <v>1413</v>
      </c>
      <c r="R144" s="378">
        <v>476</v>
      </c>
      <c r="S144" s="381">
        <v>11</v>
      </c>
      <c r="T144" s="381" t="s">
        <v>1261</v>
      </c>
      <c r="U144" s="378" t="s">
        <v>1427</v>
      </c>
      <c r="V144" s="384" t="s">
        <v>1261</v>
      </c>
      <c r="W144" s="378" t="s">
        <v>1414</v>
      </c>
      <c r="X144" s="378" t="s">
        <v>3633</v>
      </c>
      <c r="Y144" s="378" t="s">
        <v>1413</v>
      </c>
      <c r="Z144" s="385">
        <v>107.5</v>
      </c>
      <c r="AA144" s="385">
        <v>114.7</v>
      </c>
      <c r="AB144" s="378" t="s">
        <v>3563</v>
      </c>
      <c r="AC144" s="378" t="s">
        <v>3634</v>
      </c>
      <c r="AD144" s="378" t="s">
        <v>1413</v>
      </c>
      <c r="AE144" s="378" t="s">
        <v>3635</v>
      </c>
      <c r="AF144" s="378" t="s">
        <v>3548</v>
      </c>
    </row>
    <row r="145" spans="1:32" hidden="1">
      <c r="A145" s="378" t="s">
        <v>147</v>
      </c>
      <c r="B145" s="379">
        <f t="shared" si="2"/>
        <v>0</v>
      </c>
      <c r="C145" s="378"/>
      <c r="D145" s="378"/>
      <c r="E145" s="378"/>
      <c r="F145" s="380" t="s">
        <v>1413</v>
      </c>
      <c r="G145" s="378" t="s">
        <v>3885</v>
      </c>
      <c r="H145" s="379" t="s">
        <v>1405</v>
      </c>
      <c r="I145" s="378" t="s">
        <v>1434</v>
      </c>
      <c r="J145" s="381" t="s">
        <v>3113</v>
      </c>
      <c r="K145" s="381" t="s">
        <v>1408</v>
      </c>
      <c r="L145" s="378" t="s">
        <v>3886</v>
      </c>
      <c r="M145" s="378" t="s">
        <v>3887</v>
      </c>
      <c r="N145" s="382">
        <v>33543</v>
      </c>
      <c r="O145" s="383">
        <v>1991</v>
      </c>
      <c r="P145" s="378" t="s">
        <v>2096</v>
      </c>
      <c r="Q145" s="378" t="s">
        <v>1413</v>
      </c>
      <c r="R145" s="378">
        <v>3</v>
      </c>
      <c r="S145" s="381">
        <v>9</v>
      </c>
      <c r="T145" s="381" t="s">
        <v>1261</v>
      </c>
      <c r="U145" s="378" t="s">
        <v>1427</v>
      </c>
      <c r="V145" s="384" t="s">
        <v>1261</v>
      </c>
      <c r="W145" s="378" t="s">
        <v>1414</v>
      </c>
      <c r="X145" s="378" t="s">
        <v>3888</v>
      </c>
      <c r="Y145" s="378" t="s">
        <v>1413</v>
      </c>
      <c r="Z145" s="385" t="s">
        <v>1413</v>
      </c>
      <c r="AA145" s="385">
        <v>153.1</v>
      </c>
      <c r="AB145" s="378" t="s">
        <v>3889</v>
      </c>
      <c r="AC145" s="378" t="s">
        <v>3890</v>
      </c>
      <c r="AD145" s="378" t="s">
        <v>3891</v>
      </c>
      <c r="AE145" s="378" t="s">
        <v>3892</v>
      </c>
      <c r="AF145" s="378" t="s">
        <v>3809</v>
      </c>
    </row>
    <row r="146" spans="1:32" hidden="1">
      <c r="A146" s="378" t="s">
        <v>147</v>
      </c>
      <c r="B146" s="379">
        <f t="shared" si="2"/>
        <v>0</v>
      </c>
      <c r="C146" s="378"/>
      <c r="D146" s="378"/>
      <c r="E146" s="378"/>
      <c r="F146" s="380" t="s">
        <v>1413</v>
      </c>
      <c r="G146" s="378" t="s">
        <v>3893</v>
      </c>
      <c r="H146" s="379" t="s">
        <v>1405</v>
      </c>
      <c r="I146" s="378" t="s">
        <v>1434</v>
      </c>
      <c r="J146" s="381" t="s">
        <v>1407</v>
      </c>
      <c r="K146" s="381" t="s">
        <v>1421</v>
      </c>
      <c r="L146" s="378" t="s">
        <v>3894</v>
      </c>
      <c r="M146" s="378" t="s">
        <v>3895</v>
      </c>
      <c r="N146" s="382">
        <v>38169</v>
      </c>
      <c r="O146" s="383">
        <v>2004</v>
      </c>
      <c r="P146" s="378" t="s">
        <v>3116</v>
      </c>
      <c r="Q146" s="378" t="s">
        <v>1413</v>
      </c>
      <c r="R146" s="378">
        <v>207</v>
      </c>
      <c r="S146" s="381">
        <v>9</v>
      </c>
      <c r="T146" s="381" t="s">
        <v>1261</v>
      </c>
      <c r="U146" s="378" t="s">
        <v>1427</v>
      </c>
      <c r="V146" s="384" t="s">
        <v>1261</v>
      </c>
      <c r="W146" s="378" t="s">
        <v>1414</v>
      </c>
      <c r="X146" s="378" t="s">
        <v>3896</v>
      </c>
      <c r="Y146" s="378" t="s">
        <v>1413</v>
      </c>
      <c r="Z146" s="385">
        <v>129.30000000000001</v>
      </c>
      <c r="AA146" s="385">
        <v>180.4</v>
      </c>
      <c r="AB146" s="378" t="s">
        <v>3897</v>
      </c>
      <c r="AC146" s="378" t="s">
        <v>3898</v>
      </c>
      <c r="AD146" s="378" t="s">
        <v>3899</v>
      </c>
      <c r="AE146" s="378" t="s">
        <v>3899</v>
      </c>
      <c r="AF146" s="378" t="s">
        <v>3809</v>
      </c>
    </row>
    <row r="147" spans="1:32" hidden="1">
      <c r="A147" s="378" t="s">
        <v>50</v>
      </c>
      <c r="B147" s="379">
        <f t="shared" si="2"/>
        <v>0</v>
      </c>
      <c r="C147" s="378"/>
      <c r="D147" s="378"/>
      <c r="E147" s="378"/>
      <c r="F147" s="380" t="s">
        <v>1413</v>
      </c>
      <c r="G147" s="378" t="s">
        <v>3959</v>
      </c>
      <c r="H147" s="379" t="s">
        <v>1405</v>
      </c>
      <c r="I147" s="378" t="s">
        <v>1434</v>
      </c>
      <c r="J147" s="381" t="s">
        <v>1407</v>
      </c>
      <c r="K147" s="381" t="s">
        <v>1421</v>
      </c>
      <c r="L147" s="378" t="s">
        <v>3960</v>
      </c>
      <c r="M147" s="378" t="s">
        <v>3961</v>
      </c>
      <c r="N147" s="382">
        <v>42552</v>
      </c>
      <c r="O147" s="383">
        <v>2016</v>
      </c>
      <c r="P147" s="378" t="s">
        <v>50</v>
      </c>
      <c r="Q147" s="378" t="s">
        <v>2045</v>
      </c>
      <c r="R147" s="378">
        <v>250</v>
      </c>
      <c r="S147" s="381">
        <v>11</v>
      </c>
      <c r="T147" s="381" t="s">
        <v>1261</v>
      </c>
      <c r="U147" s="378" t="s">
        <v>1427</v>
      </c>
      <c r="V147" s="384" t="s">
        <v>1413</v>
      </c>
      <c r="W147" s="378" t="s">
        <v>1414</v>
      </c>
      <c r="X147" s="378" t="s">
        <v>3962</v>
      </c>
      <c r="Y147" s="378" t="s">
        <v>1413</v>
      </c>
      <c r="Z147" s="385">
        <v>250.5</v>
      </c>
      <c r="AA147" s="385">
        <v>184.8</v>
      </c>
      <c r="AB147" s="378" t="s">
        <v>1413</v>
      </c>
      <c r="AC147" s="378" t="s">
        <v>1413</v>
      </c>
      <c r="AD147" s="378" t="s">
        <v>1413</v>
      </c>
      <c r="AE147" s="378" t="s">
        <v>1413</v>
      </c>
      <c r="AF147" s="378" t="s">
        <v>1413</v>
      </c>
    </row>
    <row r="148" spans="1:32" hidden="1">
      <c r="A148" s="378" t="s">
        <v>50</v>
      </c>
      <c r="B148" s="379">
        <f t="shared" si="2"/>
        <v>0</v>
      </c>
      <c r="C148" s="378"/>
      <c r="D148" s="378"/>
      <c r="E148" s="378"/>
      <c r="F148" s="380" t="s">
        <v>1413</v>
      </c>
      <c r="G148" s="378" t="s">
        <v>4184</v>
      </c>
      <c r="H148" s="379" t="s">
        <v>1405</v>
      </c>
      <c r="I148" s="378" t="s">
        <v>1434</v>
      </c>
      <c r="J148" s="381" t="s">
        <v>1407</v>
      </c>
      <c r="K148" s="381" t="s">
        <v>1421</v>
      </c>
      <c r="L148" s="378" t="s">
        <v>4185</v>
      </c>
      <c r="M148" s="378" t="s">
        <v>4186</v>
      </c>
      <c r="N148" s="382">
        <v>37438</v>
      </c>
      <c r="O148" s="383">
        <v>2002</v>
      </c>
      <c r="P148" s="378" t="s">
        <v>50</v>
      </c>
      <c r="Q148" s="378" t="s">
        <v>1425</v>
      </c>
      <c r="R148" s="378">
        <v>107</v>
      </c>
      <c r="S148" s="381">
        <v>12</v>
      </c>
      <c r="T148" s="381" t="s">
        <v>1261</v>
      </c>
      <c r="U148" s="378" t="s">
        <v>1427</v>
      </c>
      <c r="V148" s="384" t="s">
        <v>1261</v>
      </c>
      <c r="W148" s="378" t="s">
        <v>1414</v>
      </c>
      <c r="X148" s="378" t="s">
        <v>4187</v>
      </c>
      <c r="Y148" s="378" t="s">
        <v>1413</v>
      </c>
      <c r="Z148" s="385">
        <v>17</v>
      </c>
      <c r="AA148" s="385">
        <v>19.3</v>
      </c>
      <c r="AB148" s="378" t="s">
        <v>4188</v>
      </c>
      <c r="AC148" s="378" t="s">
        <v>4189</v>
      </c>
      <c r="AD148" s="378" t="s">
        <v>4190</v>
      </c>
      <c r="AE148" s="378" t="s">
        <v>4191</v>
      </c>
      <c r="AF148" s="378" t="s">
        <v>1413</v>
      </c>
    </row>
    <row r="149" spans="1:32" hidden="1">
      <c r="A149" s="378" t="s">
        <v>50</v>
      </c>
      <c r="B149" s="379">
        <f t="shared" si="2"/>
        <v>0</v>
      </c>
      <c r="C149" s="378"/>
      <c r="D149" s="378"/>
      <c r="E149" s="378"/>
      <c r="F149" s="380" t="s">
        <v>1413</v>
      </c>
      <c r="G149" s="378" t="s">
        <v>4192</v>
      </c>
      <c r="H149" s="379" t="s">
        <v>1405</v>
      </c>
      <c r="I149" s="378" t="s">
        <v>1434</v>
      </c>
      <c r="J149" s="381" t="s">
        <v>1407</v>
      </c>
      <c r="K149" s="381" t="s">
        <v>1421</v>
      </c>
      <c r="L149" s="378" t="s">
        <v>4193</v>
      </c>
      <c r="M149" s="378" t="s">
        <v>4137</v>
      </c>
      <c r="N149" s="382">
        <v>40725</v>
      </c>
      <c r="O149" s="383">
        <v>2011</v>
      </c>
      <c r="P149" s="378" t="s">
        <v>50</v>
      </c>
      <c r="Q149" s="378" t="s">
        <v>1425</v>
      </c>
      <c r="R149" s="378">
        <v>1</v>
      </c>
      <c r="S149" s="381">
        <v>9</v>
      </c>
      <c r="T149" s="381" t="s">
        <v>1261</v>
      </c>
      <c r="U149" s="378" t="s">
        <v>1427</v>
      </c>
      <c r="V149" s="384" t="s">
        <v>1261</v>
      </c>
      <c r="W149" s="378" t="s">
        <v>1414</v>
      </c>
      <c r="X149" s="378" t="s">
        <v>4194</v>
      </c>
      <c r="Y149" s="378" t="s">
        <v>1413</v>
      </c>
      <c r="Z149" s="385">
        <v>0</v>
      </c>
      <c r="AA149" s="385">
        <v>23.2</v>
      </c>
      <c r="AB149" s="378" t="s">
        <v>4195</v>
      </c>
      <c r="AC149" s="378" t="s">
        <v>4196</v>
      </c>
      <c r="AD149" s="378" t="s">
        <v>4197</v>
      </c>
      <c r="AE149" s="378" t="s">
        <v>4198</v>
      </c>
      <c r="AF149" s="378" t="s">
        <v>1413</v>
      </c>
    </row>
    <row r="150" spans="1:32" hidden="1">
      <c r="A150" s="378" t="s">
        <v>148</v>
      </c>
      <c r="B150" s="379">
        <f t="shared" si="2"/>
        <v>0</v>
      </c>
      <c r="C150" s="378"/>
      <c r="D150" s="378"/>
      <c r="E150" s="378"/>
      <c r="F150" s="380" t="s">
        <v>1413</v>
      </c>
      <c r="G150" s="378" t="s">
        <v>4509</v>
      </c>
      <c r="H150" s="379" t="s">
        <v>1405</v>
      </c>
      <c r="I150" s="378" t="s">
        <v>1434</v>
      </c>
      <c r="J150" s="381" t="s">
        <v>2347</v>
      </c>
      <c r="K150" s="381" t="s">
        <v>1408</v>
      </c>
      <c r="L150" s="378" t="s">
        <v>4510</v>
      </c>
      <c r="M150" s="378" t="s">
        <v>4511</v>
      </c>
      <c r="N150" s="382">
        <v>33786</v>
      </c>
      <c r="O150" s="383">
        <v>1992</v>
      </c>
      <c r="P150" s="378" t="s">
        <v>4512</v>
      </c>
      <c r="Q150" s="378" t="s">
        <v>1413</v>
      </c>
      <c r="R150" s="378" t="s">
        <v>1413</v>
      </c>
      <c r="S150" s="381">
        <v>6</v>
      </c>
      <c r="T150" s="381" t="s">
        <v>1261</v>
      </c>
      <c r="U150" s="378" t="s">
        <v>1427</v>
      </c>
      <c r="V150" s="384" t="s">
        <v>1261</v>
      </c>
      <c r="W150" s="378" t="s">
        <v>1414</v>
      </c>
      <c r="X150" s="378" t="s">
        <v>4513</v>
      </c>
      <c r="Y150" s="378" t="s">
        <v>1413</v>
      </c>
      <c r="Z150" s="385" t="s">
        <v>1413</v>
      </c>
      <c r="AA150" s="385">
        <v>222.1</v>
      </c>
      <c r="AB150" s="378" t="s">
        <v>4514</v>
      </c>
      <c r="AC150" s="378" t="s">
        <v>4515</v>
      </c>
      <c r="AD150" s="378" t="s">
        <v>1413</v>
      </c>
      <c r="AE150" s="378" t="s">
        <v>1413</v>
      </c>
      <c r="AF150" s="378" t="s">
        <v>1413</v>
      </c>
    </row>
    <row r="151" spans="1:32" hidden="1">
      <c r="A151" s="378" t="s">
        <v>149</v>
      </c>
      <c r="B151" s="379">
        <f t="shared" si="2"/>
        <v>0</v>
      </c>
      <c r="C151" s="378"/>
      <c r="D151" s="378"/>
      <c r="E151" s="378"/>
      <c r="F151" s="380" t="s">
        <v>1413</v>
      </c>
      <c r="G151" s="378" t="s">
        <v>4802</v>
      </c>
      <c r="H151" s="379" t="s">
        <v>1405</v>
      </c>
      <c r="I151" s="378" t="s">
        <v>1434</v>
      </c>
      <c r="J151" s="381" t="s">
        <v>1407</v>
      </c>
      <c r="K151" s="381" t="s">
        <v>1421</v>
      </c>
      <c r="L151" s="378" t="s">
        <v>4803</v>
      </c>
      <c r="M151" s="378" t="s">
        <v>4804</v>
      </c>
      <c r="N151" s="382">
        <v>40909</v>
      </c>
      <c r="O151" s="383">
        <v>2012</v>
      </c>
      <c r="P151" s="378" t="s">
        <v>3339</v>
      </c>
      <c r="Q151" s="378" t="s">
        <v>1425</v>
      </c>
      <c r="R151" s="378">
        <v>115</v>
      </c>
      <c r="S151" s="381">
        <v>8</v>
      </c>
      <c r="T151" s="381" t="s">
        <v>1261</v>
      </c>
      <c r="U151" s="378" t="s">
        <v>1965</v>
      </c>
      <c r="V151" s="384" t="s">
        <v>1261</v>
      </c>
      <c r="W151" s="378" t="s">
        <v>1414</v>
      </c>
      <c r="X151" s="378" t="s">
        <v>4805</v>
      </c>
      <c r="Y151" s="378" t="s">
        <v>1413</v>
      </c>
      <c r="Z151" s="385">
        <v>0</v>
      </c>
      <c r="AA151" s="385">
        <v>37</v>
      </c>
      <c r="AB151" s="378" t="s">
        <v>4806</v>
      </c>
      <c r="AC151" s="378" t="s">
        <v>4807</v>
      </c>
      <c r="AD151" s="378" t="s">
        <v>4808</v>
      </c>
      <c r="AE151" s="378" t="s">
        <v>4808</v>
      </c>
      <c r="AF151" s="378" t="s">
        <v>1413</v>
      </c>
    </row>
    <row r="152" spans="1:32" hidden="1">
      <c r="A152" s="378" t="s">
        <v>149</v>
      </c>
      <c r="B152" s="379">
        <f t="shared" si="2"/>
        <v>0</v>
      </c>
      <c r="C152" s="378"/>
      <c r="D152" s="378"/>
      <c r="E152" s="378"/>
      <c r="F152" s="380" t="s">
        <v>1413</v>
      </c>
      <c r="G152" s="378" t="s">
        <v>4683</v>
      </c>
      <c r="H152" s="379" t="s">
        <v>1405</v>
      </c>
      <c r="I152" s="378" t="s">
        <v>1434</v>
      </c>
      <c r="J152" s="381" t="s">
        <v>1407</v>
      </c>
      <c r="K152" s="381" t="s">
        <v>1421</v>
      </c>
      <c r="L152" s="378" t="s">
        <v>4684</v>
      </c>
      <c r="M152" s="378" t="s">
        <v>4685</v>
      </c>
      <c r="N152" s="382">
        <v>42552</v>
      </c>
      <c r="O152" s="383">
        <v>2016</v>
      </c>
      <c r="P152" s="378" t="s">
        <v>4686</v>
      </c>
      <c r="Q152" s="378" t="s">
        <v>1413</v>
      </c>
      <c r="R152" s="378">
        <v>1</v>
      </c>
      <c r="S152" s="381">
        <v>7</v>
      </c>
      <c r="T152" s="381" t="s">
        <v>1261</v>
      </c>
      <c r="U152" s="378" t="s">
        <v>4687</v>
      </c>
      <c r="V152" s="384" t="s">
        <v>1544</v>
      </c>
      <c r="W152" s="378" t="s">
        <v>1413</v>
      </c>
      <c r="X152" s="378" t="s">
        <v>4688</v>
      </c>
      <c r="Y152" s="378" t="s">
        <v>190</v>
      </c>
      <c r="Z152" s="385">
        <v>8.5</v>
      </c>
      <c r="AA152" s="385">
        <v>6.1</v>
      </c>
      <c r="AB152" s="378" t="s">
        <v>4689</v>
      </c>
      <c r="AC152" s="378" t="s">
        <v>4690</v>
      </c>
      <c r="AD152" s="378" t="s">
        <v>1413</v>
      </c>
      <c r="AE152" s="378" t="s">
        <v>1413</v>
      </c>
      <c r="AF152" s="378" t="s">
        <v>1413</v>
      </c>
    </row>
    <row r="153" spans="1:32" hidden="1">
      <c r="A153" s="378" t="s">
        <v>150</v>
      </c>
      <c r="B153" s="379">
        <f t="shared" si="2"/>
        <v>0</v>
      </c>
      <c r="C153" s="378"/>
      <c r="D153" s="378"/>
      <c r="E153" s="378"/>
      <c r="F153" s="380" t="s">
        <v>1413</v>
      </c>
      <c r="G153" s="378" t="s">
        <v>5071</v>
      </c>
      <c r="H153" s="379" t="s">
        <v>1405</v>
      </c>
      <c r="I153" s="378" t="s">
        <v>1434</v>
      </c>
      <c r="J153" s="381" t="s">
        <v>2347</v>
      </c>
      <c r="K153" s="381" t="s">
        <v>1408</v>
      </c>
      <c r="L153" s="378" t="s">
        <v>5072</v>
      </c>
      <c r="M153" s="378" t="s">
        <v>5073</v>
      </c>
      <c r="N153" s="382">
        <v>34881</v>
      </c>
      <c r="O153" s="383">
        <v>1995</v>
      </c>
      <c r="P153" s="378" t="s">
        <v>2350</v>
      </c>
      <c r="Q153" s="378" t="s">
        <v>1413</v>
      </c>
      <c r="R153" s="378" t="s">
        <v>1413</v>
      </c>
      <c r="S153" s="381">
        <v>9</v>
      </c>
      <c r="T153" s="381" t="s">
        <v>1261</v>
      </c>
      <c r="U153" s="378" t="s">
        <v>1427</v>
      </c>
      <c r="V153" s="384" t="s">
        <v>1261</v>
      </c>
      <c r="W153" s="378" t="s">
        <v>1414</v>
      </c>
      <c r="X153" s="378" t="s">
        <v>5074</v>
      </c>
      <c r="Y153" s="378" t="s">
        <v>1413</v>
      </c>
      <c r="Z153" s="385" t="s">
        <v>1413</v>
      </c>
      <c r="AA153" s="385">
        <v>1019.8</v>
      </c>
      <c r="AB153" s="378" t="s">
        <v>5075</v>
      </c>
      <c r="AC153" s="378" t="s">
        <v>5076</v>
      </c>
      <c r="AD153" s="378" t="s">
        <v>5077</v>
      </c>
      <c r="AE153" s="378" t="s">
        <v>5078</v>
      </c>
      <c r="AF153" s="378" t="s">
        <v>1413</v>
      </c>
    </row>
    <row r="154" spans="1:32" hidden="1">
      <c r="A154" s="378" t="s">
        <v>150</v>
      </c>
      <c r="B154" s="379">
        <f t="shared" si="2"/>
        <v>0</v>
      </c>
      <c r="C154" s="378"/>
      <c r="D154" s="378"/>
      <c r="E154" s="378"/>
      <c r="F154" s="380" t="s">
        <v>1413</v>
      </c>
      <c r="G154" s="378" t="s">
        <v>5079</v>
      </c>
      <c r="H154" s="379" t="s">
        <v>1405</v>
      </c>
      <c r="I154" s="378" t="s">
        <v>1434</v>
      </c>
      <c r="J154" s="381" t="s">
        <v>1407</v>
      </c>
      <c r="K154" s="381" t="s">
        <v>1421</v>
      </c>
      <c r="L154" s="378" t="s">
        <v>5080</v>
      </c>
      <c r="M154" s="378" t="s">
        <v>5081</v>
      </c>
      <c r="N154" s="382">
        <v>33239</v>
      </c>
      <c r="O154" s="383">
        <v>1991</v>
      </c>
      <c r="P154" s="378" t="s">
        <v>2350</v>
      </c>
      <c r="Q154" s="378" t="s">
        <v>1413</v>
      </c>
      <c r="R154" s="378">
        <v>418</v>
      </c>
      <c r="S154" s="381">
        <v>9</v>
      </c>
      <c r="T154" s="381" t="s">
        <v>1261</v>
      </c>
      <c r="U154" s="378" t="s">
        <v>1427</v>
      </c>
      <c r="V154" s="384" t="s">
        <v>1261</v>
      </c>
      <c r="W154" s="378" t="s">
        <v>1414</v>
      </c>
      <c r="X154" s="378" t="s">
        <v>5082</v>
      </c>
      <c r="Y154" s="378" t="s">
        <v>1413</v>
      </c>
      <c r="Z154" s="385">
        <v>69.5</v>
      </c>
      <c r="AA154" s="385">
        <v>194.1</v>
      </c>
      <c r="AB154" s="378" t="s">
        <v>5083</v>
      </c>
      <c r="AC154" s="378" t="s">
        <v>5084</v>
      </c>
      <c r="AD154" s="378" t="s">
        <v>5085</v>
      </c>
      <c r="AE154" s="378" t="s">
        <v>5086</v>
      </c>
      <c r="AF154" s="378" t="s">
        <v>1413</v>
      </c>
    </row>
    <row r="155" spans="1:32" hidden="1">
      <c r="A155" s="378" t="s">
        <v>150</v>
      </c>
      <c r="B155" s="379">
        <f t="shared" si="2"/>
        <v>0</v>
      </c>
      <c r="C155" s="378"/>
      <c r="D155" s="378"/>
      <c r="E155" s="378"/>
      <c r="F155" s="380" t="s">
        <v>1413</v>
      </c>
      <c r="G155" s="378" t="s">
        <v>5105</v>
      </c>
      <c r="H155" s="379" t="s">
        <v>1405</v>
      </c>
      <c r="I155" s="378" t="s">
        <v>1434</v>
      </c>
      <c r="J155" s="381" t="s">
        <v>1407</v>
      </c>
      <c r="K155" s="381" t="s">
        <v>1421</v>
      </c>
      <c r="L155" s="378" t="s">
        <v>5106</v>
      </c>
      <c r="M155" s="378" t="s">
        <v>5107</v>
      </c>
      <c r="N155" s="382">
        <v>34886</v>
      </c>
      <c r="O155" s="383">
        <v>1995</v>
      </c>
      <c r="P155" s="378" t="s">
        <v>2350</v>
      </c>
      <c r="Q155" s="378" t="s">
        <v>1413</v>
      </c>
      <c r="R155" s="378">
        <v>805</v>
      </c>
      <c r="S155" s="381">
        <v>7</v>
      </c>
      <c r="T155" s="381" t="s">
        <v>1261</v>
      </c>
      <c r="U155" s="378" t="s">
        <v>1427</v>
      </c>
      <c r="V155" s="384" t="s">
        <v>1261</v>
      </c>
      <c r="W155" s="378" t="s">
        <v>1414</v>
      </c>
      <c r="X155" s="378" t="s">
        <v>5108</v>
      </c>
      <c r="Y155" s="378" t="s">
        <v>1413</v>
      </c>
      <c r="Z155" s="385">
        <v>41.3</v>
      </c>
      <c r="AA155" s="385">
        <v>178.5</v>
      </c>
      <c r="AB155" s="378" t="s">
        <v>5109</v>
      </c>
      <c r="AC155" s="378" t="s">
        <v>5110</v>
      </c>
      <c r="AD155" s="378" t="s">
        <v>5111</v>
      </c>
      <c r="AE155" s="378" t="s">
        <v>5112</v>
      </c>
      <c r="AF155" s="378" t="s">
        <v>1413</v>
      </c>
    </row>
    <row r="156" spans="1:32" hidden="1">
      <c r="A156" s="378" t="s">
        <v>150</v>
      </c>
      <c r="B156" s="379">
        <f t="shared" si="2"/>
        <v>0</v>
      </c>
      <c r="C156" s="378"/>
      <c r="D156" s="378"/>
      <c r="E156" s="378"/>
      <c r="F156" s="380" t="s">
        <v>1413</v>
      </c>
      <c r="G156" s="378" t="s">
        <v>4950</v>
      </c>
      <c r="H156" s="379" t="s">
        <v>1405</v>
      </c>
      <c r="I156" s="378" t="s">
        <v>1434</v>
      </c>
      <c r="J156" s="381" t="s">
        <v>1407</v>
      </c>
      <c r="K156" s="381" t="s">
        <v>1421</v>
      </c>
      <c r="L156" s="378" t="s">
        <v>4951</v>
      </c>
      <c r="M156" s="378" t="s">
        <v>4952</v>
      </c>
      <c r="N156" s="382">
        <v>41883</v>
      </c>
      <c r="O156" s="383">
        <v>2014</v>
      </c>
      <c r="P156" s="378" t="s">
        <v>4953</v>
      </c>
      <c r="Q156" s="378" t="s">
        <v>2045</v>
      </c>
      <c r="R156" s="378">
        <v>29</v>
      </c>
      <c r="S156" s="381">
        <v>12</v>
      </c>
      <c r="T156" s="381" t="s">
        <v>1261</v>
      </c>
      <c r="U156" s="378" t="s">
        <v>1427</v>
      </c>
      <c r="V156" s="384" t="s">
        <v>1261</v>
      </c>
      <c r="W156" s="378" t="s">
        <v>1414</v>
      </c>
      <c r="X156" s="378" t="s">
        <v>4954</v>
      </c>
      <c r="Y156" s="378" t="s">
        <v>1413</v>
      </c>
      <c r="Z156" s="385">
        <v>11.6</v>
      </c>
      <c r="AA156" s="385">
        <v>11.7</v>
      </c>
      <c r="AB156" s="378" t="s">
        <v>4955</v>
      </c>
      <c r="AC156" s="378" t="s">
        <v>4956</v>
      </c>
      <c r="AD156" s="378" t="s">
        <v>4957</v>
      </c>
      <c r="AE156" s="378" t="s">
        <v>4957</v>
      </c>
      <c r="AF156" s="378" t="s">
        <v>4957</v>
      </c>
    </row>
    <row r="157" spans="1:32" hidden="1">
      <c r="A157" s="378" t="s">
        <v>150</v>
      </c>
      <c r="B157" s="379">
        <f t="shared" si="2"/>
        <v>0</v>
      </c>
      <c r="C157" s="378"/>
      <c r="D157" s="378"/>
      <c r="E157" s="378"/>
      <c r="F157" s="380" t="s">
        <v>1413</v>
      </c>
      <c r="G157" s="378" t="s">
        <v>5128</v>
      </c>
      <c r="H157" s="379" t="s">
        <v>1405</v>
      </c>
      <c r="I157" s="378" t="s">
        <v>1434</v>
      </c>
      <c r="J157" s="381" t="s">
        <v>1407</v>
      </c>
      <c r="K157" s="381" t="s">
        <v>1421</v>
      </c>
      <c r="L157" s="378" t="s">
        <v>5129</v>
      </c>
      <c r="M157" s="378" t="s">
        <v>5130</v>
      </c>
      <c r="N157" s="382">
        <v>38001</v>
      </c>
      <c r="O157" s="383">
        <v>2004</v>
      </c>
      <c r="P157" s="378" t="s">
        <v>2350</v>
      </c>
      <c r="Q157" s="378" t="s">
        <v>2045</v>
      </c>
      <c r="R157" s="378">
        <v>39</v>
      </c>
      <c r="S157" s="381">
        <v>6</v>
      </c>
      <c r="T157" s="381" t="s">
        <v>1261</v>
      </c>
      <c r="U157" s="378" t="s">
        <v>1427</v>
      </c>
      <c r="V157" s="384" t="s">
        <v>1261</v>
      </c>
      <c r="W157" s="378" t="s">
        <v>1414</v>
      </c>
      <c r="X157" s="378" t="s">
        <v>5131</v>
      </c>
      <c r="Y157" s="378" t="s">
        <v>1413</v>
      </c>
      <c r="Z157" s="385">
        <v>3.4</v>
      </c>
      <c r="AA157" s="385">
        <v>10</v>
      </c>
      <c r="AB157" s="378" t="s">
        <v>5132</v>
      </c>
      <c r="AC157" s="378" t="s">
        <v>5133</v>
      </c>
      <c r="AD157" s="378" t="s">
        <v>1413</v>
      </c>
      <c r="AE157" s="378" t="s">
        <v>1413</v>
      </c>
      <c r="AF157" s="378" t="s">
        <v>1413</v>
      </c>
    </row>
    <row r="158" spans="1:32" hidden="1">
      <c r="A158" s="378" t="s">
        <v>151</v>
      </c>
      <c r="B158" s="379">
        <f t="shared" si="2"/>
        <v>0</v>
      </c>
      <c r="C158" s="378"/>
      <c r="D158" s="378"/>
      <c r="E158" s="378"/>
      <c r="F158" s="380" t="s">
        <v>1413</v>
      </c>
      <c r="G158" s="378" t="s">
        <v>5639</v>
      </c>
      <c r="H158" s="379" t="s">
        <v>1405</v>
      </c>
      <c r="I158" s="378" t="s">
        <v>1434</v>
      </c>
      <c r="J158" s="381" t="s">
        <v>1413</v>
      </c>
      <c r="K158" s="381" t="s">
        <v>1413</v>
      </c>
      <c r="L158" s="378" t="s">
        <v>5640</v>
      </c>
      <c r="M158" s="378" t="s">
        <v>5524</v>
      </c>
      <c r="N158" s="382">
        <v>33409</v>
      </c>
      <c r="O158" s="383">
        <v>1991</v>
      </c>
      <c r="P158" s="378" t="s">
        <v>5525</v>
      </c>
      <c r="Q158" s="378" t="s">
        <v>1413</v>
      </c>
      <c r="R158" s="378">
        <v>39</v>
      </c>
      <c r="S158" s="381">
        <v>25</v>
      </c>
      <c r="T158" s="381" t="s">
        <v>1261</v>
      </c>
      <c r="U158" s="378" t="s">
        <v>5641</v>
      </c>
      <c r="V158" s="384" t="s">
        <v>1261</v>
      </c>
      <c r="W158" s="378" t="s">
        <v>1414</v>
      </c>
      <c r="X158" s="378" t="s">
        <v>5642</v>
      </c>
      <c r="Y158" s="378" t="s">
        <v>1413</v>
      </c>
      <c r="Z158" s="385" t="s">
        <v>1413</v>
      </c>
      <c r="AA158" s="385" t="s">
        <v>1413</v>
      </c>
      <c r="AB158" s="378" t="s">
        <v>5643</v>
      </c>
      <c r="AC158" s="378" t="s">
        <v>5644</v>
      </c>
      <c r="AD158" s="378" t="s">
        <v>5645</v>
      </c>
      <c r="AE158" s="378" t="s">
        <v>5645</v>
      </c>
      <c r="AF158" s="378" t="s">
        <v>1413</v>
      </c>
    </row>
    <row r="159" spans="1:32" hidden="1">
      <c r="A159" s="378" t="s">
        <v>151</v>
      </c>
      <c r="B159" s="379">
        <f t="shared" si="2"/>
        <v>0</v>
      </c>
      <c r="C159" s="378"/>
      <c r="D159" s="378"/>
      <c r="E159" s="378"/>
      <c r="F159" s="380" t="s">
        <v>1413</v>
      </c>
      <c r="G159" s="378" t="s">
        <v>5659</v>
      </c>
      <c r="H159" s="379" t="s">
        <v>1405</v>
      </c>
      <c r="I159" s="378" t="s">
        <v>1434</v>
      </c>
      <c r="J159" s="381" t="s">
        <v>1413</v>
      </c>
      <c r="K159" s="381" t="s">
        <v>1413</v>
      </c>
      <c r="L159" s="378" t="s">
        <v>5660</v>
      </c>
      <c r="M159" s="378" t="s">
        <v>5661</v>
      </c>
      <c r="N159" s="382">
        <v>28151</v>
      </c>
      <c r="O159" s="383">
        <v>1977</v>
      </c>
      <c r="P159" s="378" t="s">
        <v>5525</v>
      </c>
      <c r="Q159" s="378" t="s">
        <v>1413</v>
      </c>
      <c r="R159" s="378">
        <v>235</v>
      </c>
      <c r="S159" s="381">
        <v>90</v>
      </c>
      <c r="T159" s="381" t="s">
        <v>1261</v>
      </c>
      <c r="U159" s="378" t="s">
        <v>5662</v>
      </c>
      <c r="V159" s="384" t="s">
        <v>1261</v>
      </c>
      <c r="W159" s="378" t="s">
        <v>1414</v>
      </c>
      <c r="X159" s="378" t="s">
        <v>5663</v>
      </c>
      <c r="Y159" s="378" t="s">
        <v>1413</v>
      </c>
      <c r="Z159" s="385" t="s">
        <v>1413</v>
      </c>
      <c r="AA159" s="385" t="s">
        <v>1413</v>
      </c>
      <c r="AB159" s="378" t="s">
        <v>5664</v>
      </c>
      <c r="AC159" s="378" t="s">
        <v>5665</v>
      </c>
      <c r="AD159" s="378" t="s">
        <v>5666</v>
      </c>
      <c r="AE159" s="378" t="s">
        <v>5667</v>
      </c>
      <c r="AF159" s="378" t="s">
        <v>1413</v>
      </c>
    </row>
    <row r="160" spans="1:32" hidden="1">
      <c r="A160" s="378" t="s">
        <v>151</v>
      </c>
      <c r="B160" s="379">
        <f t="shared" si="2"/>
        <v>0</v>
      </c>
      <c r="C160" s="378"/>
      <c r="D160" s="378"/>
      <c r="E160" s="378"/>
      <c r="F160" s="380" t="s">
        <v>1413</v>
      </c>
      <c r="G160" s="378" t="s">
        <v>5605</v>
      </c>
      <c r="H160" s="379" t="s">
        <v>1405</v>
      </c>
      <c r="I160" s="378" t="s">
        <v>1434</v>
      </c>
      <c r="J160" s="381" t="s">
        <v>1407</v>
      </c>
      <c r="K160" s="381" t="s">
        <v>1408</v>
      </c>
      <c r="L160" s="378" t="s">
        <v>5668</v>
      </c>
      <c r="M160" s="378" t="s">
        <v>5669</v>
      </c>
      <c r="N160" s="382">
        <v>36998</v>
      </c>
      <c r="O160" s="383">
        <v>2001</v>
      </c>
      <c r="P160" s="378" t="s">
        <v>3133</v>
      </c>
      <c r="Q160" s="378" t="s">
        <v>1413</v>
      </c>
      <c r="R160" s="378">
        <v>204</v>
      </c>
      <c r="S160" s="381">
        <v>9</v>
      </c>
      <c r="T160" s="381" t="s">
        <v>1261</v>
      </c>
      <c r="U160" s="378" t="s">
        <v>2698</v>
      </c>
      <c r="V160" s="384" t="s">
        <v>1261</v>
      </c>
      <c r="W160" s="378" t="s">
        <v>1414</v>
      </c>
      <c r="X160" s="378" t="s">
        <v>5670</v>
      </c>
      <c r="Y160" s="378" t="s">
        <v>1413</v>
      </c>
      <c r="Z160" s="385">
        <v>33</v>
      </c>
      <c r="AA160" s="385">
        <v>174.2</v>
      </c>
      <c r="AB160" s="378" t="s">
        <v>5607</v>
      </c>
      <c r="AC160" s="378" t="s">
        <v>5671</v>
      </c>
      <c r="AD160" s="378" t="s">
        <v>5672</v>
      </c>
      <c r="AE160" s="378" t="s">
        <v>5673</v>
      </c>
      <c r="AF160" s="378" t="s">
        <v>1413</v>
      </c>
    </row>
    <row r="161" spans="1:32" hidden="1">
      <c r="A161" s="378" t="s">
        <v>151</v>
      </c>
      <c r="B161" s="379">
        <f t="shared" si="2"/>
        <v>0</v>
      </c>
      <c r="C161" s="378"/>
      <c r="D161" s="378"/>
      <c r="E161" s="378"/>
      <c r="F161" s="380" t="s">
        <v>1413</v>
      </c>
      <c r="G161" s="378" t="s">
        <v>5674</v>
      </c>
      <c r="H161" s="379" t="s">
        <v>1405</v>
      </c>
      <c r="I161" s="378" t="s">
        <v>1434</v>
      </c>
      <c r="J161" s="381" t="s">
        <v>1407</v>
      </c>
      <c r="K161" s="381" t="s">
        <v>1408</v>
      </c>
      <c r="L161" s="378" t="s">
        <v>5675</v>
      </c>
      <c r="M161" s="378" t="s">
        <v>5669</v>
      </c>
      <c r="N161" s="382">
        <v>34851</v>
      </c>
      <c r="O161" s="383">
        <v>1995</v>
      </c>
      <c r="P161" s="378" t="s">
        <v>3954</v>
      </c>
      <c r="Q161" s="378" t="s">
        <v>1413</v>
      </c>
      <c r="R161" s="378">
        <v>265</v>
      </c>
      <c r="S161" s="381">
        <v>7</v>
      </c>
      <c r="T161" s="381" t="s">
        <v>1261</v>
      </c>
      <c r="U161" s="378" t="s">
        <v>2698</v>
      </c>
      <c r="V161" s="384" t="s">
        <v>1261</v>
      </c>
      <c r="W161" s="378" t="s">
        <v>1414</v>
      </c>
      <c r="X161" s="378" t="s">
        <v>5676</v>
      </c>
      <c r="Y161" s="378" t="s">
        <v>1413</v>
      </c>
      <c r="Z161" s="385">
        <v>8.9</v>
      </c>
      <c r="AA161" s="385">
        <v>58.9</v>
      </c>
      <c r="AB161" s="378" t="s">
        <v>5677</v>
      </c>
      <c r="AC161" s="378" t="s">
        <v>5678</v>
      </c>
      <c r="AD161" s="378" t="s">
        <v>1413</v>
      </c>
      <c r="AE161" s="378" t="s">
        <v>5679</v>
      </c>
      <c r="AF161" s="378" t="s">
        <v>5680</v>
      </c>
    </row>
    <row r="162" spans="1:32" hidden="1">
      <c r="A162" s="378" t="s">
        <v>151</v>
      </c>
      <c r="B162" s="379">
        <f t="shared" si="2"/>
        <v>0</v>
      </c>
      <c r="C162" s="378"/>
      <c r="D162" s="378"/>
      <c r="E162" s="378"/>
      <c r="F162" s="380" t="s">
        <v>1413</v>
      </c>
      <c r="G162" s="378" t="s">
        <v>5681</v>
      </c>
      <c r="H162" s="379" t="s">
        <v>1405</v>
      </c>
      <c r="I162" s="378" t="s">
        <v>1434</v>
      </c>
      <c r="J162" s="381" t="s">
        <v>1413</v>
      </c>
      <c r="K162" s="381" t="s">
        <v>1413</v>
      </c>
      <c r="L162" s="378" t="s">
        <v>5682</v>
      </c>
      <c r="M162" s="378" t="s">
        <v>5524</v>
      </c>
      <c r="N162" s="382">
        <v>28151</v>
      </c>
      <c r="O162" s="383">
        <v>1977</v>
      </c>
      <c r="P162" s="378" t="s">
        <v>5525</v>
      </c>
      <c r="Q162" s="378" t="s">
        <v>1413</v>
      </c>
      <c r="R162" s="378">
        <v>253</v>
      </c>
      <c r="S162" s="381">
        <v>83</v>
      </c>
      <c r="T162" s="381" t="s">
        <v>1261</v>
      </c>
      <c r="U162" s="378" t="s">
        <v>5683</v>
      </c>
      <c r="V162" s="384" t="s">
        <v>1261</v>
      </c>
      <c r="W162" s="378" t="s">
        <v>1414</v>
      </c>
      <c r="X162" s="378" t="s">
        <v>5684</v>
      </c>
      <c r="Y162" s="378" t="s">
        <v>1413</v>
      </c>
      <c r="Z162" s="385" t="s">
        <v>1413</v>
      </c>
      <c r="AA162" s="385" t="s">
        <v>1413</v>
      </c>
      <c r="AB162" s="378" t="s">
        <v>5685</v>
      </c>
      <c r="AC162" s="378" t="s">
        <v>5686</v>
      </c>
      <c r="AD162" s="378" t="s">
        <v>1413</v>
      </c>
      <c r="AE162" s="378" t="s">
        <v>5687</v>
      </c>
      <c r="AF162" s="378" t="s">
        <v>1413</v>
      </c>
    </row>
    <row r="163" spans="1:32" hidden="1">
      <c r="A163" s="378" t="s">
        <v>151</v>
      </c>
      <c r="B163" s="379">
        <f t="shared" si="2"/>
        <v>0</v>
      </c>
      <c r="C163" s="378"/>
      <c r="D163" s="378"/>
      <c r="E163" s="378"/>
      <c r="F163" s="380" t="s">
        <v>1413</v>
      </c>
      <c r="G163" s="378" t="s">
        <v>5522</v>
      </c>
      <c r="H163" s="379" t="s">
        <v>1405</v>
      </c>
      <c r="I163" s="378" t="s">
        <v>1434</v>
      </c>
      <c r="J163" s="381" t="s">
        <v>1413</v>
      </c>
      <c r="K163" s="381" t="s">
        <v>1413</v>
      </c>
      <c r="L163" s="378" t="s">
        <v>5523</v>
      </c>
      <c r="M163" s="378" t="s">
        <v>5524</v>
      </c>
      <c r="N163" s="382">
        <v>28720</v>
      </c>
      <c r="O163" s="383">
        <v>1978</v>
      </c>
      <c r="P163" s="378" t="s">
        <v>5525</v>
      </c>
      <c r="Q163" s="378" t="s">
        <v>1413</v>
      </c>
      <c r="R163" s="378">
        <v>17</v>
      </c>
      <c r="S163" s="381">
        <v>32</v>
      </c>
      <c r="T163" s="381" t="s">
        <v>1261</v>
      </c>
      <c r="U163" s="378" t="s">
        <v>5526</v>
      </c>
      <c r="V163" s="384" t="s">
        <v>1261</v>
      </c>
      <c r="W163" s="378" t="s">
        <v>1414</v>
      </c>
      <c r="X163" s="378" t="s">
        <v>5527</v>
      </c>
      <c r="Y163" s="378" t="s">
        <v>1413</v>
      </c>
      <c r="Z163" s="385" t="s">
        <v>1413</v>
      </c>
      <c r="AA163" s="385" t="s">
        <v>1413</v>
      </c>
      <c r="AB163" s="378" t="s">
        <v>5528</v>
      </c>
      <c r="AC163" s="378" t="s">
        <v>5529</v>
      </c>
      <c r="AD163" s="378" t="s">
        <v>5530</v>
      </c>
      <c r="AE163" s="378" t="s">
        <v>5531</v>
      </c>
      <c r="AF163" s="378" t="s">
        <v>1413</v>
      </c>
    </row>
    <row r="164" spans="1:32" hidden="1">
      <c r="A164" s="378" t="s">
        <v>151</v>
      </c>
      <c r="B164" s="379">
        <f t="shared" si="2"/>
        <v>0</v>
      </c>
      <c r="C164" s="378"/>
      <c r="D164" s="378"/>
      <c r="E164" s="378"/>
      <c r="F164" s="380" t="s">
        <v>1413</v>
      </c>
      <c r="G164" s="378" t="s">
        <v>5532</v>
      </c>
      <c r="H164" s="379" t="s">
        <v>1405</v>
      </c>
      <c r="I164" s="378" t="s">
        <v>1434</v>
      </c>
      <c r="J164" s="381" t="s">
        <v>1413</v>
      </c>
      <c r="K164" s="381" t="s">
        <v>1413</v>
      </c>
      <c r="L164" s="378" t="s">
        <v>5533</v>
      </c>
      <c r="M164" s="378" t="s">
        <v>5534</v>
      </c>
      <c r="N164" s="382">
        <v>31907</v>
      </c>
      <c r="O164" s="383">
        <v>1987</v>
      </c>
      <c r="P164" s="378" t="s">
        <v>5525</v>
      </c>
      <c r="Q164" s="378" t="s">
        <v>1413</v>
      </c>
      <c r="R164" s="378">
        <v>34</v>
      </c>
      <c r="S164" s="381">
        <v>9</v>
      </c>
      <c r="T164" s="381" t="s">
        <v>1426</v>
      </c>
      <c r="U164" s="378" t="s">
        <v>5535</v>
      </c>
      <c r="V164" s="384" t="s">
        <v>1261</v>
      </c>
      <c r="W164" s="378" t="s">
        <v>1414</v>
      </c>
      <c r="X164" s="378" t="s">
        <v>5536</v>
      </c>
      <c r="Y164" s="378" t="s">
        <v>1413</v>
      </c>
      <c r="Z164" s="385" t="s">
        <v>1413</v>
      </c>
      <c r="AA164" s="385" t="s">
        <v>1413</v>
      </c>
      <c r="AB164" s="378" t="s">
        <v>5537</v>
      </c>
      <c r="AC164" s="378" t="s">
        <v>1413</v>
      </c>
      <c r="AD164" s="378" t="s">
        <v>1413</v>
      </c>
      <c r="AE164" s="378" t="s">
        <v>1413</v>
      </c>
      <c r="AF164" s="378" t="s">
        <v>1413</v>
      </c>
    </row>
    <row r="165" spans="1:32" hidden="1">
      <c r="A165" s="378" t="s">
        <v>152</v>
      </c>
      <c r="B165" s="379">
        <f t="shared" si="2"/>
        <v>0</v>
      </c>
      <c r="C165" s="378"/>
      <c r="D165" s="378"/>
      <c r="E165" s="378"/>
      <c r="F165" s="380" t="s">
        <v>1413</v>
      </c>
      <c r="G165" s="378" t="s">
        <v>5912</v>
      </c>
      <c r="H165" s="379" t="s">
        <v>1405</v>
      </c>
      <c r="I165" s="378" t="s">
        <v>1434</v>
      </c>
      <c r="J165" s="381" t="s">
        <v>1407</v>
      </c>
      <c r="K165" s="381" t="s">
        <v>1408</v>
      </c>
      <c r="L165" s="378" t="s">
        <v>5913</v>
      </c>
      <c r="M165" s="378" t="s">
        <v>5914</v>
      </c>
      <c r="N165" s="382">
        <v>41456</v>
      </c>
      <c r="O165" s="383">
        <v>2013</v>
      </c>
      <c r="P165" s="378" t="s">
        <v>3954</v>
      </c>
      <c r="Q165" s="378" t="s">
        <v>1425</v>
      </c>
      <c r="R165" s="378">
        <v>2460</v>
      </c>
      <c r="S165" s="381">
        <v>9</v>
      </c>
      <c r="T165" s="381" t="s">
        <v>1261</v>
      </c>
      <c r="U165" s="378" t="s">
        <v>1427</v>
      </c>
      <c r="V165" s="384" t="s">
        <v>1261</v>
      </c>
      <c r="W165" s="378" t="s">
        <v>1414</v>
      </c>
      <c r="X165" s="378" t="s">
        <v>5915</v>
      </c>
      <c r="Y165" s="378" t="s">
        <v>1413</v>
      </c>
      <c r="Z165" s="385">
        <v>1026.0999999999999</v>
      </c>
      <c r="AA165" s="385">
        <v>3502.7</v>
      </c>
      <c r="AB165" s="378" t="s">
        <v>5916</v>
      </c>
      <c r="AC165" s="378" t="s">
        <v>5917</v>
      </c>
      <c r="AD165" s="378" t="s">
        <v>5918</v>
      </c>
      <c r="AE165" s="378" t="s">
        <v>1413</v>
      </c>
      <c r="AF165" s="378" t="s">
        <v>1413</v>
      </c>
    </row>
    <row r="166" spans="1:32" hidden="1">
      <c r="A166" s="378" t="s">
        <v>5971</v>
      </c>
      <c r="B166" s="379">
        <f t="shared" si="2"/>
        <v>0</v>
      </c>
      <c r="C166" s="378"/>
      <c r="D166" s="378"/>
      <c r="E166" s="378"/>
      <c r="F166" s="380" t="s">
        <v>1413</v>
      </c>
      <c r="G166" s="378" t="s">
        <v>6121</v>
      </c>
      <c r="H166" s="379" t="s">
        <v>1405</v>
      </c>
      <c r="I166" s="378" t="s">
        <v>1434</v>
      </c>
      <c r="J166" s="381" t="s">
        <v>3113</v>
      </c>
      <c r="K166" s="381" t="s">
        <v>1408</v>
      </c>
      <c r="L166" s="378" t="s">
        <v>6122</v>
      </c>
      <c r="M166" s="378" t="s">
        <v>6123</v>
      </c>
      <c r="N166" s="382">
        <v>37796</v>
      </c>
      <c r="O166" s="383">
        <v>2003</v>
      </c>
      <c r="P166" s="378" t="s">
        <v>6124</v>
      </c>
      <c r="Q166" s="378" t="s">
        <v>1413</v>
      </c>
      <c r="R166" s="378" t="s">
        <v>1413</v>
      </c>
      <c r="S166" s="381">
        <v>7</v>
      </c>
      <c r="T166" s="381" t="s">
        <v>1261</v>
      </c>
      <c r="U166" s="378" t="s">
        <v>1427</v>
      </c>
      <c r="V166" s="384" t="s">
        <v>1261</v>
      </c>
      <c r="W166" s="378" t="s">
        <v>1414</v>
      </c>
      <c r="X166" s="378" t="s">
        <v>6125</v>
      </c>
      <c r="Y166" s="378" t="s">
        <v>1413</v>
      </c>
      <c r="Z166" s="385" t="s">
        <v>1413</v>
      </c>
      <c r="AA166" s="385">
        <v>161.69999999999999</v>
      </c>
      <c r="AB166" s="378" t="s">
        <v>6126</v>
      </c>
      <c r="AC166" s="378" t="s">
        <v>6127</v>
      </c>
      <c r="AD166" s="378" t="s">
        <v>6128</v>
      </c>
      <c r="AE166" s="378" t="s">
        <v>6129</v>
      </c>
      <c r="AF166" s="378" t="s">
        <v>1413</v>
      </c>
    </row>
    <row r="167" spans="1:32" hidden="1">
      <c r="A167" s="378" t="s">
        <v>5971</v>
      </c>
      <c r="B167" s="379">
        <f t="shared" si="2"/>
        <v>0</v>
      </c>
      <c r="C167" s="378"/>
      <c r="D167" s="378"/>
      <c r="E167" s="378"/>
      <c r="F167" s="380" t="s">
        <v>1413</v>
      </c>
      <c r="G167" s="378" t="s">
        <v>6137</v>
      </c>
      <c r="H167" s="379" t="s">
        <v>1405</v>
      </c>
      <c r="I167" s="378" t="s">
        <v>1434</v>
      </c>
      <c r="J167" s="381" t="s">
        <v>1407</v>
      </c>
      <c r="K167" s="381" t="s">
        <v>1421</v>
      </c>
      <c r="L167" s="378" t="s">
        <v>6138</v>
      </c>
      <c r="M167" s="378" t="s">
        <v>6132</v>
      </c>
      <c r="N167" s="382">
        <v>32690</v>
      </c>
      <c r="O167" s="383">
        <v>1989</v>
      </c>
      <c r="P167" s="378" t="s">
        <v>3116</v>
      </c>
      <c r="Q167" s="378" t="s">
        <v>2045</v>
      </c>
      <c r="R167" s="378" t="s">
        <v>1413</v>
      </c>
      <c r="S167" s="381">
        <v>0</v>
      </c>
      <c r="T167" s="381" t="s">
        <v>1261</v>
      </c>
      <c r="U167" s="378" t="s">
        <v>6139</v>
      </c>
      <c r="V167" s="384" t="s">
        <v>1426</v>
      </c>
      <c r="W167" s="378" t="s">
        <v>1414</v>
      </c>
      <c r="X167" s="378" t="s">
        <v>6140</v>
      </c>
      <c r="Y167" s="378" t="s">
        <v>1413</v>
      </c>
      <c r="Z167" s="385" t="s">
        <v>1413</v>
      </c>
      <c r="AA167" s="385">
        <v>0</v>
      </c>
      <c r="AB167" s="378" t="s">
        <v>6000</v>
      </c>
      <c r="AC167" s="378" t="s">
        <v>6141</v>
      </c>
      <c r="AD167" s="378" t="s">
        <v>1413</v>
      </c>
      <c r="AE167" s="378" t="s">
        <v>6142</v>
      </c>
      <c r="AF167" s="378" t="s">
        <v>1413</v>
      </c>
    </row>
    <row r="168" spans="1:32" hidden="1">
      <c r="A168" s="378" t="s">
        <v>5971</v>
      </c>
      <c r="B168" s="379">
        <f t="shared" si="2"/>
        <v>0</v>
      </c>
      <c r="C168" s="378"/>
      <c r="D168" s="378"/>
      <c r="E168" s="378"/>
      <c r="F168" s="380" t="s">
        <v>1413</v>
      </c>
      <c r="G168" s="378" t="s">
        <v>5974</v>
      </c>
      <c r="H168" s="379" t="s">
        <v>1405</v>
      </c>
      <c r="I168" s="378" t="s">
        <v>1434</v>
      </c>
      <c r="J168" s="381" t="s">
        <v>3113</v>
      </c>
      <c r="K168" s="381" t="s">
        <v>1408</v>
      </c>
      <c r="L168" s="378" t="s">
        <v>6005</v>
      </c>
      <c r="M168" s="378" t="s">
        <v>6006</v>
      </c>
      <c r="N168" s="382">
        <v>21929</v>
      </c>
      <c r="O168" s="383">
        <v>1960</v>
      </c>
      <c r="P168" s="378" t="s">
        <v>2096</v>
      </c>
      <c r="Q168" s="378" t="s">
        <v>1413</v>
      </c>
      <c r="R168" s="378" t="s">
        <v>1413</v>
      </c>
      <c r="S168" s="381">
        <v>9</v>
      </c>
      <c r="T168" s="381" t="s">
        <v>1261</v>
      </c>
      <c r="U168" s="378" t="s">
        <v>6007</v>
      </c>
      <c r="V168" s="384" t="s">
        <v>1261</v>
      </c>
      <c r="W168" s="378" t="s">
        <v>1414</v>
      </c>
      <c r="X168" s="378" t="s">
        <v>6008</v>
      </c>
      <c r="Y168" s="378" t="s">
        <v>1413</v>
      </c>
      <c r="Z168" s="385" t="s">
        <v>1413</v>
      </c>
      <c r="AA168" s="385">
        <v>4119.7</v>
      </c>
      <c r="AB168" s="378" t="s">
        <v>6009</v>
      </c>
      <c r="AC168" s="378" t="s">
        <v>6474</v>
      </c>
      <c r="AD168" s="378" t="s">
        <v>1413</v>
      </c>
      <c r="AE168" s="378" t="s">
        <v>6010</v>
      </c>
      <c r="AF168" s="378" t="s">
        <v>1413</v>
      </c>
    </row>
    <row r="169" spans="1:32" hidden="1">
      <c r="A169" s="378" t="s">
        <v>153</v>
      </c>
      <c r="B169" s="379">
        <f t="shared" si="2"/>
        <v>0</v>
      </c>
      <c r="C169" s="378"/>
      <c r="D169" s="378"/>
      <c r="E169" s="378"/>
      <c r="F169" s="380" t="s">
        <v>1413</v>
      </c>
      <c r="G169" s="378" t="s">
        <v>6320</v>
      </c>
      <c r="H169" s="379" t="s">
        <v>1405</v>
      </c>
      <c r="I169" s="378" t="s">
        <v>1434</v>
      </c>
      <c r="J169" s="381" t="s">
        <v>1407</v>
      </c>
      <c r="K169" s="381" t="s">
        <v>1408</v>
      </c>
      <c r="L169" s="378" t="s">
        <v>6321</v>
      </c>
      <c r="M169" s="378" t="s">
        <v>6322</v>
      </c>
      <c r="N169" s="382">
        <v>29403</v>
      </c>
      <c r="O169" s="383">
        <v>1980</v>
      </c>
      <c r="P169" s="378" t="s">
        <v>2086</v>
      </c>
      <c r="Q169" s="378" t="s">
        <v>1425</v>
      </c>
      <c r="R169" s="378">
        <v>283</v>
      </c>
      <c r="S169" s="381">
        <v>13</v>
      </c>
      <c r="T169" s="381" t="s">
        <v>1261</v>
      </c>
      <c r="U169" s="378" t="s">
        <v>1477</v>
      </c>
      <c r="V169" s="384" t="s">
        <v>1261</v>
      </c>
      <c r="W169" s="378" t="s">
        <v>1414</v>
      </c>
      <c r="X169" s="378" t="s">
        <v>6323</v>
      </c>
      <c r="Y169" s="378" t="s">
        <v>1413</v>
      </c>
      <c r="Z169" s="385">
        <v>56.4</v>
      </c>
      <c r="AA169" s="385">
        <v>78.8</v>
      </c>
      <c r="AB169" s="378" t="s">
        <v>6324</v>
      </c>
      <c r="AC169" s="378" t="s">
        <v>6325</v>
      </c>
      <c r="AD169" s="378" t="s">
        <v>6326</v>
      </c>
      <c r="AE169" s="378" t="s">
        <v>6326</v>
      </c>
      <c r="AF169" s="378" t="s">
        <v>1413</v>
      </c>
    </row>
    <row r="170" spans="1:32">
      <c r="A170" s="378" t="s">
        <v>142</v>
      </c>
      <c r="B170" s="379">
        <f t="shared" si="2"/>
        <v>3</v>
      </c>
      <c r="C170" s="378" t="s">
        <v>1261</v>
      </c>
      <c r="D170" s="378" t="s">
        <v>1261</v>
      </c>
      <c r="E170" s="378" t="s">
        <v>1261</v>
      </c>
      <c r="F170" s="380" t="s">
        <v>1413</v>
      </c>
      <c r="G170" s="378" t="s">
        <v>2175</v>
      </c>
      <c r="H170" s="379" t="s">
        <v>1405</v>
      </c>
      <c r="I170" s="378" t="s">
        <v>1434</v>
      </c>
      <c r="J170" s="381" t="s">
        <v>1407</v>
      </c>
      <c r="K170" s="381" t="s">
        <v>1408</v>
      </c>
      <c r="L170" s="378" t="s">
        <v>2313</v>
      </c>
      <c r="M170" s="378" t="s">
        <v>2314</v>
      </c>
      <c r="N170" s="382">
        <v>30498</v>
      </c>
      <c r="O170" s="383">
        <v>1983</v>
      </c>
      <c r="P170" s="378" t="s">
        <v>2086</v>
      </c>
      <c r="Q170" s="378" t="s">
        <v>1413</v>
      </c>
      <c r="R170" s="378">
        <v>4111</v>
      </c>
      <c r="S170" s="381">
        <v>9</v>
      </c>
      <c r="T170" s="381" t="s">
        <v>1261</v>
      </c>
      <c r="U170" s="378" t="s">
        <v>2315</v>
      </c>
      <c r="V170" s="384" t="s">
        <v>1261</v>
      </c>
      <c r="W170" s="378" t="s">
        <v>1414</v>
      </c>
      <c r="X170" s="378" t="s">
        <v>2316</v>
      </c>
      <c r="Y170" s="378" t="s">
        <v>1413</v>
      </c>
      <c r="Z170" s="385">
        <v>1043.7</v>
      </c>
      <c r="AA170" s="385" t="s">
        <v>1413</v>
      </c>
      <c r="AB170" s="378" t="s">
        <v>2176</v>
      </c>
      <c r="AC170" s="378" t="s">
        <v>2317</v>
      </c>
      <c r="AD170" s="378" t="s">
        <v>2318</v>
      </c>
      <c r="AE170" s="378" t="s">
        <v>2319</v>
      </c>
      <c r="AF170" s="378" t="s">
        <v>2184</v>
      </c>
    </row>
    <row r="171" spans="1:32">
      <c r="A171" s="378" t="s">
        <v>142</v>
      </c>
      <c r="B171" s="379">
        <f t="shared" si="2"/>
        <v>3</v>
      </c>
      <c r="C171" s="378" t="s">
        <v>1261</v>
      </c>
      <c r="D171" s="378" t="s">
        <v>1261</v>
      </c>
      <c r="E171" s="378" t="s">
        <v>1261</v>
      </c>
      <c r="F171" s="380" t="s">
        <v>1413</v>
      </c>
      <c r="G171" s="378" t="s">
        <v>2329</v>
      </c>
      <c r="H171" s="379" t="s">
        <v>1405</v>
      </c>
      <c r="I171" s="378" t="s">
        <v>1434</v>
      </c>
      <c r="J171" s="381" t="s">
        <v>1407</v>
      </c>
      <c r="K171" s="381" t="s">
        <v>1421</v>
      </c>
      <c r="L171" s="378" t="s">
        <v>2330</v>
      </c>
      <c r="M171" s="378" t="s">
        <v>2331</v>
      </c>
      <c r="N171" s="382">
        <v>26879</v>
      </c>
      <c r="O171" s="383">
        <v>1973</v>
      </c>
      <c r="P171" s="378" t="s">
        <v>2086</v>
      </c>
      <c r="Q171" s="378" t="s">
        <v>1413</v>
      </c>
      <c r="R171" s="378">
        <v>145</v>
      </c>
      <c r="S171" s="381">
        <v>9</v>
      </c>
      <c r="T171" s="381" t="s">
        <v>1261</v>
      </c>
      <c r="U171" s="378" t="s">
        <v>2332</v>
      </c>
      <c r="V171" s="384" t="s">
        <v>1261</v>
      </c>
      <c r="W171" s="378" t="s">
        <v>1414</v>
      </c>
      <c r="X171" s="378" t="s">
        <v>2333</v>
      </c>
      <c r="Y171" s="378" t="s">
        <v>1413</v>
      </c>
      <c r="Z171" s="385">
        <v>22.7</v>
      </c>
      <c r="AA171" s="385">
        <v>30.8</v>
      </c>
      <c r="AB171" s="378" t="s">
        <v>2334</v>
      </c>
      <c r="AC171" s="378" t="s">
        <v>2335</v>
      </c>
      <c r="AD171" s="378" t="s">
        <v>2336</v>
      </c>
      <c r="AE171" s="378" t="s">
        <v>2337</v>
      </c>
      <c r="AF171" s="378" t="s">
        <v>2338</v>
      </c>
    </row>
    <row r="172" spans="1:32" hidden="1">
      <c r="A172" s="378" t="s">
        <v>142</v>
      </c>
      <c r="B172" s="379">
        <f t="shared" si="2"/>
        <v>0</v>
      </c>
      <c r="C172" s="378"/>
      <c r="D172" s="378"/>
      <c r="E172" s="378"/>
      <c r="F172" s="380" t="s">
        <v>1413</v>
      </c>
      <c r="G172" s="378" t="s">
        <v>2297</v>
      </c>
      <c r="H172" s="379" t="s">
        <v>1405</v>
      </c>
      <c r="I172" s="378" t="s">
        <v>2298</v>
      </c>
      <c r="J172" s="381" t="s">
        <v>1407</v>
      </c>
      <c r="K172" s="381" t="s">
        <v>1421</v>
      </c>
      <c r="L172" s="378" t="s">
        <v>2299</v>
      </c>
      <c r="M172" s="378" t="s">
        <v>2300</v>
      </c>
      <c r="N172" s="382">
        <v>41299</v>
      </c>
      <c r="O172" s="383">
        <v>2013</v>
      </c>
      <c r="P172" s="378" t="s">
        <v>2086</v>
      </c>
      <c r="Q172" s="378" t="s">
        <v>1413</v>
      </c>
      <c r="R172" s="378">
        <v>16</v>
      </c>
      <c r="S172" s="381">
        <v>15</v>
      </c>
      <c r="T172" s="381" t="s">
        <v>1261</v>
      </c>
      <c r="U172" s="378" t="s">
        <v>1427</v>
      </c>
      <c r="V172" s="384" t="s">
        <v>1261</v>
      </c>
      <c r="W172" s="378" t="s">
        <v>1414</v>
      </c>
      <c r="X172" s="378" t="s">
        <v>2301</v>
      </c>
      <c r="Y172" s="378" t="s">
        <v>1413</v>
      </c>
      <c r="Z172" s="385">
        <v>0</v>
      </c>
      <c r="AA172" s="385">
        <v>0</v>
      </c>
      <c r="AB172" s="378" t="s">
        <v>2302</v>
      </c>
      <c r="AC172" s="378" t="s">
        <v>2303</v>
      </c>
      <c r="AD172" s="378" t="s">
        <v>2304</v>
      </c>
      <c r="AE172" s="378" t="s">
        <v>2304</v>
      </c>
      <c r="AF172" s="378" t="s">
        <v>1413</v>
      </c>
    </row>
    <row r="173" spans="1:32" hidden="1">
      <c r="A173" s="378" t="s">
        <v>142</v>
      </c>
      <c r="B173" s="379">
        <f t="shared" si="2"/>
        <v>0</v>
      </c>
      <c r="C173" s="378"/>
      <c r="D173" s="378"/>
      <c r="E173" s="378"/>
      <c r="F173" s="380" t="s">
        <v>1413</v>
      </c>
      <c r="G173" s="378" t="s">
        <v>2285</v>
      </c>
      <c r="H173" s="379" t="s">
        <v>1405</v>
      </c>
      <c r="I173" s="378" t="s">
        <v>2298</v>
      </c>
      <c r="J173" s="381" t="s">
        <v>2347</v>
      </c>
      <c r="K173" s="381" t="s">
        <v>1408</v>
      </c>
      <c r="L173" s="378" t="s">
        <v>2410</v>
      </c>
      <c r="M173" s="378" t="s">
        <v>2411</v>
      </c>
      <c r="N173" s="382">
        <v>39912</v>
      </c>
      <c r="O173" s="383">
        <v>2009</v>
      </c>
      <c r="P173" s="378" t="s">
        <v>2350</v>
      </c>
      <c r="Q173" s="378" t="s">
        <v>1413</v>
      </c>
      <c r="R173" s="378" t="s">
        <v>1413</v>
      </c>
      <c r="S173" s="381">
        <v>9</v>
      </c>
      <c r="T173" s="381" t="s">
        <v>1261</v>
      </c>
      <c r="U173" s="378" t="s">
        <v>1965</v>
      </c>
      <c r="V173" s="384" t="s">
        <v>1261</v>
      </c>
      <c r="W173" s="378" t="s">
        <v>1414</v>
      </c>
      <c r="X173" s="378" t="s">
        <v>2412</v>
      </c>
      <c r="Y173" s="378" t="s">
        <v>1413</v>
      </c>
      <c r="Z173" s="385" t="s">
        <v>1413</v>
      </c>
      <c r="AA173" s="385">
        <v>5251.3</v>
      </c>
      <c r="AB173" s="378" t="s">
        <v>2413</v>
      </c>
      <c r="AC173" s="378" t="s">
        <v>2414</v>
      </c>
      <c r="AD173" s="378" t="s">
        <v>2415</v>
      </c>
      <c r="AE173" s="378" t="s">
        <v>2416</v>
      </c>
      <c r="AF173" s="378" t="s">
        <v>2417</v>
      </c>
    </row>
    <row r="174" spans="1:32" hidden="1">
      <c r="A174" s="378" t="s">
        <v>143</v>
      </c>
      <c r="B174" s="379">
        <f t="shared" si="2"/>
        <v>0</v>
      </c>
      <c r="C174" s="378"/>
      <c r="D174" s="378"/>
      <c r="E174" s="378"/>
      <c r="F174" s="380" t="s">
        <v>1413</v>
      </c>
      <c r="G174" s="378" t="s">
        <v>2758</v>
      </c>
      <c r="H174" s="379" t="s">
        <v>1405</v>
      </c>
      <c r="I174" s="378" t="s">
        <v>2298</v>
      </c>
      <c r="J174" s="381" t="s">
        <v>1407</v>
      </c>
      <c r="K174" s="381" t="s">
        <v>1421</v>
      </c>
      <c r="L174" s="378" t="s">
        <v>2759</v>
      </c>
      <c r="M174" s="378" t="s">
        <v>2760</v>
      </c>
      <c r="N174" s="382">
        <v>31975</v>
      </c>
      <c r="O174" s="383">
        <v>1987</v>
      </c>
      <c r="P174" s="378" t="s">
        <v>143</v>
      </c>
      <c r="Q174" s="378" t="s">
        <v>1413</v>
      </c>
      <c r="R174" s="378" t="s">
        <v>1413</v>
      </c>
      <c r="S174" s="381">
        <v>9</v>
      </c>
      <c r="T174" s="381" t="s">
        <v>1426</v>
      </c>
      <c r="U174" s="378" t="s">
        <v>2761</v>
      </c>
      <c r="V174" s="384" t="s">
        <v>1261</v>
      </c>
      <c r="W174" s="378" t="s">
        <v>1414</v>
      </c>
      <c r="X174" s="378" t="s">
        <v>2762</v>
      </c>
      <c r="Y174" s="378" t="s">
        <v>1413</v>
      </c>
      <c r="Z174" s="385">
        <v>0</v>
      </c>
      <c r="AA174" s="385">
        <v>0.3</v>
      </c>
      <c r="AB174" s="378" t="s">
        <v>2615</v>
      </c>
      <c r="AC174" s="378" t="s">
        <v>2763</v>
      </c>
      <c r="AD174" s="378" t="s">
        <v>2764</v>
      </c>
      <c r="AE174" s="378" t="s">
        <v>2765</v>
      </c>
      <c r="AF174" s="378" t="s">
        <v>1413</v>
      </c>
    </row>
    <row r="175" spans="1:32" hidden="1">
      <c r="A175" s="378" t="s">
        <v>143</v>
      </c>
      <c r="B175" s="379">
        <f t="shared" si="2"/>
        <v>0</v>
      </c>
      <c r="C175" s="378"/>
      <c r="D175" s="378"/>
      <c r="E175" s="378"/>
      <c r="F175" s="380" t="s">
        <v>1413</v>
      </c>
      <c r="G175" s="378" t="s">
        <v>2795</v>
      </c>
      <c r="H175" s="379" t="s">
        <v>1405</v>
      </c>
      <c r="I175" s="378" t="s">
        <v>2298</v>
      </c>
      <c r="J175" s="381" t="s">
        <v>1407</v>
      </c>
      <c r="K175" s="381" t="s">
        <v>1421</v>
      </c>
      <c r="L175" s="378" t="s">
        <v>2796</v>
      </c>
      <c r="M175" s="378" t="s">
        <v>2797</v>
      </c>
      <c r="N175" s="382">
        <v>26597</v>
      </c>
      <c r="O175" s="383">
        <v>1972</v>
      </c>
      <c r="P175" s="378" t="s">
        <v>143</v>
      </c>
      <c r="Q175" s="378" t="s">
        <v>1413</v>
      </c>
      <c r="R175" s="378" t="s">
        <v>1413</v>
      </c>
      <c r="S175" s="381">
        <v>7</v>
      </c>
      <c r="T175" s="381" t="s">
        <v>1426</v>
      </c>
      <c r="U175" s="378" t="s">
        <v>2798</v>
      </c>
      <c r="V175" s="384" t="s">
        <v>1261</v>
      </c>
      <c r="W175" s="378" t="s">
        <v>1414</v>
      </c>
      <c r="X175" s="378" t="s">
        <v>2799</v>
      </c>
      <c r="Y175" s="378" t="s">
        <v>1413</v>
      </c>
      <c r="Z175" s="385">
        <v>0</v>
      </c>
      <c r="AA175" s="385">
        <v>0.7</v>
      </c>
      <c r="AB175" s="378" t="s">
        <v>2800</v>
      </c>
      <c r="AC175" s="378" t="s">
        <v>2801</v>
      </c>
      <c r="AD175" s="378" t="s">
        <v>2802</v>
      </c>
      <c r="AE175" s="378" t="s">
        <v>2803</v>
      </c>
      <c r="AF175" s="378" t="s">
        <v>1413</v>
      </c>
    </row>
    <row r="176" spans="1:32" hidden="1">
      <c r="A176" s="378" t="s">
        <v>144</v>
      </c>
      <c r="B176" s="379">
        <f t="shared" si="2"/>
        <v>0</v>
      </c>
      <c r="C176" s="378"/>
      <c r="D176" s="378"/>
      <c r="E176" s="378"/>
      <c r="F176" s="380" t="s">
        <v>1413</v>
      </c>
      <c r="G176" s="378" t="s">
        <v>2969</v>
      </c>
      <c r="H176" s="379" t="s">
        <v>1405</v>
      </c>
      <c r="I176" s="378" t="s">
        <v>2298</v>
      </c>
      <c r="J176" s="381" t="s">
        <v>1407</v>
      </c>
      <c r="K176" s="381" t="s">
        <v>1421</v>
      </c>
      <c r="L176" s="378" t="s">
        <v>2970</v>
      </c>
      <c r="M176" s="378" t="s">
        <v>2971</v>
      </c>
      <c r="N176" s="382">
        <v>40179</v>
      </c>
      <c r="O176" s="383">
        <v>2010</v>
      </c>
      <c r="P176" s="378" t="s">
        <v>2963</v>
      </c>
      <c r="Q176" s="378" t="s">
        <v>1413</v>
      </c>
      <c r="R176" s="378">
        <v>56</v>
      </c>
      <c r="S176" s="381">
        <v>11</v>
      </c>
      <c r="T176" s="381" t="s">
        <v>1261</v>
      </c>
      <c r="U176" s="378" t="s">
        <v>1427</v>
      </c>
      <c r="V176" s="384" t="s">
        <v>1261</v>
      </c>
      <c r="W176" s="378" t="s">
        <v>1414</v>
      </c>
      <c r="X176" s="378" t="s">
        <v>2972</v>
      </c>
      <c r="Y176" s="378" t="s">
        <v>1413</v>
      </c>
      <c r="Z176" s="385">
        <v>0</v>
      </c>
      <c r="AA176" s="385">
        <v>13.4</v>
      </c>
      <c r="AB176" s="378" t="s">
        <v>2973</v>
      </c>
      <c r="AC176" s="378" t="s">
        <v>2974</v>
      </c>
      <c r="AD176" s="378" t="s">
        <v>1413</v>
      </c>
      <c r="AE176" s="378" t="s">
        <v>2975</v>
      </c>
      <c r="AF176" s="378" t="s">
        <v>1413</v>
      </c>
    </row>
    <row r="177" spans="1:32" hidden="1">
      <c r="A177" s="378" t="s">
        <v>3541</v>
      </c>
      <c r="B177" s="379">
        <f t="shared" si="2"/>
        <v>0</v>
      </c>
      <c r="C177" s="378"/>
      <c r="D177" s="378"/>
      <c r="E177" s="378"/>
      <c r="F177" s="380" t="s">
        <v>1413</v>
      </c>
      <c r="G177" s="378" t="s">
        <v>3623</v>
      </c>
      <c r="H177" s="379" t="s">
        <v>1405</v>
      </c>
      <c r="I177" s="378" t="s">
        <v>2298</v>
      </c>
      <c r="J177" s="381" t="s">
        <v>2347</v>
      </c>
      <c r="K177" s="381" t="s">
        <v>1408</v>
      </c>
      <c r="L177" s="378" t="s">
        <v>3624</v>
      </c>
      <c r="M177" s="378" t="s">
        <v>3625</v>
      </c>
      <c r="N177" s="382">
        <v>36833</v>
      </c>
      <c r="O177" s="383">
        <v>2000</v>
      </c>
      <c r="P177" s="378" t="s">
        <v>143</v>
      </c>
      <c r="Q177" s="378" t="s">
        <v>1413</v>
      </c>
      <c r="R177" s="378" t="s">
        <v>1413</v>
      </c>
      <c r="S177" s="381">
        <v>9</v>
      </c>
      <c r="T177" s="381" t="s">
        <v>1261</v>
      </c>
      <c r="U177" s="378" t="s">
        <v>1427</v>
      </c>
      <c r="V177" s="384" t="s">
        <v>1261</v>
      </c>
      <c r="W177" s="378" t="s">
        <v>1414</v>
      </c>
      <c r="X177" s="378" t="s">
        <v>3626</v>
      </c>
      <c r="Y177" s="378" t="s">
        <v>1413</v>
      </c>
      <c r="Z177" s="385" t="s">
        <v>1413</v>
      </c>
      <c r="AA177" s="385">
        <v>741</v>
      </c>
      <c r="AB177" s="378" t="s">
        <v>3627</v>
      </c>
      <c r="AC177" s="378" t="s">
        <v>3628</v>
      </c>
      <c r="AD177" s="378" t="s">
        <v>1413</v>
      </c>
      <c r="AE177" s="378" t="s">
        <v>3629</v>
      </c>
      <c r="AF177" s="378" t="s">
        <v>1413</v>
      </c>
    </row>
    <row r="178" spans="1:32" hidden="1">
      <c r="A178" s="378" t="s">
        <v>50</v>
      </c>
      <c r="B178" s="379">
        <f t="shared" si="2"/>
        <v>0</v>
      </c>
      <c r="C178" s="378"/>
      <c r="D178" s="378"/>
      <c r="E178" s="378"/>
      <c r="F178" s="380" t="s">
        <v>1413</v>
      </c>
      <c r="G178" s="378" t="s">
        <v>4172</v>
      </c>
      <c r="H178" s="379" t="s">
        <v>1405</v>
      </c>
      <c r="I178" s="378" t="s">
        <v>2298</v>
      </c>
      <c r="J178" s="381" t="s">
        <v>1407</v>
      </c>
      <c r="K178" s="381" t="s">
        <v>1421</v>
      </c>
      <c r="L178" s="378" t="s">
        <v>4173</v>
      </c>
      <c r="M178" s="378" t="s">
        <v>4174</v>
      </c>
      <c r="N178" s="382">
        <v>31461</v>
      </c>
      <c r="O178" s="383">
        <v>1986</v>
      </c>
      <c r="P178" s="378" t="s">
        <v>2086</v>
      </c>
      <c r="Q178" s="378" t="s">
        <v>1413</v>
      </c>
      <c r="R178" s="378">
        <v>11</v>
      </c>
      <c r="S178" s="381">
        <v>0</v>
      </c>
      <c r="T178" s="381" t="s">
        <v>1426</v>
      </c>
      <c r="U178" s="378" t="s">
        <v>1427</v>
      </c>
      <c r="V178" s="384" t="s">
        <v>1261</v>
      </c>
      <c r="W178" s="378" t="s">
        <v>1414</v>
      </c>
      <c r="X178" s="378" t="s">
        <v>4175</v>
      </c>
      <c r="Y178" s="378" t="s">
        <v>1413</v>
      </c>
      <c r="Z178" s="385">
        <v>0</v>
      </c>
      <c r="AA178" s="385">
        <v>33.9</v>
      </c>
      <c r="AB178" s="378" t="s">
        <v>3975</v>
      </c>
      <c r="AC178" s="378" t="s">
        <v>4176</v>
      </c>
      <c r="AD178" s="378" t="s">
        <v>1413</v>
      </c>
      <c r="AE178" s="378" t="s">
        <v>3977</v>
      </c>
      <c r="AF178" s="378" t="s">
        <v>3977</v>
      </c>
    </row>
    <row r="179" spans="1:32" hidden="1">
      <c r="A179" s="378" t="s">
        <v>150</v>
      </c>
      <c r="B179" s="379">
        <f t="shared" si="2"/>
        <v>0</v>
      </c>
      <c r="C179" s="378"/>
      <c r="D179" s="378"/>
      <c r="E179" s="378"/>
      <c r="F179" s="380" t="s">
        <v>1413</v>
      </c>
      <c r="G179" s="378" t="s">
        <v>5087</v>
      </c>
      <c r="H179" s="379" t="s">
        <v>1405</v>
      </c>
      <c r="I179" s="378" t="s">
        <v>2298</v>
      </c>
      <c r="J179" s="381" t="s">
        <v>2347</v>
      </c>
      <c r="K179" s="381" t="s">
        <v>1408</v>
      </c>
      <c r="L179" s="378" t="s">
        <v>5088</v>
      </c>
      <c r="M179" s="378" t="s">
        <v>5089</v>
      </c>
      <c r="N179" s="382">
        <v>35851</v>
      </c>
      <c r="O179" s="383">
        <v>1998</v>
      </c>
      <c r="P179" s="378" t="s">
        <v>5090</v>
      </c>
      <c r="Q179" s="378" t="s">
        <v>1413</v>
      </c>
      <c r="R179" s="378" t="s">
        <v>1413</v>
      </c>
      <c r="S179" s="381">
        <v>8</v>
      </c>
      <c r="T179" s="381" t="s">
        <v>1261</v>
      </c>
      <c r="U179" s="378" t="s">
        <v>5091</v>
      </c>
      <c r="V179" s="384" t="s">
        <v>1261</v>
      </c>
      <c r="W179" s="378" t="s">
        <v>1414</v>
      </c>
      <c r="X179" s="378" t="s">
        <v>5092</v>
      </c>
      <c r="Y179" s="378" t="s">
        <v>1413</v>
      </c>
      <c r="Z179" s="385" t="s">
        <v>1413</v>
      </c>
      <c r="AA179" s="385">
        <v>697.2</v>
      </c>
      <c r="AB179" s="378" t="s">
        <v>5093</v>
      </c>
      <c r="AC179" s="378" t="s">
        <v>5094</v>
      </c>
      <c r="AD179" s="378" t="s">
        <v>5095</v>
      </c>
      <c r="AE179" s="378" t="s">
        <v>5095</v>
      </c>
      <c r="AF179" s="378" t="s">
        <v>5095</v>
      </c>
    </row>
    <row r="180" spans="1:32" hidden="1">
      <c r="A180" s="378" t="s">
        <v>150</v>
      </c>
      <c r="B180" s="379">
        <f t="shared" si="2"/>
        <v>0</v>
      </c>
      <c r="C180" s="378"/>
      <c r="D180" s="378"/>
      <c r="E180" s="378"/>
      <c r="F180" s="380" t="s">
        <v>1413</v>
      </c>
      <c r="G180" s="378" t="s">
        <v>5054</v>
      </c>
      <c r="H180" s="379" t="s">
        <v>1405</v>
      </c>
      <c r="I180" s="378" t="s">
        <v>2298</v>
      </c>
      <c r="J180" s="381" t="s">
        <v>2347</v>
      </c>
      <c r="K180" s="381" t="s">
        <v>1408</v>
      </c>
      <c r="L180" s="378" t="s">
        <v>5113</v>
      </c>
      <c r="M180" s="378" t="s">
        <v>5089</v>
      </c>
      <c r="N180" s="382">
        <v>41256</v>
      </c>
      <c r="O180" s="383">
        <v>2012</v>
      </c>
      <c r="P180" s="378" t="s">
        <v>2350</v>
      </c>
      <c r="Q180" s="378" t="s">
        <v>1413</v>
      </c>
      <c r="R180" s="378" t="s">
        <v>1413</v>
      </c>
      <c r="S180" s="381">
        <v>9</v>
      </c>
      <c r="T180" s="381" t="s">
        <v>1261</v>
      </c>
      <c r="U180" s="378" t="s">
        <v>5091</v>
      </c>
      <c r="V180" s="384" t="s">
        <v>1261</v>
      </c>
      <c r="W180" s="378" t="s">
        <v>1414</v>
      </c>
      <c r="X180" s="378" t="s">
        <v>5114</v>
      </c>
      <c r="Y180" s="378" t="s">
        <v>1413</v>
      </c>
      <c r="Z180" s="385" t="s">
        <v>1413</v>
      </c>
      <c r="AA180" s="385">
        <v>4.5999999999999996</v>
      </c>
      <c r="AB180" s="378" t="s">
        <v>5115</v>
      </c>
      <c r="AC180" s="378" t="s">
        <v>5116</v>
      </c>
      <c r="AD180" s="378" t="s">
        <v>5117</v>
      </c>
      <c r="AE180" s="378" t="s">
        <v>5118</v>
      </c>
      <c r="AF180" s="378" t="s">
        <v>1413</v>
      </c>
    </row>
    <row r="181" spans="1:32" hidden="1">
      <c r="A181" s="378" t="s">
        <v>151</v>
      </c>
      <c r="B181" s="379">
        <f t="shared" si="2"/>
        <v>0</v>
      </c>
      <c r="C181" s="378"/>
      <c r="D181" s="378"/>
      <c r="E181" s="378"/>
      <c r="F181" s="380" t="s">
        <v>1413</v>
      </c>
      <c r="G181" s="378" t="s">
        <v>5477</v>
      </c>
      <c r="H181" s="379" t="s">
        <v>1405</v>
      </c>
      <c r="I181" s="378" t="s">
        <v>2298</v>
      </c>
      <c r="J181" s="381" t="s">
        <v>1407</v>
      </c>
      <c r="K181" s="381" t="s">
        <v>1421</v>
      </c>
      <c r="L181" s="378" t="s">
        <v>5478</v>
      </c>
      <c r="M181" s="378" t="s">
        <v>2760</v>
      </c>
      <c r="N181" s="382">
        <v>26821</v>
      </c>
      <c r="O181" s="383">
        <v>1973</v>
      </c>
      <c r="P181" s="378" t="s">
        <v>3954</v>
      </c>
      <c r="Q181" s="378" t="s">
        <v>1425</v>
      </c>
      <c r="R181" s="378">
        <v>411</v>
      </c>
      <c r="S181" s="381">
        <v>9</v>
      </c>
      <c r="T181" s="381" t="s">
        <v>1261</v>
      </c>
      <c r="U181" s="378" t="s">
        <v>1427</v>
      </c>
      <c r="V181" s="384" t="s">
        <v>1261</v>
      </c>
      <c r="W181" s="378" t="s">
        <v>1414</v>
      </c>
      <c r="X181" s="378" t="s">
        <v>5479</v>
      </c>
      <c r="Y181" s="378" t="s">
        <v>1413</v>
      </c>
      <c r="Z181" s="385">
        <v>36.6</v>
      </c>
      <c r="AA181" s="385">
        <v>61.3</v>
      </c>
      <c r="AB181" s="378" t="s">
        <v>5480</v>
      </c>
      <c r="AC181" s="378" t="s">
        <v>5481</v>
      </c>
      <c r="AD181" s="378" t="s">
        <v>5482</v>
      </c>
      <c r="AE181" s="378" t="s">
        <v>5482</v>
      </c>
      <c r="AF181" s="378" t="s">
        <v>1413</v>
      </c>
    </row>
    <row r="182" spans="1:32" hidden="1">
      <c r="A182" s="378" t="s">
        <v>151</v>
      </c>
      <c r="B182" s="379">
        <f t="shared" si="2"/>
        <v>0</v>
      </c>
      <c r="C182" s="378"/>
      <c r="D182" s="378"/>
      <c r="E182" s="378"/>
      <c r="F182" s="380" t="s">
        <v>1413</v>
      </c>
      <c r="G182" s="378" t="s">
        <v>5498</v>
      </c>
      <c r="H182" s="379" t="s">
        <v>1405</v>
      </c>
      <c r="I182" s="378" t="s">
        <v>2298</v>
      </c>
      <c r="J182" s="381" t="s">
        <v>1407</v>
      </c>
      <c r="K182" s="381" t="s">
        <v>1421</v>
      </c>
      <c r="L182" s="378" t="s">
        <v>5499</v>
      </c>
      <c r="M182" s="378" t="s">
        <v>2760</v>
      </c>
      <c r="N182" s="382">
        <v>33171</v>
      </c>
      <c r="O182" s="383">
        <v>1990</v>
      </c>
      <c r="P182" s="378" t="s">
        <v>2086</v>
      </c>
      <c r="Q182" s="378" t="s">
        <v>1413</v>
      </c>
      <c r="R182" s="378">
        <v>12</v>
      </c>
      <c r="S182" s="381">
        <v>10</v>
      </c>
      <c r="T182" s="381" t="s">
        <v>1261</v>
      </c>
      <c r="U182" s="378" t="s">
        <v>2698</v>
      </c>
      <c r="V182" s="384" t="s">
        <v>1261</v>
      </c>
      <c r="W182" s="378" t="s">
        <v>1414</v>
      </c>
      <c r="X182" s="378" t="s">
        <v>5500</v>
      </c>
      <c r="Y182" s="378" t="s">
        <v>1413</v>
      </c>
      <c r="Z182" s="385" t="s">
        <v>1413</v>
      </c>
      <c r="AA182" s="385">
        <v>6.6</v>
      </c>
      <c r="AB182" s="378" t="s">
        <v>5501</v>
      </c>
      <c r="AC182" s="378" t="s">
        <v>5502</v>
      </c>
      <c r="AD182" s="378" t="s">
        <v>5503</v>
      </c>
      <c r="AE182" s="378" t="s">
        <v>5503</v>
      </c>
      <c r="AF182" s="378" t="s">
        <v>5504</v>
      </c>
    </row>
    <row r="183" spans="1:32" hidden="1">
      <c r="A183" s="378" t="s">
        <v>151</v>
      </c>
      <c r="B183" s="379">
        <f t="shared" si="2"/>
        <v>0</v>
      </c>
      <c r="C183" s="378"/>
      <c r="D183" s="378"/>
      <c r="E183" s="378"/>
      <c r="F183" s="380" t="s">
        <v>1413</v>
      </c>
      <c r="G183" s="378" t="s">
        <v>5701</v>
      </c>
      <c r="H183" s="379" t="s">
        <v>1405</v>
      </c>
      <c r="I183" s="378" t="s">
        <v>2298</v>
      </c>
      <c r="J183" s="381" t="s">
        <v>1407</v>
      </c>
      <c r="K183" s="381" t="s">
        <v>1421</v>
      </c>
      <c r="L183" s="378" t="s">
        <v>5702</v>
      </c>
      <c r="M183" s="378" t="s">
        <v>2760</v>
      </c>
      <c r="N183" s="382">
        <v>38909</v>
      </c>
      <c r="O183" s="383">
        <v>2006</v>
      </c>
      <c r="P183" s="378" t="s">
        <v>3954</v>
      </c>
      <c r="Q183" s="378" t="s">
        <v>1413</v>
      </c>
      <c r="R183" s="378">
        <v>152</v>
      </c>
      <c r="S183" s="381">
        <v>7</v>
      </c>
      <c r="T183" s="381" t="s">
        <v>1261</v>
      </c>
      <c r="U183" s="378" t="s">
        <v>1427</v>
      </c>
      <c r="V183" s="384" t="s">
        <v>1261</v>
      </c>
      <c r="W183" s="378" t="s">
        <v>1414</v>
      </c>
      <c r="X183" s="378" t="s">
        <v>5703</v>
      </c>
      <c r="Y183" s="378" t="s">
        <v>1413</v>
      </c>
      <c r="Z183" s="385">
        <v>0</v>
      </c>
      <c r="AA183" s="385">
        <v>23.7</v>
      </c>
      <c r="AB183" s="378" t="s">
        <v>5704</v>
      </c>
      <c r="AC183" s="378" t="s">
        <v>5705</v>
      </c>
      <c r="AD183" s="378" t="s">
        <v>1413</v>
      </c>
      <c r="AE183" s="378" t="s">
        <v>5706</v>
      </c>
      <c r="AF183" s="378" t="s">
        <v>1413</v>
      </c>
    </row>
    <row r="184" spans="1:32">
      <c r="A184" s="378" t="s">
        <v>142</v>
      </c>
      <c r="B184" s="379">
        <f t="shared" si="2"/>
        <v>3</v>
      </c>
      <c r="C184" s="378" t="s">
        <v>1261</v>
      </c>
      <c r="D184" s="378" t="s">
        <v>1261</v>
      </c>
      <c r="E184" s="378" t="s">
        <v>1261</v>
      </c>
      <c r="F184" s="380" t="s">
        <v>1403</v>
      </c>
      <c r="G184" s="378" t="s">
        <v>2212</v>
      </c>
      <c r="H184" s="379" t="s">
        <v>1405</v>
      </c>
      <c r="I184" s="378" t="s">
        <v>1406</v>
      </c>
      <c r="J184" s="381" t="s">
        <v>1407</v>
      </c>
      <c r="K184" s="381" t="s">
        <v>1408</v>
      </c>
      <c r="L184" s="378" t="s">
        <v>2291</v>
      </c>
      <c r="M184" s="378" t="s">
        <v>1978</v>
      </c>
      <c r="N184" s="382">
        <v>39419</v>
      </c>
      <c r="O184" s="383">
        <v>2007</v>
      </c>
      <c r="P184" s="378" t="s">
        <v>2292</v>
      </c>
      <c r="Q184" s="378" t="s">
        <v>1412</v>
      </c>
      <c r="R184" s="378">
        <v>552</v>
      </c>
      <c r="S184" s="381" t="s">
        <v>1413</v>
      </c>
      <c r="T184" s="381" t="s">
        <v>1413</v>
      </c>
      <c r="U184" s="378" t="s">
        <v>1413</v>
      </c>
      <c r="V184" s="384" t="s">
        <v>1261</v>
      </c>
      <c r="W184" s="378" t="s">
        <v>1414</v>
      </c>
      <c r="X184" s="378" t="s">
        <v>2293</v>
      </c>
      <c r="Y184" s="378" t="s">
        <v>1413</v>
      </c>
      <c r="Z184" s="385">
        <v>9735</v>
      </c>
      <c r="AA184" s="385">
        <v>119.8</v>
      </c>
      <c r="AB184" s="378" t="s">
        <v>2250</v>
      </c>
      <c r="AC184" s="378" t="s">
        <v>2294</v>
      </c>
      <c r="AD184" s="378" t="s">
        <v>2295</v>
      </c>
      <c r="AE184" s="378" t="s">
        <v>2296</v>
      </c>
      <c r="AF184" s="378" t="s">
        <v>2184</v>
      </c>
    </row>
    <row r="185" spans="1:32">
      <c r="A185" s="378" t="s">
        <v>142</v>
      </c>
      <c r="B185" s="379">
        <f t="shared" si="2"/>
        <v>3</v>
      </c>
      <c r="C185" s="378" t="s">
        <v>1261</v>
      </c>
      <c r="D185" s="378" t="s">
        <v>1261</v>
      </c>
      <c r="E185" s="378" t="s">
        <v>1261</v>
      </c>
      <c r="F185" s="380" t="s">
        <v>1413</v>
      </c>
      <c r="G185" s="378" t="s">
        <v>2385</v>
      </c>
      <c r="H185" s="379" t="s">
        <v>1405</v>
      </c>
      <c r="I185" s="378" t="s">
        <v>1434</v>
      </c>
      <c r="J185" s="381" t="s">
        <v>1407</v>
      </c>
      <c r="K185" s="381" t="s">
        <v>1408</v>
      </c>
      <c r="L185" s="378" t="s">
        <v>2386</v>
      </c>
      <c r="M185" s="378" t="s">
        <v>2387</v>
      </c>
      <c r="N185" s="382">
        <v>22363</v>
      </c>
      <c r="O185" s="383">
        <v>1961</v>
      </c>
      <c r="P185" s="378" t="s">
        <v>2086</v>
      </c>
      <c r="Q185" s="378" t="s">
        <v>1425</v>
      </c>
      <c r="R185" s="378">
        <v>383</v>
      </c>
      <c r="S185" s="381">
        <v>12</v>
      </c>
      <c r="T185" s="381" t="s">
        <v>1261</v>
      </c>
      <c r="U185" s="378" t="s">
        <v>1477</v>
      </c>
      <c r="V185" s="384" t="s">
        <v>1261</v>
      </c>
      <c r="W185" s="378" t="s">
        <v>1414</v>
      </c>
      <c r="X185" s="378" t="s">
        <v>2388</v>
      </c>
      <c r="Y185" s="378" t="s">
        <v>1413</v>
      </c>
      <c r="Z185" s="385">
        <v>61.4</v>
      </c>
      <c r="AA185" s="385">
        <v>76</v>
      </c>
      <c r="AB185" s="378" t="s">
        <v>2380</v>
      </c>
      <c r="AC185" s="378" t="s">
        <v>2389</v>
      </c>
      <c r="AD185" s="378" t="s">
        <v>2390</v>
      </c>
      <c r="AE185" s="378" t="s">
        <v>2391</v>
      </c>
      <c r="AF185" s="378" t="s">
        <v>2392</v>
      </c>
    </row>
    <row r="186" spans="1:32">
      <c r="A186" s="378" t="s">
        <v>142</v>
      </c>
      <c r="B186" s="379">
        <f t="shared" si="2"/>
        <v>2</v>
      </c>
      <c r="C186" s="378"/>
      <c r="D186" s="378" t="s">
        <v>1261</v>
      </c>
      <c r="E186" s="378" t="s">
        <v>1261</v>
      </c>
      <c r="F186" s="380" t="s">
        <v>1413</v>
      </c>
      <c r="G186" s="378" t="s">
        <v>814</v>
      </c>
      <c r="H186" s="379" t="s">
        <v>1405</v>
      </c>
      <c r="I186" s="378" t="s">
        <v>1434</v>
      </c>
      <c r="J186" s="381" t="s">
        <v>1407</v>
      </c>
      <c r="K186" s="381" t="s">
        <v>1421</v>
      </c>
      <c r="L186" s="378" t="s">
        <v>2339</v>
      </c>
      <c r="M186" s="378" t="s">
        <v>2340</v>
      </c>
      <c r="N186" s="382">
        <v>33227</v>
      </c>
      <c r="O186" s="383">
        <v>1990</v>
      </c>
      <c r="P186" s="378" t="s">
        <v>2086</v>
      </c>
      <c r="Q186" s="378" t="s">
        <v>1425</v>
      </c>
      <c r="R186" s="378">
        <v>125</v>
      </c>
      <c r="S186" s="381">
        <v>12</v>
      </c>
      <c r="T186" s="381" t="s">
        <v>1261</v>
      </c>
      <c r="U186" s="378" t="s">
        <v>1477</v>
      </c>
      <c r="V186" s="384" t="s">
        <v>1261</v>
      </c>
      <c r="W186" s="378" t="s">
        <v>1414</v>
      </c>
      <c r="X186" s="378" t="s">
        <v>2341</v>
      </c>
      <c r="Y186" s="378" t="s">
        <v>1413</v>
      </c>
      <c r="Z186" s="385">
        <v>28.7</v>
      </c>
      <c r="AA186" s="385">
        <v>36.700000000000003</v>
      </c>
      <c r="AB186" s="378" t="s">
        <v>2342</v>
      </c>
      <c r="AC186" s="378" t="s">
        <v>2343</v>
      </c>
      <c r="AD186" s="378" t="s">
        <v>2344</v>
      </c>
      <c r="AE186" s="378" t="s">
        <v>2344</v>
      </c>
      <c r="AF186" s="378" t="s">
        <v>2345</v>
      </c>
    </row>
    <row r="187" spans="1:32">
      <c r="A187" s="378" t="s">
        <v>142</v>
      </c>
      <c r="B187" s="379">
        <f t="shared" si="2"/>
        <v>2</v>
      </c>
      <c r="C187" s="378" t="s">
        <v>1261</v>
      </c>
      <c r="D187" s="378" t="s">
        <v>1261</v>
      </c>
      <c r="E187" s="378"/>
      <c r="F187" s="380" t="s">
        <v>1413</v>
      </c>
      <c r="G187" s="378" t="s">
        <v>2346</v>
      </c>
      <c r="H187" s="379" t="s">
        <v>1405</v>
      </c>
      <c r="I187" s="378" t="s">
        <v>1434</v>
      </c>
      <c r="J187" s="381" t="s">
        <v>2347</v>
      </c>
      <c r="K187" s="381" t="s">
        <v>1408</v>
      </c>
      <c r="L187" s="378" t="s">
        <v>2348</v>
      </c>
      <c r="M187" s="378" t="s">
        <v>2349</v>
      </c>
      <c r="N187" s="382">
        <v>32690</v>
      </c>
      <c r="O187" s="383">
        <v>1989</v>
      </c>
      <c r="P187" s="378" t="s">
        <v>2350</v>
      </c>
      <c r="Q187" s="378" t="s">
        <v>1413</v>
      </c>
      <c r="R187" s="378" t="s">
        <v>1413</v>
      </c>
      <c r="S187" s="381">
        <v>9</v>
      </c>
      <c r="T187" s="381" t="s">
        <v>1261</v>
      </c>
      <c r="U187" s="378" t="s">
        <v>2351</v>
      </c>
      <c r="V187" s="384" t="s">
        <v>1261</v>
      </c>
      <c r="W187" s="378" t="s">
        <v>1414</v>
      </c>
      <c r="X187" s="378" t="s">
        <v>2352</v>
      </c>
      <c r="Y187" s="378" t="s">
        <v>1413</v>
      </c>
      <c r="Z187" s="385" t="s">
        <v>1413</v>
      </c>
      <c r="AA187" s="385">
        <v>6566.9</v>
      </c>
      <c r="AB187" s="378" t="s">
        <v>2353</v>
      </c>
      <c r="AC187" s="378" t="s">
        <v>2354</v>
      </c>
      <c r="AD187" s="378" t="s">
        <v>2182</v>
      </c>
      <c r="AE187" s="378" t="s">
        <v>2183</v>
      </c>
      <c r="AF187" s="378" t="s">
        <v>2184</v>
      </c>
    </row>
    <row r="188" spans="1:32">
      <c r="A188" s="378" t="s">
        <v>142</v>
      </c>
      <c r="B188" s="379">
        <f t="shared" si="2"/>
        <v>1</v>
      </c>
      <c r="C188" s="378"/>
      <c r="D188" s="378"/>
      <c r="E188" s="378" t="s">
        <v>1261</v>
      </c>
      <c r="F188" s="380" t="s">
        <v>1413</v>
      </c>
      <c r="G188" s="378" t="s">
        <v>2355</v>
      </c>
      <c r="H188" s="379" t="s">
        <v>1405</v>
      </c>
      <c r="I188" s="378" t="s">
        <v>2298</v>
      </c>
      <c r="J188" s="381" t="s">
        <v>1407</v>
      </c>
      <c r="K188" s="381" t="s">
        <v>1421</v>
      </c>
      <c r="L188" s="378" t="s">
        <v>2356</v>
      </c>
      <c r="M188" s="378" t="s">
        <v>2300</v>
      </c>
      <c r="N188" s="382">
        <v>34050</v>
      </c>
      <c r="O188" s="383">
        <v>1993</v>
      </c>
      <c r="P188" s="378" t="s">
        <v>2086</v>
      </c>
      <c r="Q188" s="378" t="s">
        <v>1413</v>
      </c>
      <c r="R188" s="378">
        <v>23</v>
      </c>
      <c r="S188" s="381">
        <v>11</v>
      </c>
      <c r="T188" s="381" t="s">
        <v>1426</v>
      </c>
      <c r="U188" s="378" t="s">
        <v>1427</v>
      </c>
      <c r="V188" s="384" t="s">
        <v>1261</v>
      </c>
      <c r="W188" s="378" t="s">
        <v>1414</v>
      </c>
      <c r="X188" s="378" t="s">
        <v>2357</v>
      </c>
      <c r="Y188" s="378" t="s">
        <v>1413</v>
      </c>
      <c r="Z188" s="385">
        <v>0</v>
      </c>
      <c r="AA188" s="385">
        <v>2.6</v>
      </c>
      <c r="AB188" s="378" t="s">
        <v>2358</v>
      </c>
      <c r="AC188" s="378" t="s">
        <v>2359</v>
      </c>
      <c r="AD188" s="378" t="s">
        <v>1413</v>
      </c>
      <c r="AE188" s="378" t="s">
        <v>2360</v>
      </c>
      <c r="AF188" s="378" t="s">
        <v>1413</v>
      </c>
    </row>
    <row r="189" spans="1:32">
      <c r="A189" s="378" t="s">
        <v>142</v>
      </c>
      <c r="B189" s="379">
        <f t="shared" si="2"/>
        <v>1</v>
      </c>
      <c r="C189" s="378"/>
      <c r="D189" s="378"/>
      <c r="E189" s="378" t="s">
        <v>1261</v>
      </c>
      <c r="F189" s="380" t="s">
        <v>1413</v>
      </c>
      <c r="G189" s="378" t="s">
        <v>2230</v>
      </c>
      <c r="H189" s="379" t="s">
        <v>1491</v>
      </c>
      <c r="I189" s="378" t="s">
        <v>1492</v>
      </c>
      <c r="J189" s="381" t="s">
        <v>1413</v>
      </c>
      <c r="K189" s="381" t="s">
        <v>1413</v>
      </c>
      <c r="L189" s="378" t="s">
        <v>2231</v>
      </c>
      <c r="M189" s="378" t="s">
        <v>2232</v>
      </c>
      <c r="N189" s="382">
        <v>31959</v>
      </c>
      <c r="O189" s="383">
        <v>1987</v>
      </c>
      <c r="P189" s="378" t="s">
        <v>1413</v>
      </c>
      <c r="Q189" s="378" t="s">
        <v>1413</v>
      </c>
      <c r="R189" s="378" t="s">
        <v>1413</v>
      </c>
      <c r="S189" s="381">
        <v>7</v>
      </c>
      <c r="T189" s="381" t="s">
        <v>1261</v>
      </c>
      <c r="U189" s="378" t="s">
        <v>1427</v>
      </c>
      <c r="V189" s="384" t="s">
        <v>1261</v>
      </c>
      <c r="W189" s="378" t="s">
        <v>1413</v>
      </c>
      <c r="X189" s="378" t="s">
        <v>1413</v>
      </c>
      <c r="Y189" s="378" t="s">
        <v>1413</v>
      </c>
      <c r="Z189" s="385" t="s">
        <v>1413</v>
      </c>
      <c r="AA189" s="385" t="s">
        <v>1413</v>
      </c>
      <c r="AB189" s="378" t="s">
        <v>2233</v>
      </c>
      <c r="AC189" s="378" t="s">
        <v>2234</v>
      </c>
      <c r="AD189" s="378" t="s">
        <v>1413</v>
      </c>
      <c r="AE189" s="378" t="s">
        <v>2235</v>
      </c>
      <c r="AF189" s="378" t="s">
        <v>1413</v>
      </c>
    </row>
    <row r="190" spans="1:32">
      <c r="A190" s="378" t="s">
        <v>143</v>
      </c>
      <c r="B190" s="379">
        <f t="shared" si="2"/>
        <v>3</v>
      </c>
      <c r="C190" s="378" t="s">
        <v>1261</v>
      </c>
      <c r="D190" s="378" t="s">
        <v>1261</v>
      </c>
      <c r="E190" s="378" t="s">
        <v>1261</v>
      </c>
      <c r="F190" s="380" t="s">
        <v>1413</v>
      </c>
      <c r="G190" s="378" t="s">
        <v>2579</v>
      </c>
      <c r="H190" s="379" t="s">
        <v>1491</v>
      </c>
      <c r="I190" s="378" t="s">
        <v>1492</v>
      </c>
      <c r="J190" s="381" t="s">
        <v>1413</v>
      </c>
      <c r="K190" s="381" t="s">
        <v>1413</v>
      </c>
      <c r="L190" s="378" t="s">
        <v>2580</v>
      </c>
      <c r="M190" s="378" t="s">
        <v>2581</v>
      </c>
      <c r="N190" s="382">
        <v>7761</v>
      </c>
      <c r="O190" s="383">
        <v>1921</v>
      </c>
      <c r="P190" s="378" t="s">
        <v>1413</v>
      </c>
      <c r="Q190" s="378" t="s">
        <v>1413</v>
      </c>
      <c r="R190" s="378" t="s">
        <v>1413</v>
      </c>
      <c r="S190" s="381">
        <v>1</v>
      </c>
      <c r="T190" s="381" t="s">
        <v>1261</v>
      </c>
      <c r="U190" s="378" t="s">
        <v>1477</v>
      </c>
      <c r="V190" s="384" t="s">
        <v>1426</v>
      </c>
      <c r="W190" s="378" t="s">
        <v>1413</v>
      </c>
      <c r="X190" s="378" t="s">
        <v>2582</v>
      </c>
      <c r="Y190" s="378" t="s">
        <v>2583</v>
      </c>
      <c r="Z190" s="385" t="s">
        <v>1413</v>
      </c>
      <c r="AA190" s="385" t="s">
        <v>1413</v>
      </c>
      <c r="AB190" s="378" t="s">
        <v>2584</v>
      </c>
      <c r="AC190" s="378" t="s">
        <v>2585</v>
      </c>
      <c r="AD190" s="378" t="s">
        <v>1413</v>
      </c>
      <c r="AE190" s="378" t="s">
        <v>1413</v>
      </c>
      <c r="AF190" s="378" t="s">
        <v>1413</v>
      </c>
    </row>
    <row r="191" spans="1:32">
      <c r="A191" s="378" t="s">
        <v>143</v>
      </c>
      <c r="B191" s="379">
        <f t="shared" si="2"/>
        <v>3</v>
      </c>
      <c r="C191" s="378" t="s">
        <v>1261</v>
      </c>
      <c r="D191" s="378" t="s">
        <v>1261</v>
      </c>
      <c r="E191" s="378" t="s">
        <v>1261</v>
      </c>
      <c r="F191" s="380" t="s">
        <v>1413</v>
      </c>
      <c r="G191" s="378" t="s">
        <v>2586</v>
      </c>
      <c r="H191" s="379" t="s">
        <v>1491</v>
      </c>
      <c r="I191" s="378" t="s">
        <v>1492</v>
      </c>
      <c r="J191" s="381" t="s">
        <v>1413</v>
      </c>
      <c r="K191" s="381" t="s">
        <v>1413</v>
      </c>
      <c r="L191" s="378" t="s">
        <v>2587</v>
      </c>
      <c r="M191" s="378" t="s">
        <v>2588</v>
      </c>
      <c r="N191" s="382">
        <v>1278</v>
      </c>
      <c r="O191" s="383">
        <v>1903</v>
      </c>
      <c r="P191" s="378" t="s">
        <v>1413</v>
      </c>
      <c r="Q191" s="378" t="s">
        <v>1413</v>
      </c>
      <c r="R191" s="378" t="s">
        <v>1413</v>
      </c>
      <c r="S191" s="381">
        <v>1</v>
      </c>
      <c r="T191" s="381" t="s">
        <v>1261</v>
      </c>
      <c r="U191" s="378" t="s">
        <v>1477</v>
      </c>
      <c r="V191" s="384" t="s">
        <v>1426</v>
      </c>
      <c r="W191" s="378" t="s">
        <v>1413</v>
      </c>
      <c r="X191" s="378" t="s">
        <v>1413</v>
      </c>
      <c r="Y191" s="378" t="s">
        <v>2583</v>
      </c>
      <c r="Z191" s="385" t="s">
        <v>1413</v>
      </c>
      <c r="AA191" s="385" t="s">
        <v>1413</v>
      </c>
      <c r="AB191" s="378" t="s">
        <v>2589</v>
      </c>
      <c r="AC191" s="378" t="s">
        <v>2590</v>
      </c>
      <c r="AD191" s="378" t="s">
        <v>2591</v>
      </c>
      <c r="AE191" s="378" t="s">
        <v>2592</v>
      </c>
      <c r="AF191" s="378" t="s">
        <v>1413</v>
      </c>
    </row>
    <row r="192" spans="1:32">
      <c r="A192" s="378" t="s">
        <v>143</v>
      </c>
      <c r="B192" s="379">
        <f t="shared" si="2"/>
        <v>3</v>
      </c>
      <c r="C192" s="378" t="s">
        <v>1261</v>
      </c>
      <c r="D192" s="378" t="s">
        <v>1261</v>
      </c>
      <c r="E192" s="378" t="s">
        <v>1261</v>
      </c>
      <c r="F192" s="380" t="s">
        <v>1413</v>
      </c>
      <c r="G192" s="378" t="s">
        <v>2834</v>
      </c>
      <c r="H192" s="379" t="s">
        <v>1491</v>
      </c>
      <c r="I192" s="378" t="s">
        <v>1985</v>
      </c>
      <c r="J192" s="381" t="s">
        <v>1413</v>
      </c>
      <c r="K192" s="381" t="s">
        <v>1413</v>
      </c>
      <c r="L192" s="378" t="s">
        <v>2835</v>
      </c>
      <c r="M192" s="378" t="s">
        <v>1427</v>
      </c>
      <c r="N192" s="382">
        <v>39779</v>
      </c>
      <c r="O192" s="383">
        <v>2008</v>
      </c>
      <c r="P192" s="378" t="s">
        <v>1413</v>
      </c>
      <c r="Q192" s="378" t="s">
        <v>1413</v>
      </c>
      <c r="R192" s="378" t="s">
        <v>1413</v>
      </c>
      <c r="S192" s="381" t="s">
        <v>1413</v>
      </c>
      <c r="T192" s="381" t="s">
        <v>1413</v>
      </c>
      <c r="U192" s="378" t="s">
        <v>1413</v>
      </c>
      <c r="V192" s="384" t="s">
        <v>1413</v>
      </c>
      <c r="W192" s="378" t="s">
        <v>1413</v>
      </c>
      <c r="X192" s="378" t="s">
        <v>1413</v>
      </c>
      <c r="Y192" s="378" t="s">
        <v>1413</v>
      </c>
      <c r="Z192" s="385" t="s">
        <v>1413</v>
      </c>
      <c r="AA192" s="385" t="s">
        <v>1413</v>
      </c>
      <c r="AB192" s="378" t="s">
        <v>1413</v>
      </c>
      <c r="AC192" s="378" t="s">
        <v>2836</v>
      </c>
      <c r="AD192" s="378" t="s">
        <v>1413</v>
      </c>
      <c r="AE192" s="378" t="s">
        <v>1413</v>
      </c>
      <c r="AF192" s="378" t="s">
        <v>1413</v>
      </c>
    </row>
    <row r="193" spans="1:32">
      <c r="A193" s="378" t="s">
        <v>143</v>
      </c>
      <c r="B193" s="379">
        <f t="shared" si="2"/>
        <v>3</v>
      </c>
      <c r="C193" s="378" t="s">
        <v>1261</v>
      </c>
      <c r="D193" s="378" t="s">
        <v>1261</v>
      </c>
      <c r="E193" s="378" t="s">
        <v>1261</v>
      </c>
      <c r="F193" s="380" t="s">
        <v>1413</v>
      </c>
      <c r="G193" s="378" t="s">
        <v>2593</v>
      </c>
      <c r="H193" s="379" t="s">
        <v>1491</v>
      </c>
      <c r="I193" s="378" t="s">
        <v>1985</v>
      </c>
      <c r="J193" s="381" t="s">
        <v>1413</v>
      </c>
      <c r="K193" s="381" t="s">
        <v>1413</v>
      </c>
      <c r="L193" s="378" t="s">
        <v>2594</v>
      </c>
      <c r="M193" s="378" t="s">
        <v>1574</v>
      </c>
      <c r="N193" s="382">
        <v>36770</v>
      </c>
      <c r="O193" s="383">
        <v>2000</v>
      </c>
      <c r="P193" s="378" t="s">
        <v>1413</v>
      </c>
      <c r="Q193" s="378" t="s">
        <v>1413</v>
      </c>
      <c r="R193" s="378" t="s">
        <v>1413</v>
      </c>
      <c r="S193" s="381" t="s">
        <v>1413</v>
      </c>
      <c r="T193" s="381" t="s">
        <v>1413</v>
      </c>
      <c r="U193" s="378" t="s">
        <v>1413</v>
      </c>
      <c r="V193" s="384" t="s">
        <v>1413</v>
      </c>
      <c r="W193" s="378" t="s">
        <v>1413</v>
      </c>
      <c r="X193" s="378" t="s">
        <v>1413</v>
      </c>
      <c r="Y193" s="378" t="s">
        <v>2583</v>
      </c>
      <c r="Z193" s="385" t="s">
        <v>1413</v>
      </c>
      <c r="AA193" s="385" t="s">
        <v>1413</v>
      </c>
      <c r="AB193" s="378" t="s">
        <v>2595</v>
      </c>
      <c r="AC193" s="378" t="s">
        <v>2596</v>
      </c>
      <c r="AD193" s="378" t="s">
        <v>1413</v>
      </c>
      <c r="AE193" s="378" t="s">
        <v>1413</v>
      </c>
      <c r="AF193" s="378" t="s">
        <v>1413</v>
      </c>
    </row>
    <row r="194" spans="1:32">
      <c r="A194" s="378" t="s">
        <v>143</v>
      </c>
      <c r="B194" s="379">
        <f t="shared" si="2"/>
        <v>3</v>
      </c>
      <c r="C194" s="378" t="s">
        <v>1261</v>
      </c>
      <c r="D194" s="378" t="s">
        <v>1261</v>
      </c>
      <c r="E194" s="378" t="s">
        <v>1261</v>
      </c>
      <c r="F194" s="380" t="s">
        <v>1413</v>
      </c>
      <c r="G194" s="378" t="s">
        <v>2602</v>
      </c>
      <c r="H194" s="379" t="s">
        <v>1491</v>
      </c>
      <c r="I194" s="378" t="s">
        <v>1499</v>
      </c>
      <c r="J194" s="381" t="s">
        <v>1413</v>
      </c>
      <c r="K194" s="381" t="s">
        <v>1413</v>
      </c>
      <c r="L194" s="378" t="s">
        <v>2603</v>
      </c>
      <c r="M194" s="378" t="s">
        <v>2604</v>
      </c>
      <c r="N194" s="382">
        <v>32691</v>
      </c>
      <c r="O194" s="383">
        <v>1989</v>
      </c>
      <c r="P194" s="378" t="s">
        <v>1413</v>
      </c>
      <c r="Q194" s="378" t="s">
        <v>1413</v>
      </c>
      <c r="R194" s="378" t="s">
        <v>1413</v>
      </c>
      <c r="S194" s="381">
        <v>15</v>
      </c>
      <c r="T194" s="381" t="s">
        <v>1261</v>
      </c>
      <c r="U194" s="378" t="s">
        <v>2605</v>
      </c>
      <c r="V194" s="384" t="s">
        <v>1426</v>
      </c>
      <c r="W194" s="378" t="s">
        <v>1413</v>
      </c>
      <c r="X194" s="378" t="s">
        <v>1413</v>
      </c>
      <c r="Y194" s="378" t="s">
        <v>2583</v>
      </c>
      <c r="Z194" s="385" t="s">
        <v>1413</v>
      </c>
      <c r="AA194" s="385" t="s">
        <v>1413</v>
      </c>
      <c r="AB194" s="378" t="s">
        <v>2606</v>
      </c>
      <c r="AC194" s="378" t="s">
        <v>1413</v>
      </c>
      <c r="AD194" s="378" t="s">
        <v>1413</v>
      </c>
      <c r="AE194" s="378" t="s">
        <v>1413</v>
      </c>
      <c r="AF194" s="378" t="s">
        <v>1413</v>
      </c>
    </row>
    <row r="195" spans="1:32">
      <c r="A195" s="378" t="s">
        <v>143</v>
      </c>
      <c r="B195" s="379">
        <f t="shared" si="2"/>
        <v>3</v>
      </c>
      <c r="C195" s="378" t="s">
        <v>1261</v>
      </c>
      <c r="D195" s="378" t="s">
        <v>1261</v>
      </c>
      <c r="E195" s="378" t="s">
        <v>1261</v>
      </c>
      <c r="F195" s="380" t="s">
        <v>1413</v>
      </c>
      <c r="G195" s="378" t="s">
        <v>2840</v>
      </c>
      <c r="H195" s="379" t="s">
        <v>1491</v>
      </c>
      <c r="I195" s="378" t="s">
        <v>1985</v>
      </c>
      <c r="J195" s="381" t="s">
        <v>1413</v>
      </c>
      <c r="K195" s="381" t="s">
        <v>1413</v>
      </c>
      <c r="L195" s="378" t="s">
        <v>2841</v>
      </c>
      <c r="M195" s="378" t="s">
        <v>2842</v>
      </c>
      <c r="N195" s="382">
        <v>41456</v>
      </c>
      <c r="O195" s="383">
        <v>2013</v>
      </c>
      <c r="P195" s="378" t="s">
        <v>1413</v>
      </c>
      <c r="Q195" s="378" t="s">
        <v>1413</v>
      </c>
      <c r="R195" s="378" t="s">
        <v>1413</v>
      </c>
      <c r="S195" s="381" t="s">
        <v>1413</v>
      </c>
      <c r="T195" s="381" t="s">
        <v>1413</v>
      </c>
      <c r="U195" s="378" t="s">
        <v>2843</v>
      </c>
      <c r="V195" s="384" t="s">
        <v>1426</v>
      </c>
      <c r="W195" s="378" t="s">
        <v>1413</v>
      </c>
      <c r="X195" s="378" t="s">
        <v>1413</v>
      </c>
      <c r="Y195" s="378" t="s">
        <v>1413</v>
      </c>
      <c r="Z195" s="385" t="s">
        <v>1413</v>
      </c>
      <c r="AA195" s="385" t="s">
        <v>1413</v>
      </c>
      <c r="AB195" s="378" t="s">
        <v>2844</v>
      </c>
      <c r="AC195" s="378" t="s">
        <v>2845</v>
      </c>
      <c r="AD195" s="378" t="s">
        <v>1413</v>
      </c>
      <c r="AE195" s="378" t="s">
        <v>1413</v>
      </c>
      <c r="AF195" s="378" t="s">
        <v>1413</v>
      </c>
    </row>
    <row r="196" spans="1:32">
      <c r="A196" s="378" t="s">
        <v>143</v>
      </c>
      <c r="B196" s="379">
        <f t="shared" si="2"/>
        <v>3</v>
      </c>
      <c r="C196" s="378" t="s">
        <v>1261</v>
      </c>
      <c r="D196" s="378" t="s">
        <v>1261</v>
      </c>
      <c r="E196" s="378" t="s">
        <v>1261</v>
      </c>
      <c r="F196" s="380" t="s">
        <v>1413</v>
      </c>
      <c r="G196" s="378" t="s">
        <v>2719</v>
      </c>
      <c r="H196" s="379" t="s">
        <v>1491</v>
      </c>
      <c r="I196" s="378" t="s">
        <v>1492</v>
      </c>
      <c r="J196" s="381" t="s">
        <v>1413</v>
      </c>
      <c r="K196" s="381" t="s">
        <v>1413</v>
      </c>
      <c r="L196" s="378" t="s">
        <v>2720</v>
      </c>
      <c r="M196" s="378" t="s">
        <v>2721</v>
      </c>
      <c r="N196" s="382">
        <v>1391</v>
      </c>
      <c r="O196" s="383">
        <v>1903</v>
      </c>
      <c r="P196" s="378" t="s">
        <v>1413</v>
      </c>
      <c r="Q196" s="378" t="s">
        <v>1413</v>
      </c>
      <c r="R196" s="378" t="s">
        <v>1413</v>
      </c>
      <c r="S196" s="381">
        <v>1</v>
      </c>
      <c r="T196" s="381" t="s">
        <v>1261</v>
      </c>
      <c r="U196" s="378" t="s">
        <v>1477</v>
      </c>
      <c r="V196" s="384" t="s">
        <v>1426</v>
      </c>
      <c r="W196" s="378" t="s">
        <v>1413</v>
      </c>
      <c r="X196" s="378" t="s">
        <v>2582</v>
      </c>
      <c r="Y196" s="378" t="s">
        <v>2583</v>
      </c>
      <c r="Z196" s="385" t="s">
        <v>1413</v>
      </c>
      <c r="AA196" s="385" t="s">
        <v>1413</v>
      </c>
      <c r="AB196" s="378" t="s">
        <v>2722</v>
      </c>
      <c r="AC196" s="378" t="s">
        <v>2723</v>
      </c>
      <c r="AD196" s="378" t="s">
        <v>2724</v>
      </c>
      <c r="AE196" s="378" t="s">
        <v>1413</v>
      </c>
      <c r="AF196" s="378" t="s">
        <v>1413</v>
      </c>
    </row>
    <row r="197" spans="1:32">
      <c r="A197" s="378" t="s">
        <v>143</v>
      </c>
      <c r="B197" s="379">
        <f t="shared" si="2"/>
        <v>3</v>
      </c>
      <c r="C197" s="378" t="s">
        <v>1261</v>
      </c>
      <c r="D197" s="378" t="s">
        <v>1261</v>
      </c>
      <c r="E197" s="378" t="s">
        <v>1261</v>
      </c>
      <c r="F197" s="380" t="s">
        <v>1413</v>
      </c>
      <c r="G197" s="378" t="s">
        <v>2779</v>
      </c>
      <c r="H197" s="379" t="s">
        <v>1405</v>
      </c>
      <c r="I197" s="378" t="s">
        <v>2298</v>
      </c>
      <c r="J197" s="381" t="s">
        <v>1407</v>
      </c>
      <c r="K197" s="381" t="s">
        <v>1421</v>
      </c>
      <c r="L197" s="378" t="s">
        <v>2780</v>
      </c>
      <c r="M197" s="378" t="s">
        <v>2760</v>
      </c>
      <c r="N197" s="382">
        <v>37125</v>
      </c>
      <c r="O197" s="383">
        <v>2001</v>
      </c>
      <c r="P197" s="378" t="s">
        <v>143</v>
      </c>
      <c r="Q197" s="378" t="s">
        <v>1413</v>
      </c>
      <c r="R197" s="378" t="s">
        <v>1413</v>
      </c>
      <c r="S197" s="381">
        <v>12</v>
      </c>
      <c r="T197" s="381" t="s">
        <v>1261</v>
      </c>
      <c r="U197" s="378" t="s">
        <v>1427</v>
      </c>
      <c r="V197" s="384" t="s">
        <v>1261</v>
      </c>
      <c r="W197" s="378" t="s">
        <v>1414</v>
      </c>
      <c r="X197" s="378" t="s">
        <v>2781</v>
      </c>
      <c r="Y197" s="378" t="s">
        <v>1413</v>
      </c>
      <c r="Z197" s="385">
        <v>0</v>
      </c>
      <c r="AA197" s="385">
        <v>7.3</v>
      </c>
      <c r="AB197" s="378" t="s">
        <v>2782</v>
      </c>
      <c r="AC197" s="378" t="s">
        <v>2783</v>
      </c>
      <c r="AD197" s="378" t="s">
        <v>1413</v>
      </c>
      <c r="AE197" s="378" t="s">
        <v>2784</v>
      </c>
      <c r="AF197" s="378" t="s">
        <v>1413</v>
      </c>
    </row>
    <row r="198" spans="1:32">
      <c r="A198" s="378" t="s">
        <v>143</v>
      </c>
      <c r="B198" s="379">
        <f t="shared" ref="B198:B261" si="3">COUNTIF(C198:E198,"yes")</f>
        <v>3</v>
      </c>
      <c r="C198" s="378" t="s">
        <v>1261</v>
      </c>
      <c r="D198" s="378" t="s">
        <v>1261</v>
      </c>
      <c r="E198" s="378" t="s">
        <v>1261</v>
      </c>
      <c r="F198" s="380" t="s">
        <v>1413</v>
      </c>
      <c r="G198" s="378" t="s">
        <v>908</v>
      </c>
      <c r="H198" s="379" t="s">
        <v>1491</v>
      </c>
      <c r="I198" s="378" t="s">
        <v>1985</v>
      </c>
      <c r="J198" s="381" t="s">
        <v>1413</v>
      </c>
      <c r="K198" s="381" t="s">
        <v>1413</v>
      </c>
      <c r="L198" s="378" t="s">
        <v>2648</v>
      </c>
      <c r="M198" s="378" t="s">
        <v>1574</v>
      </c>
      <c r="N198" s="382">
        <v>27211</v>
      </c>
      <c r="O198" s="383">
        <v>1974</v>
      </c>
      <c r="P198" s="378" t="s">
        <v>1413</v>
      </c>
      <c r="Q198" s="378" t="s">
        <v>1413</v>
      </c>
      <c r="R198" s="378" t="s">
        <v>1413</v>
      </c>
      <c r="S198" s="381" t="s">
        <v>1413</v>
      </c>
      <c r="T198" s="381" t="s">
        <v>1426</v>
      </c>
      <c r="U198" s="378" t="s">
        <v>1413</v>
      </c>
      <c r="V198" s="384" t="s">
        <v>1426</v>
      </c>
      <c r="W198" s="378" t="s">
        <v>1413</v>
      </c>
      <c r="X198" s="378" t="s">
        <v>1413</v>
      </c>
      <c r="Y198" s="378" t="s">
        <v>2583</v>
      </c>
      <c r="Z198" s="385" t="s">
        <v>1413</v>
      </c>
      <c r="AA198" s="385" t="s">
        <v>1413</v>
      </c>
      <c r="AB198" s="378" t="s">
        <v>2649</v>
      </c>
      <c r="AC198" s="378" t="s">
        <v>2650</v>
      </c>
      <c r="AD198" s="378" t="s">
        <v>2651</v>
      </c>
      <c r="AE198" s="378" t="s">
        <v>1413</v>
      </c>
      <c r="AF198" s="378" t="s">
        <v>1413</v>
      </c>
    </row>
    <row r="199" spans="1:32">
      <c r="A199" s="378" t="s">
        <v>143</v>
      </c>
      <c r="B199" s="379">
        <f t="shared" si="3"/>
        <v>3</v>
      </c>
      <c r="C199" s="378" t="s">
        <v>1261</v>
      </c>
      <c r="D199" s="378" t="s">
        <v>1261</v>
      </c>
      <c r="E199" s="378" t="s">
        <v>1261</v>
      </c>
      <c r="F199" s="380" t="s">
        <v>1403</v>
      </c>
      <c r="G199" s="378" t="s">
        <v>2583</v>
      </c>
      <c r="H199" s="379" t="s">
        <v>1405</v>
      </c>
      <c r="I199" s="378" t="s">
        <v>1406</v>
      </c>
      <c r="J199" s="381" t="s">
        <v>1407</v>
      </c>
      <c r="K199" s="381" t="s">
        <v>1408</v>
      </c>
      <c r="L199" s="378" t="s">
        <v>2702</v>
      </c>
      <c r="M199" s="378" t="s">
        <v>1978</v>
      </c>
      <c r="N199" s="382">
        <v>1278</v>
      </c>
      <c r="O199" s="383">
        <v>1903</v>
      </c>
      <c r="P199" s="378" t="s">
        <v>2703</v>
      </c>
      <c r="Q199" s="378" t="s">
        <v>1412</v>
      </c>
      <c r="R199" s="378">
        <v>17970</v>
      </c>
      <c r="S199" s="381" t="s">
        <v>1413</v>
      </c>
      <c r="T199" s="381" t="s">
        <v>1426</v>
      </c>
      <c r="U199" s="378" t="s">
        <v>1413</v>
      </c>
      <c r="V199" s="384" t="s">
        <v>1261</v>
      </c>
      <c r="W199" s="378" t="s">
        <v>1414</v>
      </c>
      <c r="X199" s="378" t="s">
        <v>2582</v>
      </c>
      <c r="Y199" s="378" t="s">
        <v>1413</v>
      </c>
      <c r="Z199" s="385">
        <v>40168</v>
      </c>
      <c r="AA199" s="385">
        <v>31590.400000000001</v>
      </c>
      <c r="AB199" s="378" t="s">
        <v>2704</v>
      </c>
      <c r="AC199" s="378" t="s">
        <v>2705</v>
      </c>
      <c r="AD199" s="378" t="s">
        <v>2706</v>
      </c>
      <c r="AE199" s="378" t="s">
        <v>2592</v>
      </c>
      <c r="AF199" s="378" t="s">
        <v>2707</v>
      </c>
    </row>
    <row r="200" spans="1:32">
      <c r="A200" s="378" t="s">
        <v>143</v>
      </c>
      <c r="B200" s="379">
        <f t="shared" si="3"/>
        <v>3</v>
      </c>
      <c r="C200" s="378" t="s">
        <v>1261</v>
      </c>
      <c r="D200" s="378" t="s">
        <v>1261</v>
      </c>
      <c r="E200" s="378" t="s">
        <v>1261</v>
      </c>
      <c r="F200" s="380" t="s">
        <v>1413</v>
      </c>
      <c r="G200" s="378" t="s">
        <v>328</v>
      </c>
      <c r="H200" s="379" t="s">
        <v>1491</v>
      </c>
      <c r="I200" s="378" t="s">
        <v>1499</v>
      </c>
      <c r="J200" s="381" t="s">
        <v>1413</v>
      </c>
      <c r="K200" s="381" t="s">
        <v>1413</v>
      </c>
      <c r="L200" s="378" t="s">
        <v>2676</v>
      </c>
      <c r="M200" s="378" t="s">
        <v>2677</v>
      </c>
      <c r="N200" s="382">
        <v>36823</v>
      </c>
      <c r="O200" s="383">
        <v>2000</v>
      </c>
      <c r="P200" s="378" t="s">
        <v>1413</v>
      </c>
      <c r="Q200" s="378" t="s">
        <v>1413</v>
      </c>
      <c r="R200" s="378" t="s">
        <v>1413</v>
      </c>
      <c r="S200" s="381">
        <v>9</v>
      </c>
      <c r="T200" s="381" t="s">
        <v>1426</v>
      </c>
      <c r="U200" s="378" t="s">
        <v>1604</v>
      </c>
      <c r="V200" s="384" t="s">
        <v>1544</v>
      </c>
      <c r="W200" s="378" t="s">
        <v>133</v>
      </c>
      <c r="X200" s="378" t="s">
        <v>1413</v>
      </c>
      <c r="Y200" s="378" t="s">
        <v>2583</v>
      </c>
      <c r="Z200" s="385" t="s">
        <v>1413</v>
      </c>
      <c r="AA200" s="385" t="s">
        <v>1413</v>
      </c>
      <c r="AB200" s="378" t="s">
        <v>2678</v>
      </c>
      <c r="AC200" s="378" t="s">
        <v>2679</v>
      </c>
      <c r="AD200" s="378" t="s">
        <v>1413</v>
      </c>
      <c r="AE200" s="378" t="s">
        <v>1413</v>
      </c>
      <c r="AF200" s="378" t="s">
        <v>1413</v>
      </c>
    </row>
    <row r="201" spans="1:32">
      <c r="A201" s="378" t="s">
        <v>143</v>
      </c>
      <c r="B201" s="379">
        <f t="shared" si="3"/>
        <v>3</v>
      </c>
      <c r="C201" s="378" t="s">
        <v>1261</v>
      </c>
      <c r="D201" s="378" t="s">
        <v>1261</v>
      </c>
      <c r="E201" s="378" t="s">
        <v>1261</v>
      </c>
      <c r="F201" s="380" t="s">
        <v>1413</v>
      </c>
      <c r="G201" s="378" t="s">
        <v>2680</v>
      </c>
      <c r="H201" s="379" t="s">
        <v>1491</v>
      </c>
      <c r="I201" s="378" t="s">
        <v>1499</v>
      </c>
      <c r="J201" s="381" t="s">
        <v>1413</v>
      </c>
      <c r="K201" s="381" t="s">
        <v>1413</v>
      </c>
      <c r="L201" s="378" t="s">
        <v>2681</v>
      </c>
      <c r="M201" s="378" t="s">
        <v>2682</v>
      </c>
      <c r="N201" s="382">
        <v>38384</v>
      </c>
      <c r="O201" s="383">
        <v>2005</v>
      </c>
      <c r="P201" s="378" t="s">
        <v>1413</v>
      </c>
      <c r="Q201" s="378" t="s">
        <v>1413</v>
      </c>
      <c r="R201" s="378" t="s">
        <v>1413</v>
      </c>
      <c r="S201" s="381">
        <v>6</v>
      </c>
      <c r="T201" s="381" t="s">
        <v>1261</v>
      </c>
      <c r="U201" s="378" t="s">
        <v>2683</v>
      </c>
      <c r="V201" s="384" t="s">
        <v>1261</v>
      </c>
      <c r="W201" s="378" t="s">
        <v>1413</v>
      </c>
      <c r="X201" s="378" t="s">
        <v>1413</v>
      </c>
      <c r="Y201" s="378" t="s">
        <v>2583</v>
      </c>
      <c r="Z201" s="385" t="s">
        <v>1413</v>
      </c>
      <c r="AA201" s="385" t="s">
        <v>1413</v>
      </c>
      <c r="AB201" s="378" t="s">
        <v>2684</v>
      </c>
      <c r="AC201" s="378" t="s">
        <v>2685</v>
      </c>
      <c r="AD201" s="378" t="s">
        <v>2686</v>
      </c>
      <c r="AE201" s="378" t="s">
        <v>2686</v>
      </c>
      <c r="AF201" s="378" t="s">
        <v>1413</v>
      </c>
    </row>
    <row r="202" spans="1:32">
      <c r="A202" s="378" t="s">
        <v>143</v>
      </c>
      <c r="B202" s="379">
        <f t="shared" si="3"/>
        <v>2</v>
      </c>
      <c r="C202" s="378"/>
      <c r="D202" s="378" t="s">
        <v>1261</v>
      </c>
      <c r="E202" s="378" t="s">
        <v>1261</v>
      </c>
      <c r="F202" s="380" t="s">
        <v>1413</v>
      </c>
      <c r="G202" s="378" t="s">
        <v>2725</v>
      </c>
      <c r="H202" s="379" t="s">
        <v>1491</v>
      </c>
      <c r="I202" s="378" t="s">
        <v>1985</v>
      </c>
      <c r="J202" s="381" t="s">
        <v>1413</v>
      </c>
      <c r="K202" s="381" t="s">
        <v>1413</v>
      </c>
      <c r="L202" s="378" t="s">
        <v>2726</v>
      </c>
      <c r="M202" s="378" t="s">
        <v>1427</v>
      </c>
      <c r="N202" s="382">
        <v>42412</v>
      </c>
      <c r="O202" s="383">
        <v>2016</v>
      </c>
      <c r="P202" s="378" t="s">
        <v>1413</v>
      </c>
      <c r="Q202" s="378" t="s">
        <v>1413</v>
      </c>
      <c r="R202" s="378" t="s">
        <v>1413</v>
      </c>
      <c r="S202" s="381">
        <v>10</v>
      </c>
      <c r="T202" s="381" t="s">
        <v>1261</v>
      </c>
      <c r="U202" s="378" t="s">
        <v>2727</v>
      </c>
      <c r="V202" s="384" t="s">
        <v>2728</v>
      </c>
      <c r="W202" s="378" t="s">
        <v>1413</v>
      </c>
      <c r="X202" s="378" t="s">
        <v>1413</v>
      </c>
      <c r="Y202" s="378" t="s">
        <v>2583</v>
      </c>
      <c r="Z202" s="385" t="s">
        <v>1413</v>
      </c>
      <c r="AA202" s="385" t="s">
        <v>1413</v>
      </c>
      <c r="AB202" s="378" t="s">
        <v>2729</v>
      </c>
      <c r="AC202" s="378" t="s">
        <v>2730</v>
      </c>
      <c r="AD202" s="378" t="s">
        <v>2730</v>
      </c>
      <c r="AE202" s="378" t="s">
        <v>1413</v>
      </c>
      <c r="AF202" s="378" t="s">
        <v>1413</v>
      </c>
    </row>
    <row r="203" spans="1:32">
      <c r="A203" s="378" t="s">
        <v>143</v>
      </c>
      <c r="B203" s="379">
        <f t="shared" si="3"/>
        <v>2</v>
      </c>
      <c r="C203" s="378"/>
      <c r="D203" s="378" t="s">
        <v>1261</v>
      </c>
      <c r="E203" s="378" t="s">
        <v>1261</v>
      </c>
      <c r="F203" s="380" t="s">
        <v>1413</v>
      </c>
      <c r="G203" s="378" t="s">
        <v>2695</v>
      </c>
      <c r="H203" s="379" t="s">
        <v>1491</v>
      </c>
      <c r="I203" s="378" t="s">
        <v>1499</v>
      </c>
      <c r="J203" s="381" t="s">
        <v>1413</v>
      </c>
      <c r="K203" s="381" t="s">
        <v>1413</v>
      </c>
      <c r="L203" s="378" t="s">
        <v>2696</v>
      </c>
      <c r="M203" s="378" t="s">
        <v>2697</v>
      </c>
      <c r="N203" s="382">
        <v>41187</v>
      </c>
      <c r="O203" s="383">
        <v>2012</v>
      </c>
      <c r="P203" s="378" t="s">
        <v>1413</v>
      </c>
      <c r="Q203" s="378" t="s">
        <v>1413</v>
      </c>
      <c r="R203" s="378" t="s">
        <v>1413</v>
      </c>
      <c r="S203" s="381">
        <v>8</v>
      </c>
      <c r="T203" s="381" t="s">
        <v>1261</v>
      </c>
      <c r="U203" s="378" t="s">
        <v>2698</v>
      </c>
      <c r="V203" s="384" t="s">
        <v>1544</v>
      </c>
      <c r="W203" s="378" t="s">
        <v>1413</v>
      </c>
      <c r="X203" s="378" t="s">
        <v>1413</v>
      </c>
      <c r="Y203" s="378" t="s">
        <v>2583</v>
      </c>
      <c r="Z203" s="385" t="s">
        <v>1413</v>
      </c>
      <c r="AA203" s="385" t="s">
        <v>1413</v>
      </c>
      <c r="AB203" s="378" t="s">
        <v>2699</v>
      </c>
      <c r="AC203" s="378" t="s">
        <v>2700</v>
      </c>
      <c r="AD203" s="378" t="s">
        <v>2700</v>
      </c>
      <c r="AE203" s="378" t="s">
        <v>2701</v>
      </c>
      <c r="AF203" s="378" t="s">
        <v>1413</v>
      </c>
    </row>
    <row r="204" spans="1:32">
      <c r="A204" s="378" t="s">
        <v>143</v>
      </c>
      <c r="B204" s="379">
        <f t="shared" si="3"/>
        <v>1</v>
      </c>
      <c r="C204" s="378"/>
      <c r="D204" s="378"/>
      <c r="E204" s="378" t="s">
        <v>1261</v>
      </c>
      <c r="F204" s="380" t="s">
        <v>1413</v>
      </c>
      <c r="G204" s="378" t="s">
        <v>2742</v>
      </c>
      <c r="H204" s="379" t="s">
        <v>1491</v>
      </c>
      <c r="I204" s="378" t="s">
        <v>1499</v>
      </c>
      <c r="J204" s="381" t="s">
        <v>1413</v>
      </c>
      <c r="K204" s="381" t="s">
        <v>1413</v>
      </c>
      <c r="L204" s="378" t="s">
        <v>2743</v>
      </c>
      <c r="M204" s="378" t="s">
        <v>1427</v>
      </c>
      <c r="N204" s="382">
        <v>42160</v>
      </c>
      <c r="O204" s="383">
        <v>2015</v>
      </c>
      <c r="P204" s="378" t="s">
        <v>1413</v>
      </c>
      <c r="Q204" s="378" t="s">
        <v>1413</v>
      </c>
      <c r="R204" s="378" t="s">
        <v>1413</v>
      </c>
      <c r="S204" s="381">
        <v>4</v>
      </c>
      <c r="T204" s="381" t="s">
        <v>1261</v>
      </c>
      <c r="U204" s="378" t="s">
        <v>1427</v>
      </c>
      <c r="V204" s="384" t="s">
        <v>1426</v>
      </c>
      <c r="W204" s="378" t="s">
        <v>1413</v>
      </c>
      <c r="X204" s="378" t="s">
        <v>1413</v>
      </c>
      <c r="Y204" s="378" t="s">
        <v>1413</v>
      </c>
      <c r="Z204" s="385" t="s">
        <v>1413</v>
      </c>
      <c r="AA204" s="385" t="s">
        <v>1413</v>
      </c>
      <c r="AB204" s="378" t="s">
        <v>1413</v>
      </c>
      <c r="AC204" s="378" t="s">
        <v>1413</v>
      </c>
      <c r="AD204" s="378" t="s">
        <v>1413</v>
      </c>
      <c r="AE204" s="378" t="s">
        <v>1413</v>
      </c>
      <c r="AF204" s="378" t="s">
        <v>1413</v>
      </c>
    </row>
    <row r="205" spans="1:32">
      <c r="A205" s="378" t="s">
        <v>144</v>
      </c>
      <c r="B205" s="379">
        <f t="shared" si="3"/>
        <v>3</v>
      </c>
      <c r="C205" s="378" t="s">
        <v>1261</v>
      </c>
      <c r="D205" s="378" t="s">
        <v>1261</v>
      </c>
      <c r="E205" s="378" t="s">
        <v>1261</v>
      </c>
      <c r="F205" s="380" t="s">
        <v>1413</v>
      </c>
      <c r="G205" s="378" t="s">
        <v>2984</v>
      </c>
      <c r="H205" s="379" t="s">
        <v>1405</v>
      </c>
      <c r="I205" s="378" t="s">
        <v>1406</v>
      </c>
      <c r="J205" s="381" t="s">
        <v>1407</v>
      </c>
      <c r="K205" s="381" t="s">
        <v>1408</v>
      </c>
      <c r="L205" s="378" t="s">
        <v>2985</v>
      </c>
      <c r="M205" s="378" t="s">
        <v>2986</v>
      </c>
      <c r="N205" s="382">
        <v>37073</v>
      </c>
      <c r="O205" s="383">
        <v>2001</v>
      </c>
      <c r="P205" s="378" t="s">
        <v>2096</v>
      </c>
      <c r="Q205" s="378" t="s">
        <v>1425</v>
      </c>
      <c r="R205" s="378">
        <v>136</v>
      </c>
      <c r="S205" s="381">
        <v>0</v>
      </c>
      <c r="T205" s="381" t="s">
        <v>1426</v>
      </c>
      <c r="U205" s="378" t="s">
        <v>1413</v>
      </c>
      <c r="V205" s="384" t="s">
        <v>1261</v>
      </c>
      <c r="W205" s="378" t="s">
        <v>1414</v>
      </c>
      <c r="X205" s="378" t="s">
        <v>2987</v>
      </c>
      <c r="Y205" s="378" t="s">
        <v>1413</v>
      </c>
      <c r="Z205" s="385">
        <v>784.7</v>
      </c>
      <c r="AA205" s="385">
        <v>21.2</v>
      </c>
      <c r="AB205" s="378" t="s">
        <v>2988</v>
      </c>
      <c r="AC205" s="378" t="s">
        <v>2989</v>
      </c>
      <c r="AD205" s="378" t="s">
        <v>2990</v>
      </c>
      <c r="AE205" s="378" t="s">
        <v>2991</v>
      </c>
      <c r="AF205" s="378" t="s">
        <v>1413</v>
      </c>
    </row>
    <row r="206" spans="1:32">
      <c r="A206" s="378" t="s">
        <v>145</v>
      </c>
      <c r="B206" s="379">
        <f t="shared" si="3"/>
        <v>3</v>
      </c>
      <c r="C206" s="378" t="s">
        <v>1261</v>
      </c>
      <c r="D206" s="378" t="s">
        <v>1261</v>
      </c>
      <c r="E206" s="378" t="s">
        <v>1261</v>
      </c>
      <c r="F206" s="380" t="s">
        <v>1413</v>
      </c>
      <c r="G206" s="378" t="s">
        <v>3184</v>
      </c>
      <c r="H206" s="379" t="s">
        <v>1405</v>
      </c>
      <c r="I206" s="378" t="s">
        <v>1406</v>
      </c>
      <c r="J206" s="381" t="s">
        <v>1407</v>
      </c>
      <c r="K206" s="381" t="s">
        <v>1421</v>
      </c>
      <c r="L206" s="378" t="s">
        <v>3185</v>
      </c>
      <c r="M206" s="378" t="s">
        <v>3186</v>
      </c>
      <c r="N206" s="382">
        <v>39995</v>
      </c>
      <c r="O206" s="383">
        <v>2009</v>
      </c>
      <c r="P206" s="378" t="s">
        <v>3116</v>
      </c>
      <c r="Q206" s="378" t="s">
        <v>1425</v>
      </c>
      <c r="R206" s="378">
        <v>101</v>
      </c>
      <c r="S206" s="381">
        <v>15</v>
      </c>
      <c r="T206" s="381" t="s">
        <v>1261</v>
      </c>
      <c r="U206" s="378" t="s">
        <v>1427</v>
      </c>
      <c r="V206" s="384" t="s">
        <v>1261</v>
      </c>
      <c r="W206" s="378" t="s">
        <v>1414</v>
      </c>
      <c r="X206" s="378" t="s">
        <v>3187</v>
      </c>
      <c r="Y206" s="378" t="s">
        <v>1413</v>
      </c>
      <c r="Z206" s="385">
        <v>21.1</v>
      </c>
      <c r="AA206" s="385">
        <v>20.5</v>
      </c>
      <c r="AB206" s="378" t="s">
        <v>3188</v>
      </c>
      <c r="AC206" s="378" t="s">
        <v>3189</v>
      </c>
      <c r="AD206" s="378" t="s">
        <v>3190</v>
      </c>
      <c r="AE206" s="378" t="s">
        <v>3191</v>
      </c>
      <c r="AF206" s="378" t="s">
        <v>3192</v>
      </c>
    </row>
    <row r="207" spans="1:32">
      <c r="A207" s="378" t="s">
        <v>145</v>
      </c>
      <c r="B207" s="379">
        <f t="shared" si="3"/>
        <v>3</v>
      </c>
      <c r="C207" s="378" t="s">
        <v>1261</v>
      </c>
      <c r="D207" s="378" t="s">
        <v>1261</v>
      </c>
      <c r="E207" s="378" t="s">
        <v>1261</v>
      </c>
      <c r="F207" s="380"/>
      <c r="G207" s="378" t="s">
        <v>3193</v>
      </c>
      <c r="H207" s="379" t="s">
        <v>1405</v>
      </c>
      <c r="I207" s="378" t="s">
        <v>1406</v>
      </c>
      <c r="J207" s="381" t="s">
        <v>1407</v>
      </c>
      <c r="K207" s="381" t="s">
        <v>1421</v>
      </c>
      <c r="L207" s="378" t="s">
        <v>3194</v>
      </c>
      <c r="M207" s="378" t="s">
        <v>3195</v>
      </c>
      <c r="N207" s="382">
        <v>41249</v>
      </c>
      <c r="O207" s="383">
        <v>2012</v>
      </c>
      <c r="P207" s="378" t="s">
        <v>3116</v>
      </c>
      <c r="Q207" s="378" t="s">
        <v>1425</v>
      </c>
      <c r="R207" s="378">
        <v>30</v>
      </c>
      <c r="S207" s="381" t="s">
        <v>1413</v>
      </c>
      <c r="T207" s="381" t="s">
        <v>1413</v>
      </c>
      <c r="U207" s="378" t="s">
        <v>1413</v>
      </c>
      <c r="V207" s="384" t="s">
        <v>1261</v>
      </c>
      <c r="W207" s="378" t="s">
        <v>1414</v>
      </c>
      <c r="X207" s="378" t="s">
        <v>3196</v>
      </c>
      <c r="Y207" s="378" t="s">
        <v>1413</v>
      </c>
      <c r="Z207" s="385">
        <v>5.0999999999999996</v>
      </c>
      <c r="AA207" s="385">
        <v>5.9</v>
      </c>
      <c r="AB207" s="378" t="s">
        <v>3197</v>
      </c>
      <c r="AC207" s="378" t="s">
        <v>3198</v>
      </c>
      <c r="AD207" s="378" t="s">
        <v>3199</v>
      </c>
      <c r="AE207" s="378" t="s">
        <v>3200</v>
      </c>
      <c r="AF207" s="378" t="s">
        <v>1413</v>
      </c>
    </row>
    <row r="208" spans="1:32">
      <c r="A208" s="378" t="s">
        <v>145</v>
      </c>
      <c r="B208" s="379">
        <f t="shared" si="3"/>
        <v>2</v>
      </c>
      <c r="C208" s="378"/>
      <c r="D208" s="378" t="s">
        <v>1261</v>
      </c>
      <c r="E208" s="378" t="s">
        <v>1261</v>
      </c>
      <c r="F208" s="380" t="s">
        <v>1413</v>
      </c>
      <c r="G208" s="378" t="s">
        <v>3153</v>
      </c>
      <c r="H208" s="379" t="s">
        <v>1405</v>
      </c>
      <c r="I208" s="378" t="s">
        <v>1406</v>
      </c>
      <c r="J208" s="381" t="s">
        <v>1407</v>
      </c>
      <c r="K208" s="381" t="s">
        <v>1421</v>
      </c>
      <c r="L208" s="378" t="s">
        <v>3154</v>
      </c>
      <c r="M208" s="378" t="s">
        <v>3155</v>
      </c>
      <c r="N208" s="382">
        <v>41456</v>
      </c>
      <c r="O208" s="383">
        <v>2013</v>
      </c>
      <c r="P208" s="378" t="s">
        <v>3116</v>
      </c>
      <c r="Q208" s="378" t="s">
        <v>1425</v>
      </c>
      <c r="R208" s="378">
        <v>12</v>
      </c>
      <c r="S208" s="381" t="s">
        <v>1413</v>
      </c>
      <c r="T208" s="381" t="s">
        <v>1413</v>
      </c>
      <c r="U208" s="378" t="s">
        <v>1413</v>
      </c>
      <c r="V208" s="384" t="s">
        <v>1261</v>
      </c>
      <c r="W208" s="378" t="s">
        <v>1414</v>
      </c>
      <c r="X208" s="378" t="s">
        <v>3156</v>
      </c>
      <c r="Y208" s="378" t="s">
        <v>1413</v>
      </c>
      <c r="Z208" s="385">
        <v>4.0999999999999996</v>
      </c>
      <c r="AA208" s="385">
        <v>4.9000000000000004</v>
      </c>
      <c r="AB208" s="378" t="s">
        <v>3157</v>
      </c>
      <c r="AC208" s="378" t="s">
        <v>3158</v>
      </c>
      <c r="AD208" s="378" t="s">
        <v>3159</v>
      </c>
      <c r="AE208" s="378" t="s">
        <v>3159</v>
      </c>
      <c r="AF208" s="378" t="s">
        <v>3160</v>
      </c>
    </row>
    <row r="209" spans="1:32">
      <c r="A209" s="378" t="s">
        <v>146</v>
      </c>
      <c r="B209" s="379">
        <f t="shared" si="3"/>
        <v>3</v>
      </c>
      <c r="C209" s="378" t="s">
        <v>1261</v>
      </c>
      <c r="D209" s="378" t="s">
        <v>1261</v>
      </c>
      <c r="E209" s="378" t="s">
        <v>1261</v>
      </c>
      <c r="F209" s="380" t="s">
        <v>1413</v>
      </c>
      <c r="G209" s="378" t="s">
        <v>3210</v>
      </c>
      <c r="H209" s="379" t="s">
        <v>1405</v>
      </c>
      <c r="I209" s="378" t="s">
        <v>1406</v>
      </c>
      <c r="J209" s="381" t="s">
        <v>1407</v>
      </c>
      <c r="K209" s="381" t="s">
        <v>1408</v>
      </c>
      <c r="L209" s="378" t="s">
        <v>3211</v>
      </c>
      <c r="M209" s="378" t="s">
        <v>3212</v>
      </c>
      <c r="N209" s="382">
        <v>2923</v>
      </c>
      <c r="O209" s="383">
        <v>1908</v>
      </c>
      <c r="P209" s="378" t="s">
        <v>3213</v>
      </c>
      <c r="Q209" s="378" t="s">
        <v>2025</v>
      </c>
      <c r="R209" s="378">
        <v>1565</v>
      </c>
      <c r="S209" s="381" t="s">
        <v>1413</v>
      </c>
      <c r="T209" s="381" t="s">
        <v>1413</v>
      </c>
      <c r="U209" s="378" t="s">
        <v>1413</v>
      </c>
      <c r="V209" s="384" t="s">
        <v>1261</v>
      </c>
      <c r="W209" s="378" t="s">
        <v>1414</v>
      </c>
      <c r="X209" s="378" t="s">
        <v>3214</v>
      </c>
      <c r="Y209" s="378" t="s">
        <v>1413</v>
      </c>
      <c r="Z209" s="385">
        <v>318.10000000000002</v>
      </c>
      <c r="AA209" s="385">
        <v>371.2</v>
      </c>
      <c r="AB209" s="378" t="s">
        <v>3215</v>
      </c>
      <c r="AC209" s="378" t="s">
        <v>3216</v>
      </c>
      <c r="AD209" s="378" t="s">
        <v>3217</v>
      </c>
      <c r="AE209" s="378" t="s">
        <v>3218</v>
      </c>
      <c r="AF209" s="378" t="s">
        <v>3218</v>
      </c>
    </row>
    <row r="210" spans="1:32">
      <c r="A210" s="378" t="s">
        <v>146</v>
      </c>
      <c r="B210" s="379">
        <f t="shared" si="3"/>
        <v>3</v>
      </c>
      <c r="C210" s="378" t="s">
        <v>1261</v>
      </c>
      <c r="D210" s="378" t="s">
        <v>1261</v>
      </c>
      <c r="E210" s="378" t="s">
        <v>1261</v>
      </c>
      <c r="F210" s="380" t="s">
        <v>1413</v>
      </c>
      <c r="G210" s="378" t="s">
        <v>3234</v>
      </c>
      <c r="H210" s="379" t="s">
        <v>1405</v>
      </c>
      <c r="I210" s="378" t="s">
        <v>1406</v>
      </c>
      <c r="J210" s="381" t="s">
        <v>1407</v>
      </c>
      <c r="K210" s="381" t="s">
        <v>1421</v>
      </c>
      <c r="L210" s="378" t="s">
        <v>3235</v>
      </c>
      <c r="M210" s="378" t="s">
        <v>3236</v>
      </c>
      <c r="N210" s="382">
        <v>27565</v>
      </c>
      <c r="O210" s="383">
        <v>1975</v>
      </c>
      <c r="P210" s="378" t="s">
        <v>2086</v>
      </c>
      <c r="Q210" s="378" t="s">
        <v>1425</v>
      </c>
      <c r="R210" s="378">
        <v>210</v>
      </c>
      <c r="S210" s="381">
        <v>5</v>
      </c>
      <c r="T210" s="381" t="s">
        <v>1261</v>
      </c>
      <c r="U210" s="378" t="s">
        <v>3237</v>
      </c>
      <c r="V210" s="384" t="s">
        <v>1261</v>
      </c>
      <c r="W210" s="378" t="s">
        <v>1414</v>
      </c>
      <c r="X210" s="378" t="s">
        <v>3238</v>
      </c>
      <c r="Y210" s="378" t="s">
        <v>1413</v>
      </c>
      <c r="Z210" s="385">
        <v>47.8</v>
      </c>
      <c r="AA210" s="385">
        <v>63.2</v>
      </c>
      <c r="AB210" s="378" t="s">
        <v>3239</v>
      </c>
      <c r="AC210" s="378" t="s">
        <v>3240</v>
      </c>
      <c r="AD210" s="378" t="s">
        <v>3241</v>
      </c>
      <c r="AE210" s="378" t="s">
        <v>3242</v>
      </c>
      <c r="AF210" s="378" t="s">
        <v>1559</v>
      </c>
    </row>
    <row r="211" spans="1:32">
      <c r="A211" s="378" t="s">
        <v>146</v>
      </c>
      <c r="B211" s="379">
        <f t="shared" si="3"/>
        <v>3</v>
      </c>
      <c r="C211" s="378" t="s">
        <v>1261</v>
      </c>
      <c r="D211" s="378" t="s">
        <v>1261</v>
      </c>
      <c r="E211" s="378" t="s">
        <v>1261</v>
      </c>
      <c r="F211" s="380" t="s">
        <v>1413</v>
      </c>
      <c r="G211" s="378" t="s">
        <v>3317</v>
      </c>
      <c r="H211" s="379" t="s">
        <v>1491</v>
      </c>
      <c r="I211" s="378" t="s">
        <v>1499</v>
      </c>
      <c r="J211" s="381" t="s">
        <v>1413</v>
      </c>
      <c r="K211" s="381" t="s">
        <v>1413</v>
      </c>
      <c r="L211" s="378" t="s">
        <v>3318</v>
      </c>
      <c r="M211" s="378" t="s">
        <v>3313</v>
      </c>
      <c r="N211" s="382">
        <v>42165</v>
      </c>
      <c r="O211" s="383">
        <v>2015</v>
      </c>
      <c r="P211" s="378" t="s">
        <v>1413</v>
      </c>
      <c r="Q211" s="378" t="s">
        <v>1413</v>
      </c>
      <c r="R211" s="378" t="s">
        <v>1413</v>
      </c>
      <c r="S211" s="381">
        <v>10</v>
      </c>
      <c r="T211" s="381" t="s">
        <v>1426</v>
      </c>
      <c r="U211" s="378" t="s">
        <v>3313</v>
      </c>
      <c r="V211" s="384" t="s">
        <v>1426</v>
      </c>
      <c r="W211" s="378" t="s">
        <v>1413</v>
      </c>
      <c r="X211" s="378" t="s">
        <v>1413</v>
      </c>
      <c r="Y211" s="378" t="s">
        <v>3234</v>
      </c>
      <c r="Z211" s="385" t="s">
        <v>1413</v>
      </c>
      <c r="AA211" s="385" t="s">
        <v>1413</v>
      </c>
      <c r="AB211" s="378" t="s">
        <v>3239</v>
      </c>
      <c r="AC211" s="378" t="s">
        <v>1413</v>
      </c>
      <c r="AD211" s="378" t="s">
        <v>1413</v>
      </c>
      <c r="AE211" s="378" t="s">
        <v>1413</v>
      </c>
      <c r="AF211" s="378" t="s">
        <v>1413</v>
      </c>
    </row>
    <row r="212" spans="1:32">
      <c r="A212" s="378" t="s">
        <v>146</v>
      </c>
      <c r="B212" s="379">
        <f t="shared" si="3"/>
        <v>2</v>
      </c>
      <c r="C212" s="378"/>
      <c r="D212" s="378" t="s">
        <v>1261</v>
      </c>
      <c r="E212" s="378" t="s">
        <v>1261</v>
      </c>
      <c r="F212" s="380" t="s">
        <v>1413</v>
      </c>
      <c r="G212" s="378" t="s">
        <v>3412</v>
      </c>
      <c r="H212" s="379" t="s">
        <v>1491</v>
      </c>
      <c r="I212" s="378" t="s">
        <v>1985</v>
      </c>
      <c r="J212" s="381" t="s">
        <v>1413</v>
      </c>
      <c r="K212" s="381" t="s">
        <v>1413</v>
      </c>
      <c r="L212" s="378" t="s">
        <v>3413</v>
      </c>
      <c r="M212" s="378" t="s">
        <v>1494</v>
      </c>
      <c r="N212" s="382">
        <v>39510</v>
      </c>
      <c r="O212" s="383">
        <v>2008</v>
      </c>
      <c r="P212" s="378" t="s">
        <v>1413</v>
      </c>
      <c r="Q212" s="378" t="s">
        <v>1413</v>
      </c>
      <c r="R212" s="378" t="s">
        <v>1413</v>
      </c>
      <c r="S212" s="381">
        <v>7</v>
      </c>
      <c r="T212" s="381" t="s">
        <v>1426</v>
      </c>
      <c r="U212" s="378" t="s">
        <v>1427</v>
      </c>
      <c r="V212" s="384" t="s">
        <v>1413</v>
      </c>
      <c r="W212" s="378" t="s">
        <v>1413</v>
      </c>
      <c r="X212" s="378" t="s">
        <v>1413</v>
      </c>
      <c r="Y212" s="378" t="s">
        <v>3219</v>
      </c>
      <c r="Z212" s="385" t="s">
        <v>1413</v>
      </c>
      <c r="AA212" s="385" t="s">
        <v>1413</v>
      </c>
      <c r="AB212" s="378" t="s">
        <v>3414</v>
      </c>
      <c r="AC212" s="378" t="s">
        <v>3415</v>
      </c>
      <c r="AD212" s="378" t="s">
        <v>1413</v>
      </c>
      <c r="AE212" s="378" t="s">
        <v>1413</v>
      </c>
      <c r="AF212" s="378" t="s">
        <v>1413</v>
      </c>
    </row>
    <row r="213" spans="1:32">
      <c r="A213" s="378" t="s">
        <v>146</v>
      </c>
      <c r="B213" s="379">
        <f t="shared" si="3"/>
        <v>2</v>
      </c>
      <c r="C213" s="378"/>
      <c r="D213" s="378" t="s">
        <v>1261</v>
      </c>
      <c r="E213" s="378" t="s">
        <v>1261</v>
      </c>
      <c r="F213" s="380" t="s">
        <v>1413</v>
      </c>
      <c r="G213" s="378" t="s">
        <v>3416</v>
      </c>
      <c r="H213" s="379" t="s">
        <v>1491</v>
      </c>
      <c r="I213" s="378" t="s">
        <v>1492</v>
      </c>
      <c r="J213" s="381" t="s">
        <v>1413</v>
      </c>
      <c r="K213" s="381" t="s">
        <v>1413</v>
      </c>
      <c r="L213" s="378" t="s">
        <v>3417</v>
      </c>
      <c r="M213" s="378" t="s">
        <v>1494</v>
      </c>
      <c r="N213" s="382">
        <v>39510</v>
      </c>
      <c r="O213" s="383">
        <v>2008</v>
      </c>
      <c r="P213" s="378" t="s">
        <v>1413</v>
      </c>
      <c r="Q213" s="378" t="s">
        <v>1413</v>
      </c>
      <c r="R213" s="378" t="s">
        <v>1413</v>
      </c>
      <c r="S213" s="381" t="s">
        <v>1413</v>
      </c>
      <c r="T213" s="381" t="s">
        <v>1413</v>
      </c>
      <c r="U213" s="378" t="s">
        <v>1427</v>
      </c>
      <c r="V213" s="384" t="s">
        <v>1413</v>
      </c>
      <c r="W213" s="378" t="s">
        <v>1413</v>
      </c>
      <c r="X213" s="378" t="s">
        <v>1413</v>
      </c>
      <c r="Y213" s="378" t="s">
        <v>3219</v>
      </c>
      <c r="Z213" s="385" t="s">
        <v>1413</v>
      </c>
      <c r="AA213" s="385" t="s">
        <v>1413</v>
      </c>
      <c r="AB213" s="378" t="s">
        <v>1413</v>
      </c>
      <c r="AC213" s="378" t="s">
        <v>3418</v>
      </c>
      <c r="AD213" s="378" t="s">
        <v>1413</v>
      </c>
      <c r="AE213" s="378" t="s">
        <v>1413</v>
      </c>
      <c r="AF213" s="378" t="s">
        <v>1413</v>
      </c>
    </row>
    <row r="214" spans="1:32">
      <c r="A214" s="378" t="s">
        <v>146</v>
      </c>
      <c r="B214" s="379">
        <f t="shared" si="3"/>
        <v>2</v>
      </c>
      <c r="C214" s="378"/>
      <c r="D214" s="378" t="s">
        <v>1261</v>
      </c>
      <c r="E214" s="378" t="s">
        <v>1261</v>
      </c>
      <c r="F214" s="380" t="s">
        <v>1413</v>
      </c>
      <c r="G214" s="378" t="s">
        <v>3443</v>
      </c>
      <c r="H214" s="379" t="s">
        <v>1491</v>
      </c>
      <c r="I214" s="378" t="s">
        <v>1492</v>
      </c>
      <c r="J214" s="381" t="s">
        <v>1413</v>
      </c>
      <c r="K214" s="381" t="s">
        <v>1413</v>
      </c>
      <c r="L214" s="378" t="s">
        <v>3444</v>
      </c>
      <c r="M214" s="378" t="s">
        <v>3328</v>
      </c>
      <c r="N214" s="382">
        <v>41222</v>
      </c>
      <c r="O214" s="383">
        <v>2012</v>
      </c>
      <c r="P214" s="378" t="s">
        <v>1413</v>
      </c>
      <c r="Q214" s="378" t="s">
        <v>1413</v>
      </c>
      <c r="R214" s="378" t="s">
        <v>1413</v>
      </c>
      <c r="S214" s="381">
        <v>8</v>
      </c>
      <c r="T214" s="381" t="s">
        <v>1261</v>
      </c>
      <c r="U214" s="378" t="s">
        <v>1427</v>
      </c>
      <c r="V214" s="384" t="s">
        <v>1426</v>
      </c>
      <c r="W214" s="378" t="s">
        <v>1413</v>
      </c>
      <c r="X214" s="378" t="s">
        <v>1413</v>
      </c>
      <c r="Y214" s="378" t="s">
        <v>3219</v>
      </c>
      <c r="Z214" s="385" t="s">
        <v>1413</v>
      </c>
      <c r="AA214" s="385" t="s">
        <v>1413</v>
      </c>
      <c r="AB214" s="378" t="s">
        <v>3445</v>
      </c>
      <c r="AC214" s="378" t="s">
        <v>3446</v>
      </c>
      <c r="AD214" s="378" t="s">
        <v>3447</v>
      </c>
      <c r="AE214" s="378" t="s">
        <v>1413</v>
      </c>
      <c r="AF214" s="378" t="s">
        <v>1559</v>
      </c>
    </row>
    <row r="215" spans="1:32">
      <c r="A215" s="378" t="s">
        <v>146</v>
      </c>
      <c r="B215" s="379">
        <f t="shared" si="3"/>
        <v>2</v>
      </c>
      <c r="C215" s="378"/>
      <c r="D215" s="378" t="s">
        <v>1261</v>
      </c>
      <c r="E215" s="378" t="s">
        <v>1261</v>
      </c>
      <c r="F215" s="380" t="s">
        <v>1413</v>
      </c>
      <c r="G215" s="378" t="s">
        <v>3518</v>
      </c>
      <c r="H215" s="379" t="s">
        <v>1491</v>
      </c>
      <c r="I215" s="378" t="s">
        <v>1511</v>
      </c>
      <c r="J215" s="381" t="s">
        <v>1413</v>
      </c>
      <c r="K215" s="381" t="s">
        <v>1413</v>
      </c>
      <c r="L215" s="378" t="s">
        <v>3519</v>
      </c>
      <c r="M215" s="378" t="s">
        <v>1413</v>
      </c>
      <c r="N215" s="382">
        <v>40057</v>
      </c>
      <c r="O215" s="383">
        <v>2009</v>
      </c>
      <c r="P215" s="378" t="s">
        <v>1413</v>
      </c>
      <c r="Q215" s="378" t="s">
        <v>1413</v>
      </c>
      <c r="R215" s="378" t="s">
        <v>1413</v>
      </c>
      <c r="S215" s="381">
        <v>7</v>
      </c>
      <c r="T215" s="381" t="s">
        <v>1426</v>
      </c>
      <c r="U215" s="378" t="s">
        <v>1413</v>
      </c>
      <c r="V215" s="384" t="s">
        <v>1413</v>
      </c>
      <c r="W215" s="378" t="s">
        <v>1413</v>
      </c>
      <c r="X215" s="378" t="s">
        <v>1413</v>
      </c>
      <c r="Y215" s="378" t="s">
        <v>3219</v>
      </c>
      <c r="Z215" s="385" t="s">
        <v>1413</v>
      </c>
      <c r="AA215" s="385" t="s">
        <v>1413</v>
      </c>
      <c r="AB215" s="378" t="s">
        <v>1413</v>
      </c>
      <c r="AC215" s="378" t="s">
        <v>1413</v>
      </c>
      <c r="AD215" s="378" t="s">
        <v>1413</v>
      </c>
      <c r="AE215" s="378" t="s">
        <v>1413</v>
      </c>
      <c r="AF215" s="378" t="s">
        <v>1413</v>
      </c>
    </row>
    <row r="216" spans="1:32">
      <c r="A216" s="378" t="s">
        <v>146</v>
      </c>
      <c r="B216" s="379">
        <f t="shared" si="3"/>
        <v>1</v>
      </c>
      <c r="C216" s="378"/>
      <c r="D216" s="378"/>
      <c r="E216" s="378" t="s">
        <v>1261</v>
      </c>
      <c r="F216" s="380"/>
      <c r="G216" s="378" t="s">
        <v>3336</v>
      </c>
      <c r="H216" s="379" t="s">
        <v>1405</v>
      </c>
      <c r="I216" s="378" t="s">
        <v>1434</v>
      </c>
      <c r="J216" s="381" t="s">
        <v>1407</v>
      </c>
      <c r="K216" s="381" t="s">
        <v>1408</v>
      </c>
      <c r="L216" s="378" t="s">
        <v>3337</v>
      </c>
      <c r="M216" s="378" t="s">
        <v>3338</v>
      </c>
      <c r="N216" s="382">
        <v>41091</v>
      </c>
      <c r="O216" s="383">
        <v>2012</v>
      </c>
      <c r="P216" s="378" t="s">
        <v>3339</v>
      </c>
      <c r="Q216" s="378" t="s">
        <v>3229</v>
      </c>
      <c r="R216" s="378">
        <v>2</v>
      </c>
      <c r="S216" s="381">
        <v>7</v>
      </c>
      <c r="T216" s="381" t="s">
        <v>1261</v>
      </c>
      <c r="U216" s="378" t="s">
        <v>1427</v>
      </c>
      <c r="V216" s="384" t="s">
        <v>1261</v>
      </c>
      <c r="W216" s="378" t="s">
        <v>1414</v>
      </c>
      <c r="X216" s="378" t="s">
        <v>3340</v>
      </c>
      <c r="Y216" s="378" t="s">
        <v>1413</v>
      </c>
      <c r="Z216" s="385">
        <v>2.1</v>
      </c>
      <c r="AA216" s="385">
        <v>293.7</v>
      </c>
      <c r="AB216" s="378" t="s">
        <v>3341</v>
      </c>
      <c r="AC216" s="378" t="s">
        <v>3342</v>
      </c>
      <c r="AD216" s="378" t="s">
        <v>3343</v>
      </c>
      <c r="AE216" s="378" t="s">
        <v>3343</v>
      </c>
      <c r="AF216" s="378" t="s">
        <v>1413</v>
      </c>
    </row>
    <row r="217" spans="1:32">
      <c r="A217" s="378" t="s">
        <v>146</v>
      </c>
      <c r="B217" s="379">
        <f t="shared" si="3"/>
        <v>1</v>
      </c>
      <c r="C217" s="378"/>
      <c r="D217" s="378" t="s">
        <v>1261</v>
      </c>
      <c r="E217" s="378"/>
      <c r="F217" s="380" t="s">
        <v>1413</v>
      </c>
      <c r="G217" s="378" t="s">
        <v>3315</v>
      </c>
      <c r="H217" s="379" t="s">
        <v>1491</v>
      </c>
      <c r="I217" s="378" t="s">
        <v>1499</v>
      </c>
      <c r="J217" s="381" t="s">
        <v>1413</v>
      </c>
      <c r="K217" s="381" t="s">
        <v>1413</v>
      </c>
      <c r="L217" s="378" t="s">
        <v>3316</v>
      </c>
      <c r="M217" s="378" t="s">
        <v>3312</v>
      </c>
      <c r="N217" s="382">
        <v>42226</v>
      </c>
      <c r="O217" s="383">
        <v>2015</v>
      </c>
      <c r="P217" s="378" t="s">
        <v>1413</v>
      </c>
      <c r="Q217" s="378" t="s">
        <v>1413</v>
      </c>
      <c r="R217" s="378" t="s">
        <v>1413</v>
      </c>
      <c r="S217" s="381">
        <v>17</v>
      </c>
      <c r="T217" s="381" t="s">
        <v>1261</v>
      </c>
      <c r="U217" s="378" t="s">
        <v>3313</v>
      </c>
      <c r="V217" s="384" t="s">
        <v>1426</v>
      </c>
      <c r="W217" s="378" t="s">
        <v>1413</v>
      </c>
      <c r="X217" s="378" t="s">
        <v>1413</v>
      </c>
      <c r="Y217" s="378" t="s">
        <v>3313</v>
      </c>
      <c r="Z217" s="385" t="s">
        <v>1413</v>
      </c>
      <c r="AA217" s="385" t="s">
        <v>1413</v>
      </c>
      <c r="AB217" s="378" t="s">
        <v>1413</v>
      </c>
      <c r="AC217" s="378" t="s">
        <v>3314</v>
      </c>
      <c r="AD217" s="378" t="s">
        <v>1413</v>
      </c>
      <c r="AE217" s="378" t="s">
        <v>1413</v>
      </c>
      <c r="AF217" s="378" t="s">
        <v>1413</v>
      </c>
    </row>
    <row r="218" spans="1:32">
      <c r="A218" s="378" t="s">
        <v>147</v>
      </c>
      <c r="B218" s="379">
        <f t="shared" si="3"/>
        <v>3</v>
      </c>
      <c r="C218" s="378" t="s">
        <v>1261</v>
      </c>
      <c r="D218" s="378" t="s">
        <v>1261</v>
      </c>
      <c r="E218" s="378" t="s">
        <v>1261</v>
      </c>
      <c r="F218" s="380" t="s">
        <v>1413</v>
      </c>
      <c r="G218" s="378" t="s">
        <v>3872</v>
      </c>
      <c r="H218" s="379" t="s">
        <v>1405</v>
      </c>
      <c r="I218" s="378" t="s">
        <v>1406</v>
      </c>
      <c r="J218" s="381" t="s">
        <v>1407</v>
      </c>
      <c r="K218" s="381" t="s">
        <v>1421</v>
      </c>
      <c r="L218" s="378" t="s">
        <v>3873</v>
      </c>
      <c r="M218" s="378" t="s">
        <v>3874</v>
      </c>
      <c r="N218" s="382">
        <v>30105</v>
      </c>
      <c r="O218" s="383">
        <v>1982</v>
      </c>
      <c r="P218" s="378" t="s">
        <v>2096</v>
      </c>
      <c r="Q218" s="378" t="s">
        <v>1425</v>
      </c>
      <c r="R218" s="378">
        <v>76</v>
      </c>
      <c r="S218" s="381" t="s">
        <v>1413</v>
      </c>
      <c r="T218" s="381" t="s">
        <v>1413</v>
      </c>
      <c r="U218" s="378" t="s">
        <v>1413</v>
      </c>
      <c r="V218" s="384" t="s">
        <v>1261</v>
      </c>
      <c r="W218" s="378" t="s">
        <v>1414</v>
      </c>
      <c r="X218" s="378" t="s">
        <v>3875</v>
      </c>
      <c r="Y218" s="378" t="s">
        <v>1413</v>
      </c>
      <c r="Z218" s="385">
        <v>122.8</v>
      </c>
      <c r="AA218" s="385">
        <v>11.8</v>
      </c>
      <c r="AB218" s="378" t="s">
        <v>3876</v>
      </c>
      <c r="AC218" s="378" t="s">
        <v>3877</v>
      </c>
      <c r="AD218" s="378" t="s">
        <v>3878</v>
      </c>
      <c r="AE218" s="378" t="s">
        <v>3878</v>
      </c>
      <c r="AF218" s="378" t="s">
        <v>3878</v>
      </c>
    </row>
    <row r="219" spans="1:32">
      <c r="A219" s="378" t="s">
        <v>147</v>
      </c>
      <c r="B219" s="379">
        <f t="shared" si="3"/>
        <v>3</v>
      </c>
      <c r="C219" s="378" t="s">
        <v>1261</v>
      </c>
      <c r="D219" s="378" t="s">
        <v>1261</v>
      </c>
      <c r="E219" s="378" t="s">
        <v>1261</v>
      </c>
      <c r="F219" s="380" t="s">
        <v>1413</v>
      </c>
      <c r="G219" s="378" t="s">
        <v>3947</v>
      </c>
      <c r="H219" s="379" t="s">
        <v>1491</v>
      </c>
      <c r="I219" s="378" t="s">
        <v>1985</v>
      </c>
      <c r="J219" s="381" t="s">
        <v>1413</v>
      </c>
      <c r="K219" s="381" t="s">
        <v>1413</v>
      </c>
      <c r="L219" s="378" t="s">
        <v>3948</v>
      </c>
      <c r="M219" s="378" t="s">
        <v>3949</v>
      </c>
      <c r="N219" s="382">
        <v>38169</v>
      </c>
      <c r="O219" s="383">
        <v>2004</v>
      </c>
      <c r="P219" s="378" t="s">
        <v>1413</v>
      </c>
      <c r="Q219" s="378" t="s">
        <v>1413</v>
      </c>
      <c r="R219" s="378" t="s">
        <v>1413</v>
      </c>
      <c r="S219" s="381" t="s">
        <v>1413</v>
      </c>
      <c r="T219" s="381" t="s">
        <v>1426</v>
      </c>
      <c r="U219" s="378" t="s">
        <v>1413</v>
      </c>
      <c r="V219" s="384" t="s">
        <v>1496</v>
      </c>
      <c r="W219" s="378" t="s">
        <v>1413</v>
      </c>
      <c r="X219" s="378" t="s">
        <v>1413</v>
      </c>
      <c r="Y219" s="378" t="s">
        <v>3847</v>
      </c>
      <c r="Z219" s="385" t="s">
        <v>1413</v>
      </c>
      <c r="AA219" s="385" t="s">
        <v>1413</v>
      </c>
      <c r="AB219" s="378" t="s">
        <v>1413</v>
      </c>
      <c r="AC219" s="378" t="s">
        <v>3950</v>
      </c>
      <c r="AD219" s="378" t="s">
        <v>1413</v>
      </c>
      <c r="AE219" s="378" t="s">
        <v>1413</v>
      </c>
      <c r="AF219" s="378" t="s">
        <v>1413</v>
      </c>
    </row>
    <row r="220" spans="1:32">
      <c r="A220" s="378" t="s">
        <v>50</v>
      </c>
      <c r="B220" s="379">
        <f t="shared" si="3"/>
        <v>3</v>
      </c>
      <c r="C220" s="378" t="s">
        <v>1261</v>
      </c>
      <c r="D220" s="378" t="s">
        <v>1261</v>
      </c>
      <c r="E220" s="378" t="s">
        <v>1261</v>
      </c>
      <c r="F220" s="380" t="s">
        <v>1413</v>
      </c>
      <c r="G220" s="378" t="s">
        <v>4135</v>
      </c>
      <c r="H220" s="379" t="s">
        <v>1405</v>
      </c>
      <c r="I220" s="378" t="s">
        <v>1434</v>
      </c>
      <c r="J220" s="381" t="s">
        <v>1407</v>
      </c>
      <c r="K220" s="381" t="s">
        <v>1421</v>
      </c>
      <c r="L220" s="378" t="s">
        <v>4136</v>
      </c>
      <c r="M220" s="378" t="s">
        <v>4137</v>
      </c>
      <c r="N220" s="382">
        <v>38899</v>
      </c>
      <c r="O220" s="383">
        <v>2006</v>
      </c>
      <c r="P220" s="378" t="s">
        <v>50</v>
      </c>
      <c r="Q220" s="378" t="s">
        <v>1425</v>
      </c>
      <c r="R220" s="378">
        <v>86</v>
      </c>
      <c r="S220" s="381">
        <v>10</v>
      </c>
      <c r="T220" s="381" t="s">
        <v>1261</v>
      </c>
      <c r="U220" s="378" t="s">
        <v>4138</v>
      </c>
      <c r="V220" s="384" t="s">
        <v>1261</v>
      </c>
      <c r="W220" s="378" t="s">
        <v>1414</v>
      </c>
      <c r="X220" s="378" t="s">
        <v>4139</v>
      </c>
      <c r="Y220" s="378" t="s">
        <v>1413</v>
      </c>
      <c r="Z220" s="385">
        <v>0</v>
      </c>
      <c r="AA220" s="385">
        <v>30.7</v>
      </c>
      <c r="AB220" s="378" t="s">
        <v>4140</v>
      </c>
      <c r="AC220" s="378" t="s">
        <v>4141</v>
      </c>
      <c r="AD220" s="378" t="s">
        <v>4142</v>
      </c>
      <c r="AE220" s="378" t="s">
        <v>4143</v>
      </c>
      <c r="AF220" s="378" t="s">
        <v>4143</v>
      </c>
    </row>
    <row r="221" spans="1:32">
      <c r="A221" s="378" t="s">
        <v>50</v>
      </c>
      <c r="B221" s="379">
        <f t="shared" si="3"/>
        <v>3</v>
      </c>
      <c r="C221" s="378" t="s">
        <v>1261</v>
      </c>
      <c r="D221" s="378" t="s">
        <v>1261</v>
      </c>
      <c r="E221" s="378" t="s">
        <v>1261</v>
      </c>
      <c r="F221" s="380" t="s">
        <v>1413</v>
      </c>
      <c r="G221" s="378" t="s">
        <v>3963</v>
      </c>
      <c r="H221" s="379" t="s">
        <v>1405</v>
      </c>
      <c r="I221" s="378" t="s">
        <v>1434</v>
      </c>
      <c r="J221" s="381" t="s">
        <v>1407</v>
      </c>
      <c r="K221" s="381" t="s">
        <v>1421</v>
      </c>
      <c r="L221" s="378" t="s">
        <v>3964</v>
      </c>
      <c r="M221" s="378" t="s">
        <v>3965</v>
      </c>
      <c r="N221" s="382">
        <v>31933</v>
      </c>
      <c r="O221" s="383">
        <v>1987</v>
      </c>
      <c r="P221" s="378" t="s">
        <v>50</v>
      </c>
      <c r="Q221" s="378" t="s">
        <v>2045</v>
      </c>
      <c r="R221" s="378">
        <v>308</v>
      </c>
      <c r="S221" s="381">
        <v>14</v>
      </c>
      <c r="T221" s="381" t="s">
        <v>1261</v>
      </c>
      <c r="U221" s="378" t="s">
        <v>1477</v>
      </c>
      <c r="V221" s="384" t="s">
        <v>1261</v>
      </c>
      <c r="W221" s="378" t="s">
        <v>1414</v>
      </c>
      <c r="X221" s="378" t="s">
        <v>3966</v>
      </c>
      <c r="Y221" s="378" t="s">
        <v>1413</v>
      </c>
      <c r="Z221" s="385">
        <v>28.1</v>
      </c>
      <c r="AA221" s="385">
        <v>60.4</v>
      </c>
      <c r="AB221" s="378" t="s">
        <v>3967</v>
      </c>
      <c r="AC221" s="378" t="s">
        <v>3968</v>
      </c>
      <c r="AD221" s="378" t="s">
        <v>3969</v>
      </c>
      <c r="AE221" s="378" t="s">
        <v>3970</v>
      </c>
      <c r="AF221" s="378" t="s">
        <v>1413</v>
      </c>
    </row>
    <row r="222" spans="1:32">
      <c r="A222" s="378" t="s">
        <v>50</v>
      </c>
      <c r="B222" s="379">
        <f t="shared" si="3"/>
        <v>3</v>
      </c>
      <c r="C222" s="378" t="s">
        <v>1261</v>
      </c>
      <c r="D222" s="378" t="s">
        <v>1261</v>
      </c>
      <c r="E222" s="378" t="s">
        <v>1261</v>
      </c>
      <c r="F222" s="380" t="s">
        <v>1413</v>
      </c>
      <c r="G222" s="378" t="s">
        <v>4156</v>
      </c>
      <c r="H222" s="379" t="s">
        <v>1405</v>
      </c>
      <c r="I222" s="378" t="s">
        <v>1406</v>
      </c>
      <c r="J222" s="381" t="s">
        <v>1407</v>
      </c>
      <c r="K222" s="381" t="s">
        <v>1421</v>
      </c>
      <c r="L222" s="378" t="s">
        <v>4157</v>
      </c>
      <c r="M222" s="378" t="s">
        <v>4158</v>
      </c>
      <c r="N222" s="382">
        <v>36196</v>
      </c>
      <c r="O222" s="383">
        <v>1999</v>
      </c>
      <c r="P222" s="378" t="s">
        <v>50</v>
      </c>
      <c r="Q222" s="378" t="s">
        <v>1425</v>
      </c>
      <c r="R222" s="378">
        <v>130</v>
      </c>
      <c r="S222" s="381">
        <v>11</v>
      </c>
      <c r="T222" s="381" t="s">
        <v>1261</v>
      </c>
      <c r="U222" s="378" t="s">
        <v>4151</v>
      </c>
      <c r="V222" s="384" t="s">
        <v>1261</v>
      </c>
      <c r="W222" s="378" t="s">
        <v>1414</v>
      </c>
      <c r="X222" s="378" t="s">
        <v>4159</v>
      </c>
      <c r="Y222" s="378" t="s">
        <v>1413</v>
      </c>
      <c r="Z222" s="385">
        <v>29.5</v>
      </c>
      <c r="AA222" s="385">
        <v>26.3</v>
      </c>
      <c r="AB222" s="378" t="s">
        <v>4160</v>
      </c>
      <c r="AC222" s="378" t="s">
        <v>4161</v>
      </c>
      <c r="AD222" s="378" t="s">
        <v>4162</v>
      </c>
      <c r="AE222" s="378" t="s">
        <v>4163</v>
      </c>
      <c r="AF222" s="378" t="s">
        <v>1413</v>
      </c>
    </row>
    <row r="223" spans="1:32">
      <c r="A223" s="378" t="s">
        <v>50</v>
      </c>
      <c r="B223" s="379">
        <f t="shared" si="3"/>
        <v>3</v>
      </c>
      <c r="C223" s="378" t="s">
        <v>1261</v>
      </c>
      <c r="D223" s="378" t="s">
        <v>1261</v>
      </c>
      <c r="E223" s="378" t="s">
        <v>1261</v>
      </c>
      <c r="F223" s="380" t="s">
        <v>1413</v>
      </c>
      <c r="G223" s="378" t="s">
        <v>3971</v>
      </c>
      <c r="H223" s="379" t="s">
        <v>1405</v>
      </c>
      <c r="I223" s="378" t="s">
        <v>1434</v>
      </c>
      <c r="J223" s="381" t="s">
        <v>1407</v>
      </c>
      <c r="K223" s="381" t="s">
        <v>1408</v>
      </c>
      <c r="L223" s="378" t="s">
        <v>3972</v>
      </c>
      <c r="M223" s="378" t="s">
        <v>3973</v>
      </c>
      <c r="N223" s="382">
        <v>31199</v>
      </c>
      <c r="O223" s="383">
        <v>1985</v>
      </c>
      <c r="P223" s="378" t="s">
        <v>2086</v>
      </c>
      <c r="Q223" s="378" t="s">
        <v>1413</v>
      </c>
      <c r="R223" s="378">
        <v>570</v>
      </c>
      <c r="S223" s="381">
        <v>13</v>
      </c>
      <c r="T223" s="381" t="s">
        <v>1261</v>
      </c>
      <c r="U223" s="378" t="s">
        <v>1427</v>
      </c>
      <c r="V223" s="384" t="s">
        <v>1261</v>
      </c>
      <c r="W223" s="378" t="s">
        <v>1414</v>
      </c>
      <c r="X223" s="378" t="s">
        <v>3974</v>
      </c>
      <c r="Y223" s="378" t="s">
        <v>1413</v>
      </c>
      <c r="Z223" s="385">
        <v>265.7</v>
      </c>
      <c r="AA223" s="385">
        <v>295.8</v>
      </c>
      <c r="AB223" s="378" t="s">
        <v>3975</v>
      </c>
      <c r="AC223" s="378" t="s">
        <v>3976</v>
      </c>
      <c r="AD223" s="378" t="s">
        <v>1413</v>
      </c>
      <c r="AE223" s="378" t="s">
        <v>3977</v>
      </c>
      <c r="AF223" s="378" t="s">
        <v>3977</v>
      </c>
    </row>
    <row r="224" spans="1:32">
      <c r="A224" s="378" t="s">
        <v>50</v>
      </c>
      <c r="B224" s="379">
        <f t="shared" si="3"/>
        <v>3</v>
      </c>
      <c r="C224" s="378" t="s">
        <v>1261</v>
      </c>
      <c r="D224" s="378" t="s">
        <v>1261</v>
      </c>
      <c r="E224" s="378" t="s">
        <v>1261</v>
      </c>
      <c r="F224" s="380" t="s">
        <v>1413</v>
      </c>
      <c r="G224" s="378" t="s">
        <v>4177</v>
      </c>
      <c r="H224" s="379" t="s">
        <v>1405</v>
      </c>
      <c r="I224" s="378" t="s">
        <v>1406</v>
      </c>
      <c r="J224" s="381" t="s">
        <v>1407</v>
      </c>
      <c r="K224" s="381" t="s">
        <v>1421</v>
      </c>
      <c r="L224" s="378" t="s">
        <v>4178</v>
      </c>
      <c r="M224" s="378" t="s">
        <v>4179</v>
      </c>
      <c r="N224" s="382">
        <v>38840</v>
      </c>
      <c r="O224" s="383">
        <v>2006</v>
      </c>
      <c r="P224" s="378" t="s">
        <v>50</v>
      </c>
      <c r="Q224" s="378" t="s">
        <v>1425</v>
      </c>
      <c r="R224" s="378">
        <v>69</v>
      </c>
      <c r="S224" s="381">
        <v>13</v>
      </c>
      <c r="T224" s="381" t="s">
        <v>1261</v>
      </c>
      <c r="U224" s="378" t="s">
        <v>1427</v>
      </c>
      <c r="V224" s="384" t="s">
        <v>1261</v>
      </c>
      <c r="W224" s="378" t="s">
        <v>1414</v>
      </c>
      <c r="X224" s="378" t="s">
        <v>4180</v>
      </c>
      <c r="Y224" s="378" t="s">
        <v>1413</v>
      </c>
      <c r="Z224" s="385">
        <v>29.9</v>
      </c>
      <c r="AA224" s="385">
        <v>12.8</v>
      </c>
      <c r="AB224" s="378" t="s">
        <v>4181</v>
      </c>
      <c r="AC224" s="378" t="s">
        <v>4182</v>
      </c>
      <c r="AD224" s="378" t="s">
        <v>1413</v>
      </c>
      <c r="AE224" s="378" t="s">
        <v>4183</v>
      </c>
      <c r="AF224" s="378" t="s">
        <v>1413</v>
      </c>
    </row>
    <row r="225" spans="1:32">
      <c r="A225" s="378" t="s">
        <v>50</v>
      </c>
      <c r="B225" s="379">
        <f t="shared" si="3"/>
        <v>2</v>
      </c>
      <c r="C225" s="378"/>
      <c r="D225" s="378" t="s">
        <v>1261</v>
      </c>
      <c r="E225" s="378" t="s">
        <v>1261</v>
      </c>
      <c r="F225" s="380" t="s">
        <v>1413</v>
      </c>
      <c r="G225" s="378" t="s">
        <v>4232</v>
      </c>
      <c r="H225" s="379" t="s">
        <v>1491</v>
      </c>
      <c r="I225" s="378" t="s">
        <v>1492</v>
      </c>
      <c r="J225" s="381" t="s">
        <v>1413</v>
      </c>
      <c r="K225" s="381" t="s">
        <v>1413</v>
      </c>
      <c r="L225" s="378" t="s">
        <v>4233</v>
      </c>
      <c r="M225" s="378" t="s">
        <v>4234</v>
      </c>
      <c r="N225" s="382">
        <v>40694</v>
      </c>
      <c r="O225" s="383">
        <v>2011</v>
      </c>
      <c r="P225" s="378" t="s">
        <v>1413</v>
      </c>
      <c r="Q225" s="378" t="s">
        <v>1413</v>
      </c>
      <c r="R225" s="378" t="s">
        <v>1413</v>
      </c>
      <c r="S225" s="381">
        <v>12</v>
      </c>
      <c r="T225" s="381" t="s">
        <v>1261</v>
      </c>
      <c r="U225" s="378" t="s">
        <v>1427</v>
      </c>
      <c r="V225" s="384" t="s">
        <v>1426</v>
      </c>
      <c r="W225" s="378" t="s">
        <v>1413</v>
      </c>
      <c r="X225" s="378" t="s">
        <v>1413</v>
      </c>
      <c r="Y225" s="378" t="s">
        <v>954</v>
      </c>
      <c r="Z225" s="385" t="s">
        <v>1413</v>
      </c>
      <c r="AA225" s="385" t="s">
        <v>1413</v>
      </c>
      <c r="AB225" s="378" t="s">
        <v>4235</v>
      </c>
      <c r="AC225" s="378" t="s">
        <v>4236</v>
      </c>
      <c r="AD225" s="378" t="s">
        <v>1413</v>
      </c>
      <c r="AE225" s="378" t="s">
        <v>1413</v>
      </c>
      <c r="AF225" s="378" t="s">
        <v>1413</v>
      </c>
    </row>
    <row r="226" spans="1:32">
      <c r="A226" s="378" t="s">
        <v>50</v>
      </c>
      <c r="B226" s="379">
        <f t="shared" si="3"/>
        <v>2</v>
      </c>
      <c r="C226" s="378"/>
      <c r="D226" s="378" t="s">
        <v>1261</v>
      </c>
      <c r="E226" s="378" t="s">
        <v>1261</v>
      </c>
      <c r="F226" s="380" t="s">
        <v>1413</v>
      </c>
      <c r="G226" s="378" t="s">
        <v>4237</v>
      </c>
      <c r="H226" s="379" t="s">
        <v>1491</v>
      </c>
      <c r="I226" s="378" t="s">
        <v>1492</v>
      </c>
      <c r="J226" s="381" t="s">
        <v>1413</v>
      </c>
      <c r="K226" s="381" t="s">
        <v>1413</v>
      </c>
      <c r="L226" s="378" t="s">
        <v>4238</v>
      </c>
      <c r="M226" s="378" t="s">
        <v>4239</v>
      </c>
      <c r="N226" s="382">
        <v>40360</v>
      </c>
      <c r="O226" s="383">
        <v>2010</v>
      </c>
      <c r="P226" s="378" t="s">
        <v>1413</v>
      </c>
      <c r="Q226" s="378" t="s">
        <v>1413</v>
      </c>
      <c r="R226" s="378" t="s">
        <v>1413</v>
      </c>
      <c r="S226" s="381">
        <v>15</v>
      </c>
      <c r="T226" s="381" t="s">
        <v>1261</v>
      </c>
      <c r="U226" s="378" t="s">
        <v>1427</v>
      </c>
      <c r="V226" s="384" t="s">
        <v>1426</v>
      </c>
      <c r="W226" s="378" t="s">
        <v>1413</v>
      </c>
      <c r="X226" s="378" t="s">
        <v>1413</v>
      </c>
      <c r="Y226" s="378" t="s">
        <v>954</v>
      </c>
      <c r="Z226" s="385" t="s">
        <v>1413</v>
      </c>
      <c r="AA226" s="385" t="s">
        <v>1413</v>
      </c>
      <c r="AB226" s="378" t="s">
        <v>4240</v>
      </c>
      <c r="AC226" s="378" t="s">
        <v>4241</v>
      </c>
      <c r="AD226" s="378" t="s">
        <v>1413</v>
      </c>
      <c r="AE226" s="378" t="s">
        <v>1413</v>
      </c>
      <c r="AF226" s="378" t="s">
        <v>1413</v>
      </c>
    </row>
    <row r="227" spans="1:32" hidden="1">
      <c r="A227" s="378" t="s">
        <v>140</v>
      </c>
      <c r="B227" s="379">
        <f t="shared" si="3"/>
        <v>0</v>
      </c>
      <c r="C227" s="378"/>
      <c r="D227" s="378"/>
      <c r="E227" s="378"/>
      <c r="F227" s="380" t="s">
        <v>1413</v>
      </c>
      <c r="G227" s="378" t="s">
        <v>1498</v>
      </c>
      <c r="H227" s="379" t="s">
        <v>1491</v>
      </c>
      <c r="I227" s="378" t="s">
        <v>1499</v>
      </c>
      <c r="J227" s="381" t="s">
        <v>1413</v>
      </c>
      <c r="K227" s="381" t="s">
        <v>1413</v>
      </c>
      <c r="L227" s="378" t="s">
        <v>1500</v>
      </c>
      <c r="M227" s="378" t="s">
        <v>1427</v>
      </c>
      <c r="N227" s="382">
        <v>35612</v>
      </c>
      <c r="O227" s="383">
        <v>1997</v>
      </c>
      <c r="P227" s="378" t="s">
        <v>1413</v>
      </c>
      <c r="Q227" s="378" t="s">
        <v>1413</v>
      </c>
      <c r="R227" s="378" t="s">
        <v>1413</v>
      </c>
      <c r="S227" s="381" t="s">
        <v>1413</v>
      </c>
      <c r="T227" s="381" t="s">
        <v>1426</v>
      </c>
      <c r="U227" s="378" t="s">
        <v>1413</v>
      </c>
      <c r="V227" s="384" t="s">
        <v>1413</v>
      </c>
      <c r="W227" s="378" t="s">
        <v>1413</v>
      </c>
      <c r="X227" s="378" t="s">
        <v>1413</v>
      </c>
      <c r="Y227" s="378" t="s">
        <v>1404</v>
      </c>
      <c r="Z227" s="385" t="s">
        <v>1413</v>
      </c>
      <c r="AA227" s="385" t="s">
        <v>1413</v>
      </c>
      <c r="AB227" s="378" t="s">
        <v>1416</v>
      </c>
      <c r="AC227" s="378" t="s">
        <v>1501</v>
      </c>
      <c r="AD227" s="378" t="s">
        <v>1413</v>
      </c>
      <c r="AE227" s="378" t="s">
        <v>1413</v>
      </c>
      <c r="AF227" s="378" t="s">
        <v>1413</v>
      </c>
    </row>
    <row r="228" spans="1:32" hidden="1">
      <c r="A228" s="378" t="s">
        <v>140</v>
      </c>
      <c r="B228" s="379">
        <f t="shared" si="3"/>
        <v>0</v>
      </c>
      <c r="C228" s="378"/>
      <c r="D228" s="378"/>
      <c r="E228" s="378"/>
      <c r="F228" s="380" t="s">
        <v>1413</v>
      </c>
      <c r="G228" s="378" t="s">
        <v>1502</v>
      </c>
      <c r="H228" s="379" t="s">
        <v>1491</v>
      </c>
      <c r="I228" s="378" t="s">
        <v>1499</v>
      </c>
      <c r="J228" s="381" t="s">
        <v>1413</v>
      </c>
      <c r="K228" s="381" t="s">
        <v>1413</v>
      </c>
      <c r="L228" s="378" t="s">
        <v>1503</v>
      </c>
      <c r="M228" s="378" t="s">
        <v>1427</v>
      </c>
      <c r="N228" s="382">
        <v>41668</v>
      </c>
      <c r="O228" s="383">
        <v>2014</v>
      </c>
      <c r="P228" s="378" t="s">
        <v>1413</v>
      </c>
      <c r="Q228" s="378" t="s">
        <v>1413</v>
      </c>
      <c r="R228" s="378" t="s">
        <v>1413</v>
      </c>
      <c r="S228" s="381">
        <v>12</v>
      </c>
      <c r="T228" s="381" t="s">
        <v>1426</v>
      </c>
      <c r="U228" s="378" t="s">
        <v>1427</v>
      </c>
      <c r="V228" s="384" t="s">
        <v>1413</v>
      </c>
      <c r="W228" s="378" t="s">
        <v>1413</v>
      </c>
      <c r="X228" s="378" t="s">
        <v>1413</v>
      </c>
      <c r="Y228" s="378" t="s">
        <v>1404</v>
      </c>
      <c r="Z228" s="385" t="s">
        <v>1413</v>
      </c>
      <c r="AA228" s="385" t="s">
        <v>1413</v>
      </c>
      <c r="AB228" s="378" t="s">
        <v>1416</v>
      </c>
      <c r="AC228" s="378" t="s">
        <v>1504</v>
      </c>
      <c r="AD228" s="378" t="s">
        <v>1413</v>
      </c>
      <c r="AE228" s="378" t="s">
        <v>1413</v>
      </c>
      <c r="AF228" s="378" t="s">
        <v>1413</v>
      </c>
    </row>
    <row r="229" spans="1:32" hidden="1">
      <c r="A229" s="378" t="s">
        <v>140</v>
      </c>
      <c r="B229" s="379">
        <f t="shared" si="3"/>
        <v>0</v>
      </c>
      <c r="C229" s="378"/>
      <c r="D229" s="378"/>
      <c r="E229" s="378"/>
      <c r="F229" s="380" t="s">
        <v>1413</v>
      </c>
      <c r="G229" s="378" t="s">
        <v>1554</v>
      </c>
      <c r="H229" s="379" t="s">
        <v>1491</v>
      </c>
      <c r="I229" s="378" t="s">
        <v>1499</v>
      </c>
      <c r="J229" s="381" t="s">
        <v>1413</v>
      </c>
      <c r="K229" s="381" t="s">
        <v>1413</v>
      </c>
      <c r="L229" s="378" t="s">
        <v>1555</v>
      </c>
      <c r="M229" s="378" t="s">
        <v>1556</v>
      </c>
      <c r="N229" s="382">
        <v>41493</v>
      </c>
      <c r="O229" s="383">
        <v>2013</v>
      </c>
      <c r="P229" s="378" t="s">
        <v>1413</v>
      </c>
      <c r="Q229" s="378" t="s">
        <v>1413</v>
      </c>
      <c r="R229" s="378" t="s">
        <v>1413</v>
      </c>
      <c r="S229" s="381">
        <v>9</v>
      </c>
      <c r="T229" s="381" t="s">
        <v>1426</v>
      </c>
      <c r="U229" s="378" t="s">
        <v>1557</v>
      </c>
      <c r="V229" s="384" t="s">
        <v>1496</v>
      </c>
      <c r="W229" s="378" t="s">
        <v>1414</v>
      </c>
      <c r="X229" s="378" t="s">
        <v>1478</v>
      </c>
      <c r="Y229" s="378" t="s">
        <v>1474</v>
      </c>
      <c r="Z229" s="385" t="s">
        <v>1413</v>
      </c>
      <c r="AA229" s="385" t="s">
        <v>1413</v>
      </c>
      <c r="AB229" s="378" t="s">
        <v>1479</v>
      </c>
      <c r="AC229" s="378" t="s">
        <v>1558</v>
      </c>
      <c r="AD229" s="378" t="s">
        <v>1482</v>
      </c>
      <c r="AE229" s="378" t="s">
        <v>1482</v>
      </c>
      <c r="AF229" s="378" t="s">
        <v>1559</v>
      </c>
    </row>
    <row r="230" spans="1:32" hidden="1">
      <c r="A230" s="378" t="s">
        <v>140</v>
      </c>
      <c r="B230" s="379">
        <f t="shared" si="3"/>
        <v>0</v>
      </c>
      <c r="C230" s="378"/>
      <c r="D230" s="378"/>
      <c r="E230" s="378"/>
      <c r="F230" s="380" t="s">
        <v>1413</v>
      </c>
      <c r="G230" s="378" t="s">
        <v>1571</v>
      </c>
      <c r="H230" s="379" t="s">
        <v>1491</v>
      </c>
      <c r="I230" s="378" t="s">
        <v>1499</v>
      </c>
      <c r="J230" s="381" t="s">
        <v>1413</v>
      </c>
      <c r="K230" s="381" t="s">
        <v>1413</v>
      </c>
      <c r="L230" s="378" t="s">
        <v>1572</v>
      </c>
      <c r="M230" s="378" t="s">
        <v>1573</v>
      </c>
      <c r="N230" s="382">
        <v>36973</v>
      </c>
      <c r="O230" s="383">
        <v>2001</v>
      </c>
      <c r="P230" s="378" t="s">
        <v>1413</v>
      </c>
      <c r="Q230" s="378" t="s">
        <v>1413</v>
      </c>
      <c r="R230" s="378" t="s">
        <v>1413</v>
      </c>
      <c r="S230" s="381">
        <v>0</v>
      </c>
      <c r="T230" s="381" t="s">
        <v>1261</v>
      </c>
      <c r="U230" s="378" t="s">
        <v>1574</v>
      </c>
      <c r="V230" s="384" t="s">
        <v>1413</v>
      </c>
      <c r="W230" s="378" t="s">
        <v>1413</v>
      </c>
      <c r="X230" s="378" t="s">
        <v>1413</v>
      </c>
      <c r="Y230" s="378" t="s">
        <v>1413</v>
      </c>
      <c r="Z230" s="385" t="s">
        <v>1413</v>
      </c>
      <c r="AA230" s="385" t="s">
        <v>1413</v>
      </c>
      <c r="AB230" s="378" t="s">
        <v>1413</v>
      </c>
      <c r="AC230" s="378" t="s">
        <v>1413</v>
      </c>
      <c r="AD230" s="378" t="s">
        <v>1413</v>
      </c>
      <c r="AE230" s="378" t="s">
        <v>1413</v>
      </c>
      <c r="AF230" s="378" t="s">
        <v>1413</v>
      </c>
    </row>
    <row r="231" spans="1:32" hidden="1">
      <c r="A231" s="378" t="s">
        <v>140</v>
      </c>
      <c r="B231" s="379">
        <f t="shared" si="3"/>
        <v>0</v>
      </c>
      <c r="C231" s="378"/>
      <c r="D231" s="378"/>
      <c r="E231" s="378"/>
      <c r="F231" s="380" t="s">
        <v>1413</v>
      </c>
      <c r="G231" s="378" t="s">
        <v>1575</v>
      </c>
      <c r="H231" s="379" t="s">
        <v>1491</v>
      </c>
      <c r="I231" s="378" t="s">
        <v>1499</v>
      </c>
      <c r="J231" s="381" t="s">
        <v>1413</v>
      </c>
      <c r="K231" s="381" t="s">
        <v>1413</v>
      </c>
      <c r="L231" s="378" t="s">
        <v>1576</v>
      </c>
      <c r="M231" s="378" t="s">
        <v>1577</v>
      </c>
      <c r="N231" s="382">
        <v>37596</v>
      </c>
      <c r="O231" s="383">
        <v>2002</v>
      </c>
      <c r="P231" s="378" t="s">
        <v>1413</v>
      </c>
      <c r="Q231" s="378" t="s">
        <v>1413</v>
      </c>
      <c r="R231" s="378" t="s">
        <v>1413</v>
      </c>
      <c r="S231" s="381">
        <v>16</v>
      </c>
      <c r="T231" s="381" t="s">
        <v>1426</v>
      </c>
      <c r="U231" s="378" t="s">
        <v>1578</v>
      </c>
      <c r="V231" s="384" t="s">
        <v>1413</v>
      </c>
      <c r="W231" s="378" t="s">
        <v>1413</v>
      </c>
      <c r="X231" s="378" t="s">
        <v>1413</v>
      </c>
      <c r="Y231" s="378" t="s">
        <v>1519</v>
      </c>
      <c r="Z231" s="385" t="s">
        <v>1413</v>
      </c>
      <c r="AA231" s="385" t="s">
        <v>1413</v>
      </c>
      <c r="AB231" s="378" t="s">
        <v>1413</v>
      </c>
      <c r="AC231" s="378" t="s">
        <v>1413</v>
      </c>
      <c r="AD231" s="378" t="s">
        <v>1413</v>
      </c>
      <c r="AE231" s="378" t="s">
        <v>1413</v>
      </c>
      <c r="AF231" s="378" t="s">
        <v>1413</v>
      </c>
    </row>
    <row r="232" spans="1:32" hidden="1">
      <c r="A232" s="378" t="s">
        <v>140</v>
      </c>
      <c r="B232" s="379">
        <f t="shared" si="3"/>
        <v>0</v>
      </c>
      <c r="C232" s="378"/>
      <c r="D232" s="378"/>
      <c r="E232" s="378"/>
      <c r="F232" s="380" t="s">
        <v>1413</v>
      </c>
      <c r="G232" s="378" t="s">
        <v>1584</v>
      </c>
      <c r="H232" s="379" t="s">
        <v>1491</v>
      </c>
      <c r="I232" s="378" t="s">
        <v>1499</v>
      </c>
      <c r="J232" s="381" t="s">
        <v>1413</v>
      </c>
      <c r="K232" s="381" t="s">
        <v>1413</v>
      </c>
      <c r="L232" s="378" t="s">
        <v>1585</v>
      </c>
      <c r="M232" s="378" t="s">
        <v>1574</v>
      </c>
      <c r="N232" s="382">
        <v>39264</v>
      </c>
      <c r="O232" s="383">
        <v>2007</v>
      </c>
      <c r="P232" s="378" t="s">
        <v>1413</v>
      </c>
      <c r="Q232" s="378" t="s">
        <v>1413</v>
      </c>
      <c r="R232" s="378" t="s">
        <v>1413</v>
      </c>
      <c r="S232" s="381">
        <v>20</v>
      </c>
      <c r="T232" s="381" t="s">
        <v>1426</v>
      </c>
      <c r="U232" s="378" t="s">
        <v>1586</v>
      </c>
      <c r="V232" s="384" t="s">
        <v>1426</v>
      </c>
      <c r="W232" s="378" t="s">
        <v>1413</v>
      </c>
      <c r="X232" s="378" t="s">
        <v>1413</v>
      </c>
      <c r="Y232" s="378" t="s">
        <v>1413</v>
      </c>
      <c r="Z232" s="385" t="s">
        <v>1413</v>
      </c>
      <c r="AA232" s="385" t="s">
        <v>1413</v>
      </c>
      <c r="AB232" s="378" t="s">
        <v>1416</v>
      </c>
      <c r="AC232" s="378" t="s">
        <v>1587</v>
      </c>
      <c r="AD232" s="378" t="s">
        <v>1413</v>
      </c>
      <c r="AE232" s="378" t="s">
        <v>1413</v>
      </c>
      <c r="AF232" s="378" t="s">
        <v>1413</v>
      </c>
    </row>
    <row r="233" spans="1:32" hidden="1">
      <c r="A233" s="378" t="s">
        <v>140</v>
      </c>
      <c r="B233" s="379">
        <f t="shared" si="3"/>
        <v>0</v>
      </c>
      <c r="C233" s="378"/>
      <c r="D233" s="378"/>
      <c r="E233" s="378"/>
      <c r="F233" s="380" t="s">
        <v>1413</v>
      </c>
      <c r="G233" s="378" t="s">
        <v>1594</v>
      </c>
      <c r="H233" s="379" t="s">
        <v>1491</v>
      </c>
      <c r="I233" s="378" t="s">
        <v>1499</v>
      </c>
      <c r="J233" s="381" t="s">
        <v>1413</v>
      </c>
      <c r="K233" s="381" t="s">
        <v>1413</v>
      </c>
      <c r="L233" s="378" t="s">
        <v>1595</v>
      </c>
      <c r="M233" s="378" t="s">
        <v>1574</v>
      </c>
      <c r="N233" s="382">
        <v>22099</v>
      </c>
      <c r="O233" s="383">
        <v>1960</v>
      </c>
      <c r="P233" s="378" t="s">
        <v>1413</v>
      </c>
      <c r="Q233" s="378" t="s">
        <v>1413</v>
      </c>
      <c r="R233" s="378" t="s">
        <v>1413</v>
      </c>
      <c r="S233" s="381">
        <v>20</v>
      </c>
      <c r="T233" s="381" t="s">
        <v>1426</v>
      </c>
      <c r="U233" s="378" t="s">
        <v>1586</v>
      </c>
      <c r="V233" s="384" t="s">
        <v>1426</v>
      </c>
      <c r="W233" s="378" t="s">
        <v>1413</v>
      </c>
      <c r="X233" s="378" t="s">
        <v>1413</v>
      </c>
      <c r="Y233" s="378" t="s">
        <v>1404</v>
      </c>
      <c r="Z233" s="385" t="s">
        <v>1413</v>
      </c>
      <c r="AA233" s="385" t="s">
        <v>1413</v>
      </c>
      <c r="AB233" s="378" t="s">
        <v>1416</v>
      </c>
      <c r="AC233" s="378" t="s">
        <v>1596</v>
      </c>
      <c r="AD233" s="378" t="s">
        <v>1413</v>
      </c>
      <c r="AE233" s="378" t="s">
        <v>1413</v>
      </c>
      <c r="AF233" s="378" t="s">
        <v>1413</v>
      </c>
    </row>
    <row r="234" spans="1:32" hidden="1">
      <c r="A234" s="378" t="s">
        <v>140</v>
      </c>
      <c r="B234" s="379">
        <f t="shared" si="3"/>
        <v>0</v>
      </c>
      <c r="C234" s="378"/>
      <c r="D234" s="378"/>
      <c r="E234" s="378"/>
      <c r="F234" s="380" t="s">
        <v>1413</v>
      </c>
      <c r="G234" s="378" t="s">
        <v>1597</v>
      </c>
      <c r="H234" s="379" t="s">
        <v>1491</v>
      </c>
      <c r="I234" s="378" t="s">
        <v>1499</v>
      </c>
      <c r="J234" s="381" t="s">
        <v>1413</v>
      </c>
      <c r="K234" s="381" t="s">
        <v>1413</v>
      </c>
      <c r="L234" s="378" t="s">
        <v>1598</v>
      </c>
      <c r="M234" s="378" t="s">
        <v>1574</v>
      </c>
      <c r="N234" s="382">
        <v>38169</v>
      </c>
      <c r="O234" s="383">
        <v>2004</v>
      </c>
      <c r="P234" s="378" t="s">
        <v>1413</v>
      </c>
      <c r="Q234" s="378" t="s">
        <v>1413</v>
      </c>
      <c r="R234" s="378" t="s">
        <v>1413</v>
      </c>
      <c r="S234" s="381">
        <v>18</v>
      </c>
      <c r="T234" s="381" t="s">
        <v>1426</v>
      </c>
      <c r="U234" s="378" t="s">
        <v>1586</v>
      </c>
      <c r="V234" s="384" t="s">
        <v>1426</v>
      </c>
      <c r="W234" s="378" t="s">
        <v>1413</v>
      </c>
      <c r="X234" s="378" t="s">
        <v>1413</v>
      </c>
      <c r="Y234" s="378" t="s">
        <v>1413</v>
      </c>
      <c r="Z234" s="385" t="s">
        <v>1413</v>
      </c>
      <c r="AA234" s="385" t="s">
        <v>1413</v>
      </c>
      <c r="AB234" s="378" t="s">
        <v>1416</v>
      </c>
      <c r="AC234" s="378" t="s">
        <v>1413</v>
      </c>
      <c r="AD234" s="378" t="s">
        <v>1413</v>
      </c>
      <c r="AE234" s="378" t="s">
        <v>1413</v>
      </c>
      <c r="AF234" s="378" t="s">
        <v>1413</v>
      </c>
    </row>
    <row r="235" spans="1:32" hidden="1">
      <c r="A235" s="378" t="s">
        <v>140</v>
      </c>
      <c r="B235" s="379">
        <f t="shared" si="3"/>
        <v>0</v>
      </c>
      <c r="C235" s="378"/>
      <c r="D235" s="378"/>
      <c r="E235" s="378"/>
      <c r="F235" s="380" t="s">
        <v>1413</v>
      </c>
      <c r="G235" s="378" t="s">
        <v>1601</v>
      </c>
      <c r="H235" s="379" t="s">
        <v>1491</v>
      </c>
      <c r="I235" s="378" t="s">
        <v>1499</v>
      </c>
      <c r="J235" s="381" t="s">
        <v>1413</v>
      </c>
      <c r="K235" s="381" t="s">
        <v>1413</v>
      </c>
      <c r="L235" s="378" t="s">
        <v>1602</v>
      </c>
      <c r="M235" s="378" t="s">
        <v>1603</v>
      </c>
      <c r="N235" s="382">
        <v>37804</v>
      </c>
      <c r="O235" s="383">
        <v>2003</v>
      </c>
      <c r="P235" s="378" t="s">
        <v>1413</v>
      </c>
      <c r="Q235" s="378" t="s">
        <v>1413</v>
      </c>
      <c r="R235" s="378" t="s">
        <v>1413</v>
      </c>
      <c r="S235" s="381">
        <v>10</v>
      </c>
      <c r="T235" s="381" t="s">
        <v>1426</v>
      </c>
      <c r="U235" s="378" t="s">
        <v>1604</v>
      </c>
      <c r="V235" s="384" t="s">
        <v>1413</v>
      </c>
      <c r="W235" s="378" t="s">
        <v>1413</v>
      </c>
      <c r="X235" s="378" t="s">
        <v>1413</v>
      </c>
      <c r="Y235" s="378" t="s">
        <v>1413</v>
      </c>
      <c r="Z235" s="385" t="s">
        <v>1413</v>
      </c>
      <c r="AA235" s="385" t="s">
        <v>1413</v>
      </c>
      <c r="AB235" s="378" t="s">
        <v>1413</v>
      </c>
      <c r="AC235" s="378" t="s">
        <v>1413</v>
      </c>
      <c r="AD235" s="378" t="s">
        <v>1413</v>
      </c>
      <c r="AE235" s="378" t="s">
        <v>1413</v>
      </c>
      <c r="AF235" s="378" t="s">
        <v>1413</v>
      </c>
    </row>
    <row r="236" spans="1:32" hidden="1">
      <c r="A236" s="378" t="s">
        <v>140</v>
      </c>
      <c r="B236" s="379">
        <f t="shared" si="3"/>
        <v>0</v>
      </c>
      <c r="C236" s="378"/>
      <c r="D236" s="378"/>
      <c r="E236" s="378"/>
      <c r="F236" s="380" t="s">
        <v>1413</v>
      </c>
      <c r="G236" s="378" t="s">
        <v>1629</v>
      </c>
      <c r="H236" s="379" t="s">
        <v>1491</v>
      </c>
      <c r="I236" s="378" t="s">
        <v>1499</v>
      </c>
      <c r="J236" s="381" t="s">
        <v>1413</v>
      </c>
      <c r="K236" s="381" t="s">
        <v>1413</v>
      </c>
      <c r="L236" s="378" t="s">
        <v>1630</v>
      </c>
      <c r="M236" s="378" t="s">
        <v>1574</v>
      </c>
      <c r="N236" s="382">
        <v>38534</v>
      </c>
      <c r="O236" s="383">
        <v>2005</v>
      </c>
      <c r="P236" s="378" t="s">
        <v>1413</v>
      </c>
      <c r="Q236" s="378" t="s">
        <v>1413</v>
      </c>
      <c r="R236" s="378" t="s">
        <v>1413</v>
      </c>
      <c r="S236" s="381">
        <v>35</v>
      </c>
      <c r="T236" s="381" t="s">
        <v>1426</v>
      </c>
      <c r="U236" s="378" t="s">
        <v>1413</v>
      </c>
      <c r="V236" s="384" t="s">
        <v>1426</v>
      </c>
      <c r="W236" s="378" t="s">
        <v>1413</v>
      </c>
      <c r="X236" s="378" t="s">
        <v>1413</v>
      </c>
      <c r="Y236" s="378" t="s">
        <v>1413</v>
      </c>
      <c r="Z236" s="385" t="s">
        <v>1413</v>
      </c>
      <c r="AA236" s="385" t="s">
        <v>1413</v>
      </c>
      <c r="AB236" s="378" t="s">
        <v>1416</v>
      </c>
      <c r="AC236" s="378" t="s">
        <v>1413</v>
      </c>
      <c r="AD236" s="378" t="s">
        <v>1413</v>
      </c>
      <c r="AE236" s="378" t="s">
        <v>1413</v>
      </c>
      <c r="AF236" s="378" t="s">
        <v>1413</v>
      </c>
    </row>
    <row r="237" spans="1:32" hidden="1">
      <c r="A237" s="378" t="s">
        <v>140</v>
      </c>
      <c r="B237" s="379">
        <f t="shared" si="3"/>
        <v>0</v>
      </c>
      <c r="C237" s="378"/>
      <c r="D237" s="378"/>
      <c r="E237" s="378"/>
      <c r="F237" s="380" t="s">
        <v>1413</v>
      </c>
      <c r="G237" s="378" t="s">
        <v>1655</v>
      </c>
      <c r="H237" s="379" t="s">
        <v>1491</v>
      </c>
      <c r="I237" s="378" t="s">
        <v>1499</v>
      </c>
      <c r="J237" s="381" t="s">
        <v>1413</v>
      </c>
      <c r="K237" s="381" t="s">
        <v>1413</v>
      </c>
      <c r="L237" s="378" t="s">
        <v>1656</v>
      </c>
      <c r="M237" s="378" t="s">
        <v>1657</v>
      </c>
      <c r="N237" s="382">
        <v>34882</v>
      </c>
      <c r="O237" s="383">
        <v>1995</v>
      </c>
      <c r="P237" s="378" t="s">
        <v>1413</v>
      </c>
      <c r="Q237" s="378" t="s">
        <v>1413</v>
      </c>
      <c r="R237" s="378" t="s">
        <v>1413</v>
      </c>
      <c r="S237" s="381">
        <v>29</v>
      </c>
      <c r="T237" s="381" t="s">
        <v>1426</v>
      </c>
      <c r="U237" s="378" t="s">
        <v>1413</v>
      </c>
      <c r="V237" s="384" t="s">
        <v>1496</v>
      </c>
      <c r="W237" s="378" t="s">
        <v>1413</v>
      </c>
      <c r="X237" s="378" t="s">
        <v>1413</v>
      </c>
      <c r="Y237" s="378" t="s">
        <v>961</v>
      </c>
      <c r="Z237" s="385" t="s">
        <v>1413</v>
      </c>
      <c r="AA237" s="385" t="s">
        <v>1413</v>
      </c>
      <c r="AB237" s="378" t="s">
        <v>1445</v>
      </c>
      <c r="AC237" s="378" t="s">
        <v>1413</v>
      </c>
      <c r="AD237" s="378" t="s">
        <v>1413</v>
      </c>
      <c r="AE237" s="378" t="s">
        <v>1413</v>
      </c>
      <c r="AF237" s="378" t="s">
        <v>1413</v>
      </c>
    </row>
    <row r="238" spans="1:32" hidden="1">
      <c r="A238" s="378" t="s">
        <v>140</v>
      </c>
      <c r="B238" s="379">
        <f t="shared" si="3"/>
        <v>0</v>
      </c>
      <c r="C238" s="378"/>
      <c r="D238" s="378"/>
      <c r="E238" s="378"/>
      <c r="F238" s="380" t="s">
        <v>1413</v>
      </c>
      <c r="G238" s="378" t="s">
        <v>1688</v>
      </c>
      <c r="H238" s="379" t="s">
        <v>1491</v>
      </c>
      <c r="I238" s="378" t="s">
        <v>1499</v>
      </c>
      <c r="J238" s="381" t="s">
        <v>1413</v>
      </c>
      <c r="K238" s="381" t="s">
        <v>1413</v>
      </c>
      <c r="L238" s="378" t="s">
        <v>1689</v>
      </c>
      <c r="M238" s="378" t="s">
        <v>1690</v>
      </c>
      <c r="N238" s="382">
        <v>32448</v>
      </c>
      <c r="O238" s="383">
        <v>1988</v>
      </c>
      <c r="P238" s="378" t="s">
        <v>1413</v>
      </c>
      <c r="Q238" s="378" t="s">
        <v>1413</v>
      </c>
      <c r="R238" s="378" t="s">
        <v>1413</v>
      </c>
      <c r="S238" s="381">
        <v>10</v>
      </c>
      <c r="T238" s="381" t="s">
        <v>1426</v>
      </c>
      <c r="U238" s="378" t="s">
        <v>1691</v>
      </c>
      <c r="V238" s="384" t="s">
        <v>1413</v>
      </c>
      <c r="W238" s="378" t="s">
        <v>1413</v>
      </c>
      <c r="X238" s="378" t="s">
        <v>1413</v>
      </c>
      <c r="Y238" s="378" t="s">
        <v>1404</v>
      </c>
      <c r="Z238" s="385" t="s">
        <v>1413</v>
      </c>
      <c r="AA238" s="385" t="s">
        <v>1413</v>
      </c>
      <c r="AB238" s="378" t="s">
        <v>1413</v>
      </c>
      <c r="AC238" s="378" t="s">
        <v>1413</v>
      </c>
      <c r="AD238" s="378" t="s">
        <v>1413</v>
      </c>
      <c r="AE238" s="378" t="s">
        <v>1413</v>
      </c>
      <c r="AF238" s="378" t="s">
        <v>1413</v>
      </c>
    </row>
    <row r="239" spans="1:32" hidden="1">
      <c r="A239" s="378" t="s">
        <v>140</v>
      </c>
      <c r="B239" s="379">
        <f t="shared" si="3"/>
        <v>0</v>
      </c>
      <c r="C239" s="378"/>
      <c r="D239" s="378"/>
      <c r="E239" s="378"/>
      <c r="F239" s="380" t="s">
        <v>1413</v>
      </c>
      <c r="G239" s="378" t="s">
        <v>1736</v>
      </c>
      <c r="H239" s="379" t="s">
        <v>1491</v>
      </c>
      <c r="I239" s="378" t="s">
        <v>1499</v>
      </c>
      <c r="J239" s="381" t="s">
        <v>1413</v>
      </c>
      <c r="K239" s="381" t="s">
        <v>1413</v>
      </c>
      <c r="L239" s="378" t="s">
        <v>1737</v>
      </c>
      <c r="M239" s="378" t="s">
        <v>1574</v>
      </c>
      <c r="N239" s="382">
        <v>37803</v>
      </c>
      <c r="O239" s="383">
        <v>2003</v>
      </c>
      <c r="P239" s="378" t="s">
        <v>1413</v>
      </c>
      <c r="Q239" s="378" t="s">
        <v>1413</v>
      </c>
      <c r="R239" s="378" t="s">
        <v>1413</v>
      </c>
      <c r="S239" s="381">
        <v>10</v>
      </c>
      <c r="T239" s="381" t="s">
        <v>1426</v>
      </c>
      <c r="U239" s="378" t="s">
        <v>1586</v>
      </c>
      <c r="V239" s="384" t="s">
        <v>1426</v>
      </c>
      <c r="W239" s="378" t="s">
        <v>1413</v>
      </c>
      <c r="X239" s="378" t="s">
        <v>1413</v>
      </c>
      <c r="Y239" s="378" t="s">
        <v>1404</v>
      </c>
      <c r="Z239" s="385" t="s">
        <v>1413</v>
      </c>
      <c r="AA239" s="385" t="s">
        <v>1413</v>
      </c>
      <c r="AB239" s="378" t="s">
        <v>1416</v>
      </c>
      <c r="AC239" s="378" t="s">
        <v>1738</v>
      </c>
      <c r="AD239" s="378" t="s">
        <v>1413</v>
      </c>
      <c r="AE239" s="378" t="s">
        <v>1413</v>
      </c>
      <c r="AF239" s="378" t="s">
        <v>1413</v>
      </c>
    </row>
    <row r="240" spans="1:32" hidden="1">
      <c r="A240" s="378" t="s">
        <v>141</v>
      </c>
      <c r="B240" s="379">
        <f t="shared" si="3"/>
        <v>0</v>
      </c>
      <c r="C240" s="378"/>
      <c r="D240" s="378"/>
      <c r="E240" s="378"/>
      <c r="F240" s="380" t="s">
        <v>1413</v>
      </c>
      <c r="G240" s="378" t="s">
        <v>1899</v>
      </c>
      <c r="H240" s="379" t="s">
        <v>1491</v>
      </c>
      <c r="I240" s="378" t="s">
        <v>1499</v>
      </c>
      <c r="J240" s="381" t="s">
        <v>1413</v>
      </c>
      <c r="K240" s="381" t="s">
        <v>1413</v>
      </c>
      <c r="L240" s="378" t="s">
        <v>1900</v>
      </c>
      <c r="M240" s="378" t="s">
        <v>1891</v>
      </c>
      <c r="N240" s="382">
        <v>35248</v>
      </c>
      <c r="O240" s="383">
        <v>1996</v>
      </c>
      <c r="P240" s="378" t="s">
        <v>1413</v>
      </c>
      <c r="Q240" s="378" t="s">
        <v>1413</v>
      </c>
      <c r="R240" s="378" t="s">
        <v>1413</v>
      </c>
      <c r="S240" s="381" t="s">
        <v>1413</v>
      </c>
      <c r="T240" s="381" t="s">
        <v>1426</v>
      </c>
      <c r="U240" s="378" t="s">
        <v>1427</v>
      </c>
      <c r="V240" s="384" t="s">
        <v>1426</v>
      </c>
      <c r="W240" s="378" t="s">
        <v>1413</v>
      </c>
      <c r="X240" s="378" t="s">
        <v>1413</v>
      </c>
      <c r="Y240" s="378" t="s">
        <v>1413</v>
      </c>
      <c r="Z240" s="385" t="s">
        <v>1413</v>
      </c>
      <c r="AA240" s="385" t="s">
        <v>1413</v>
      </c>
      <c r="AB240" s="378" t="s">
        <v>1413</v>
      </c>
      <c r="AC240" s="378" t="s">
        <v>1413</v>
      </c>
      <c r="AD240" s="378" t="s">
        <v>1413</v>
      </c>
      <c r="AE240" s="378" t="s">
        <v>1413</v>
      </c>
      <c r="AF240" s="378" t="s">
        <v>1413</v>
      </c>
    </row>
    <row r="241" spans="1:32" hidden="1">
      <c r="A241" s="378" t="s">
        <v>141</v>
      </c>
      <c r="B241" s="379">
        <f t="shared" si="3"/>
        <v>0</v>
      </c>
      <c r="C241" s="378"/>
      <c r="D241" s="378"/>
      <c r="E241" s="378"/>
      <c r="F241" s="380" t="s">
        <v>1413</v>
      </c>
      <c r="G241" s="378" t="s">
        <v>1901</v>
      </c>
      <c r="H241" s="379" t="s">
        <v>1491</v>
      </c>
      <c r="I241" s="378" t="s">
        <v>1499</v>
      </c>
      <c r="J241" s="381" t="s">
        <v>1413</v>
      </c>
      <c r="K241" s="381" t="s">
        <v>1413</v>
      </c>
      <c r="L241" s="378" t="s">
        <v>1902</v>
      </c>
      <c r="M241" s="378" t="s">
        <v>1903</v>
      </c>
      <c r="N241" s="382">
        <v>38897</v>
      </c>
      <c r="O241" s="383">
        <v>2006</v>
      </c>
      <c r="P241" s="378" t="s">
        <v>1413</v>
      </c>
      <c r="Q241" s="378" t="s">
        <v>1413</v>
      </c>
      <c r="R241" s="378" t="s">
        <v>1413</v>
      </c>
      <c r="S241" s="381">
        <v>13</v>
      </c>
      <c r="T241" s="381" t="s">
        <v>1426</v>
      </c>
      <c r="U241" s="378" t="s">
        <v>1904</v>
      </c>
      <c r="V241" s="384" t="s">
        <v>1413</v>
      </c>
      <c r="W241" s="378" t="s">
        <v>1413</v>
      </c>
      <c r="X241" s="378" t="s">
        <v>1413</v>
      </c>
      <c r="Y241" s="378" t="s">
        <v>1413</v>
      </c>
      <c r="Z241" s="385" t="s">
        <v>1413</v>
      </c>
      <c r="AA241" s="385" t="s">
        <v>1413</v>
      </c>
      <c r="AB241" s="378" t="s">
        <v>1413</v>
      </c>
      <c r="AC241" s="378" t="s">
        <v>1905</v>
      </c>
      <c r="AD241" s="378" t="s">
        <v>1413</v>
      </c>
      <c r="AE241" s="378" t="s">
        <v>1413</v>
      </c>
      <c r="AF241" s="378" t="s">
        <v>1413</v>
      </c>
    </row>
    <row r="242" spans="1:32" hidden="1">
      <c r="A242" s="378" t="s">
        <v>141</v>
      </c>
      <c r="B242" s="379">
        <f t="shared" si="3"/>
        <v>0</v>
      </c>
      <c r="C242" s="378"/>
      <c r="D242" s="378"/>
      <c r="E242" s="378"/>
      <c r="F242" s="380" t="s">
        <v>1413</v>
      </c>
      <c r="G242" s="378" t="s">
        <v>1906</v>
      </c>
      <c r="H242" s="379" t="s">
        <v>1491</v>
      </c>
      <c r="I242" s="378" t="s">
        <v>1499</v>
      </c>
      <c r="J242" s="381" t="s">
        <v>1413</v>
      </c>
      <c r="K242" s="381" t="s">
        <v>1413</v>
      </c>
      <c r="L242" s="378" t="s">
        <v>1907</v>
      </c>
      <c r="M242" s="378" t="s">
        <v>1908</v>
      </c>
      <c r="N242" s="382">
        <v>41259</v>
      </c>
      <c r="O242" s="383">
        <v>2012</v>
      </c>
      <c r="P242" s="378" t="s">
        <v>1413</v>
      </c>
      <c r="Q242" s="378" t="s">
        <v>1413</v>
      </c>
      <c r="R242" s="378" t="s">
        <v>1413</v>
      </c>
      <c r="S242" s="381">
        <v>0</v>
      </c>
      <c r="T242" s="381" t="s">
        <v>1261</v>
      </c>
      <c r="U242" s="378" t="s">
        <v>1427</v>
      </c>
      <c r="V242" s="384" t="s">
        <v>1496</v>
      </c>
      <c r="W242" s="378" t="s">
        <v>1413</v>
      </c>
      <c r="X242" s="378" t="s">
        <v>1413</v>
      </c>
      <c r="Y242" s="378" t="s">
        <v>1884</v>
      </c>
      <c r="Z242" s="385" t="s">
        <v>1413</v>
      </c>
      <c r="AA242" s="385" t="s">
        <v>1413</v>
      </c>
      <c r="AB242" s="378" t="s">
        <v>1909</v>
      </c>
      <c r="AC242" s="378" t="s">
        <v>1910</v>
      </c>
      <c r="AD242" s="378" t="s">
        <v>1413</v>
      </c>
      <c r="AE242" s="378" t="s">
        <v>1413</v>
      </c>
      <c r="AF242" s="378" t="s">
        <v>1413</v>
      </c>
    </row>
    <row r="243" spans="1:32" hidden="1">
      <c r="A243" s="378" t="s">
        <v>141</v>
      </c>
      <c r="B243" s="379">
        <f t="shared" si="3"/>
        <v>0</v>
      </c>
      <c r="C243" s="378"/>
      <c r="D243" s="378"/>
      <c r="E243" s="378"/>
      <c r="F243" s="380" t="s">
        <v>1413</v>
      </c>
      <c r="G243" s="378" t="s">
        <v>2145</v>
      </c>
      <c r="H243" s="379" t="s">
        <v>1491</v>
      </c>
      <c r="I243" s="378" t="s">
        <v>1499</v>
      </c>
      <c r="J243" s="381" t="s">
        <v>1413</v>
      </c>
      <c r="K243" s="381" t="s">
        <v>1413</v>
      </c>
      <c r="L243" s="378" t="s">
        <v>2146</v>
      </c>
      <c r="M243" s="378" t="s">
        <v>1962</v>
      </c>
      <c r="N243" s="382">
        <v>37068</v>
      </c>
      <c r="O243" s="383">
        <v>2001</v>
      </c>
      <c r="P243" s="378" t="s">
        <v>1413</v>
      </c>
      <c r="Q243" s="378" t="s">
        <v>1413</v>
      </c>
      <c r="R243" s="378" t="s">
        <v>1413</v>
      </c>
      <c r="S243" s="381" t="s">
        <v>1413</v>
      </c>
      <c r="T243" s="381" t="s">
        <v>1426</v>
      </c>
      <c r="U243" s="378" t="s">
        <v>1413</v>
      </c>
      <c r="V243" s="384" t="s">
        <v>1426</v>
      </c>
      <c r="W243" s="378" t="s">
        <v>1413</v>
      </c>
      <c r="X243" s="378" t="s">
        <v>1413</v>
      </c>
      <c r="Y243" s="378" t="s">
        <v>1413</v>
      </c>
      <c r="Z243" s="385" t="s">
        <v>1413</v>
      </c>
      <c r="AA243" s="385" t="s">
        <v>1413</v>
      </c>
      <c r="AB243" s="378" t="s">
        <v>2148</v>
      </c>
      <c r="AC243" s="378" t="s">
        <v>1413</v>
      </c>
      <c r="AD243" s="378" t="s">
        <v>1413</v>
      </c>
      <c r="AE243" s="378" t="s">
        <v>1413</v>
      </c>
      <c r="AF243" s="378" t="s">
        <v>1413</v>
      </c>
    </row>
    <row r="244" spans="1:32" hidden="1">
      <c r="A244" s="378" t="s">
        <v>141</v>
      </c>
      <c r="B244" s="379">
        <f t="shared" si="3"/>
        <v>0</v>
      </c>
      <c r="C244" s="378"/>
      <c r="D244" s="378"/>
      <c r="E244" s="378"/>
      <c r="F244" s="380" t="s">
        <v>1413</v>
      </c>
      <c r="G244" s="378" t="s">
        <v>2149</v>
      </c>
      <c r="H244" s="379" t="s">
        <v>1491</v>
      </c>
      <c r="I244" s="378" t="s">
        <v>1499</v>
      </c>
      <c r="J244" s="381" t="s">
        <v>1413</v>
      </c>
      <c r="K244" s="381" t="s">
        <v>1413</v>
      </c>
      <c r="L244" s="378" t="s">
        <v>2150</v>
      </c>
      <c r="M244" s="378" t="s">
        <v>1891</v>
      </c>
      <c r="N244" s="382">
        <v>41767</v>
      </c>
      <c r="O244" s="383">
        <v>2014</v>
      </c>
      <c r="P244" s="378" t="s">
        <v>1413</v>
      </c>
      <c r="Q244" s="378" t="s">
        <v>1413</v>
      </c>
      <c r="R244" s="378" t="s">
        <v>1413</v>
      </c>
      <c r="S244" s="381" t="s">
        <v>1413</v>
      </c>
      <c r="T244" s="381" t="s">
        <v>1426</v>
      </c>
      <c r="U244" s="378" t="s">
        <v>1891</v>
      </c>
      <c r="V244" s="384" t="s">
        <v>1426</v>
      </c>
      <c r="W244" s="378" t="s">
        <v>1413</v>
      </c>
      <c r="X244" s="378" t="s">
        <v>1413</v>
      </c>
      <c r="Y244" s="378" t="s">
        <v>1884</v>
      </c>
      <c r="Z244" s="385" t="s">
        <v>1413</v>
      </c>
      <c r="AA244" s="385" t="s">
        <v>1413</v>
      </c>
      <c r="AB244" s="378" t="s">
        <v>1885</v>
      </c>
      <c r="AC244" s="378" t="s">
        <v>1413</v>
      </c>
      <c r="AD244" s="378" t="s">
        <v>1413</v>
      </c>
      <c r="AE244" s="378" t="s">
        <v>1413</v>
      </c>
      <c r="AF244" s="378" t="s">
        <v>1413</v>
      </c>
    </row>
    <row r="245" spans="1:32" hidden="1">
      <c r="A245" s="378" t="s">
        <v>141</v>
      </c>
      <c r="B245" s="379">
        <f t="shared" si="3"/>
        <v>0</v>
      </c>
      <c r="C245" s="378"/>
      <c r="D245" s="378"/>
      <c r="E245" s="378"/>
      <c r="F245" s="380" t="s">
        <v>1413</v>
      </c>
      <c r="G245" s="378" t="s">
        <v>1924</v>
      </c>
      <c r="H245" s="379" t="s">
        <v>1491</v>
      </c>
      <c r="I245" s="378" t="s">
        <v>1499</v>
      </c>
      <c r="J245" s="381" t="s">
        <v>1413</v>
      </c>
      <c r="K245" s="381" t="s">
        <v>1413</v>
      </c>
      <c r="L245" s="378" t="s">
        <v>1925</v>
      </c>
      <c r="M245" s="378" t="s">
        <v>1926</v>
      </c>
      <c r="N245" s="382">
        <v>34870</v>
      </c>
      <c r="O245" s="383">
        <v>1995</v>
      </c>
      <c r="P245" s="378" t="s">
        <v>1413</v>
      </c>
      <c r="Q245" s="378" t="s">
        <v>1413</v>
      </c>
      <c r="R245" s="378" t="s">
        <v>1413</v>
      </c>
      <c r="S245" s="381">
        <v>0</v>
      </c>
      <c r="T245" s="381" t="s">
        <v>1426</v>
      </c>
      <c r="U245" s="378" t="s">
        <v>1413</v>
      </c>
      <c r="V245" s="384" t="s">
        <v>1413</v>
      </c>
      <c r="W245" s="378" t="s">
        <v>1413</v>
      </c>
      <c r="X245" s="378" t="s">
        <v>1413</v>
      </c>
      <c r="Y245" s="378" t="s">
        <v>1413</v>
      </c>
      <c r="Z245" s="385" t="s">
        <v>1413</v>
      </c>
      <c r="AA245" s="385" t="s">
        <v>1413</v>
      </c>
      <c r="AB245" s="378" t="s">
        <v>1927</v>
      </c>
      <c r="AC245" s="378" t="s">
        <v>1413</v>
      </c>
      <c r="AD245" s="378" t="s">
        <v>1413</v>
      </c>
      <c r="AE245" s="378" t="s">
        <v>1413</v>
      </c>
      <c r="AF245" s="378" t="s">
        <v>1413</v>
      </c>
    </row>
    <row r="246" spans="1:32" hidden="1">
      <c r="A246" s="378" t="s">
        <v>141</v>
      </c>
      <c r="B246" s="379">
        <f t="shared" si="3"/>
        <v>0</v>
      </c>
      <c r="C246" s="378"/>
      <c r="D246" s="378"/>
      <c r="E246" s="378"/>
      <c r="F246" s="380" t="s">
        <v>1413</v>
      </c>
      <c r="G246" s="378" t="s">
        <v>1957</v>
      </c>
      <c r="H246" s="379" t="s">
        <v>1491</v>
      </c>
      <c r="I246" s="378" t="s">
        <v>1499</v>
      </c>
      <c r="J246" s="381" t="s">
        <v>1413</v>
      </c>
      <c r="K246" s="381" t="s">
        <v>1413</v>
      </c>
      <c r="L246" s="378" t="s">
        <v>1958</v>
      </c>
      <c r="M246" s="378" t="s">
        <v>1413</v>
      </c>
      <c r="N246" s="382">
        <v>38533</v>
      </c>
      <c r="O246" s="383">
        <v>2005</v>
      </c>
      <c r="P246" s="378" t="s">
        <v>1413</v>
      </c>
      <c r="Q246" s="378" t="s">
        <v>1413</v>
      </c>
      <c r="R246" s="378" t="s">
        <v>1413</v>
      </c>
      <c r="S246" s="381" t="s">
        <v>1959</v>
      </c>
      <c r="T246" s="381" t="s">
        <v>1426</v>
      </c>
      <c r="U246" s="378" t="s">
        <v>1413</v>
      </c>
      <c r="V246" s="384" t="s">
        <v>1413</v>
      </c>
      <c r="W246" s="378" t="s">
        <v>1413</v>
      </c>
      <c r="X246" s="378" t="s">
        <v>1413</v>
      </c>
      <c r="Y246" s="378" t="s">
        <v>1413</v>
      </c>
      <c r="Z246" s="385" t="s">
        <v>1413</v>
      </c>
      <c r="AA246" s="385" t="s">
        <v>1413</v>
      </c>
      <c r="AB246" s="378" t="s">
        <v>1413</v>
      </c>
      <c r="AC246" s="378" t="s">
        <v>1413</v>
      </c>
      <c r="AD246" s="378" t="s">
        <v>1413</v>
      </c>
      <c r="AE246" s="378" t="s">
        <v>1413</v>
      </c>
      <c r="AF246" s="378" t="s">
        <v>1413</v>
      </c>
    </row>
    <row r="247" spans="1:32" hidden="1">
      <c r="A247" s="378" t="s">
        <v>141</v>
      </c>
      <c r="B247" s="379">
        <f t="shared" si="3"/>
        <v>0</v>
      </c>
      <c r="C247" s="378"/>
      <c r="D247" s="378"/>
      <c r="E247" s="378"/>
      <c r="F247" s="380" t="s">
        <v>1413</v>
      </c>
      <c r="G247" s="378" t="s">
        <v>1963</v>
      </c>
      <c r="H247" s="379" t="s">
        <v>1491</v>
      </c>
      <c r="I247" s="378" t="s">
        <v>1499</v>
      </c>
      <c r="J247" s="381" t="s">
        <v>1413</v>
      </c>
      <c r="K247" s="381" t="s">
        <v>1413</v>
      </c>
      <c r="L247" s="378" t="s">
        <v>1964</v>
      </c>
      <c r="M247" s="378" t="s">
        <v>1965</v>
      </c>
      <c r="N247" s="382">
        <v>37713</v>
      </c>
      <c r="O247" s="383">
        <v>2003</v>
      </c>
      <c r="P247" s="378" t="s">
        <v>1413</v>
      </c>
      <c r="Q247" s="378" t="s">
        <v>1413</v>
      </c>
      <c r="R247" s="378" t="s">
        <v>1413</v>
      </c>
      <c r="S247" s="381" t="s">
        <v>1413</v>
      </c>
      <c r="T247" s="381" t="s">
        <v>1413</v>
      </c>
      <c r="U247" s="378" t="s">
        <v>1413</v>
      </c>
      <c r="V247" s="384" t="s">
        <v>1413</v>
      </c>
      <c r="W247" s="378" t="s">
        <v>1413</v>
      </c>
      <c r="X247" s="378" t="s">
        <v>1413</v>
      </c>
      <c r="Y247" s="378" t="s">
        <v>1413</v>
      </c>
      <c r="Z247" s="385" t="s">
        <v>1413</v>
      </c>
      <c r="AA247" s="385" t="s">
        <v>1413</v>
      </c>
      <c r="AB247" s="378" t="s">
        <v>1413</v>
      </c>
      <c r="AC247" s="378" t="s">
        <v>1966</v>
      </c>
      <c r="AD247" s="378" t="s">
        <v>1413</v>
      </c>
      <c r="AE247" s="378" t="s">
        <v>1413</v>
      </c>
      <c r="AF247" s="378" t="s">
        <v>1413</v>
      </c>
    </row>
    <row r="248" spans="1:32" hidden="1">
      <c r="A248" s="378" t="s">
        <v>142</v>
      </c>
      <c r="B248" s="379">
        <f t="shared" si="3"/>
        <v>0</v>
      </c>
      <c r="C248" s="378"/>
      <c r="D248" s="378"/>
      <c r="E248" s="378"/>
      <c r="F248" s="380" t="s">
        <v>1413</v>
      </c>
      <c r="G248" s="378" t="s">
        <v>2178</v>
      </c>
      <c r="H248" s="379" t="s">
        <v>1491</v>
      </c>
      <c r="I248" s="378" t="s">
        <v>1499</v>
      </c>
      <c r="J248" s="381" t="s">
        <v>1413</v>
      </c>
      <c r="K248" s="381" t="s">
        <v>1413</v>
      </c>
      <c r="L248" s="378" t="s">
        <v>2179</v>
      </c>
      <c r="M248" s="378" t="s">
        <v>2180</v>
      </c>
      <c r="N248" s="382">
        <v>33786</v>
      </c>
      <c r="O248" s="383">
        <v>1992</v>
      </c>
      <c r="P248" s="378" t="s">
        <v>1413</v>
      </c>
      <c r="Q248" s="378" t="s">
        <v>1413</v>
      </c>
      <c r="R248" s="378" t="s">
        <v>1413</v>
      </c>
      <c r="S248" s="381">
        <v>12</v>
      </c>
      <c r="T248" s="381" t="s">
        <v>1261</v>
      </c>
      <c r="U248" s="378" t="s">
        <v>2181</v>
      </c>
      <c r="V248" s="384" t="s">
        <v>1426</v>
      </c>
      <c r="W248" s="378" t="s">
        <v>1413</v>
      </c>
      <c r="X248" s="378" t="s">
        <v>1413</v>
      </c>
      <c r="Y248" s="378" t="s">
        <v>1413</v>
      </c>
      <c r="Z248" s="385" t="s">
        <v>1413</v>
      </c>
      <c r="AA248" s="385" t="s">
        <v>1413</v>
      </c>
      <c r="AB248" s="378" t="s">
        <v>1413</v>
      </c>
      <c r="AC248" s="378" t="s">
        <v>1413</v>
      </c>
      <c r="AD248" s="378" t="s">
        <v>2182</v>
      </c>
      <c r="AE248" s="378" t="s">
        <v>2183</v>
      </c>
      <c r="AF248" s="378" t="s">
        <v>2184</v>
      </c>
    </row>
    <row r="249" spans="1:32" hidden="1">
      <c r="A249" s="378" t="s">
        <v>142</v>
      </c>
      <c r="B249" s="379">
        <f t="shared" si="3"/>
        <v>0</v>
      </c>
      <c r="C249" s="378"/>
      <c r="D249" s="378"/>
      <c r="E249" s="378"/>
      <c r="F249" s="380" t="s">
        <v>1413</v>
      </c>
      <c r="G249" s="378" t="s">
        <v>2440</v>
      </c>
      <c r="H249" s="379" t="s">
        <v>1491</v>
      </c>
      <c r="I249" s="378" t="s">
        <v>1499</v>
      </c>
      <c r="J249" s="381" t="s">
        <v>1413</v>
      </c>
      <c r="K249" s="381" t="s">
        <v>1413</v>
      </c>
      <c r="L249" s="378" t="s">
        <v>2441</v>
      </c>
      <c r="M249" s="378" t="s">
        <v>1574</v>
      </c>
      <c r="N249" s="382">
        <v>37803</v>
      </c>
      <c r="O249" s="383">
        <v>2003</v>
      </c>
      <c r="P249" s="378" t="s">
        <v>1413</v>
      </c>
      <c r="Q249" s="378" t="s">
        <v>1413</v>
      </c>
      <c r="R249" s="378" t="s">
        <v>1413</v>
      </c>
      <c r="S249" s="381" t="s">
        <v>1413</v>
      </c>
      <c r="T249" s="381" t="s">
        <v>1426</v>
      </c>
      <c r="U249" s="378" t="s">
        <v>2442</v>
      </c>
      <c r="V249" s="384" t="s">
        <v>1426</v>
      </c>
      <c r="W249" s="378" t="s">
        <v>1413</v>
      </c>
      <c r="X249" s="378" t="s">
        <v>1413</v>
      </c>
      <c r="Y249" s="378" t="s">
        <v>1413</v>
      </c>
      <c r="Z249" s="385" t="s">
        <v>1413</v>
      </c>
      <c r="AA249" s="385" t="s">
        <v>1413</v>
      </c>
      <c r="AB249" s="378" t="s">
        <v>2443</v>
      </c>
      <c r="AC249" s="378" t="s">
        <v>2444</v>
      </c>
      <c r="AD249" s="378" t="s">
        <v>2445</v>
      </c>
      <c r="AE249" s="378" t="s">
        <v>2445</v>
      </c>
      <c r="AF249" s="378" t="s">
        <v>2445</v>
      </c>
    </row>
    <row r="250" spans="1:32" hidden="1">
      <c r="A250" s="378" t="s">
        <v>142</v>
      </c>
      <c r="B250" s="379">
        <f t="shared" si="3"/>
        <v>0</v>
      </c>
      <c r="C250" s="378"/>
      <c r="D250" s="378"/>
      <c r="E250" s="378"/>
      <c r="F250" s="380" t="s">
        <v>1413</v>
      </c>
      <c r="G250" s="378" t="s">
        <v>2446</v>
      </c>
      <c r="H250" s="379" t="s">
        <v>1491</v>
      </c>
      <c r="I250" s="378" t="s">
        <v>1499</v>
      </c>
      <c r="J250" s="381" t="s">
        <v>1413</v>
      </c>
      <c r="K250" s="381" t="s">
        <v>1413</v>
      </c>
      <c r="L250" s="378" t="s">
        <v>2447</v>
      </c>
      <c r="M250" s="378" t="s">
        <v>2448</v>
      </c>
      <c r="N250" s="382">
        <v>39749</v>
      </c>
      <c r="O250" s="383">
        <v>2008</v>
      </c>
      <c r="P250" s="378" t="s">
        <v>1413</v>
      </c>
      <c r="Q250" s="378" t="s">
        <v>1413</v>
      </c>
      <c r="R250" s="378" t="s">
        <v>1413</v>
      </c>
      <c r="S250" s="381">
        <v>5</v>
      </c>
      <c r="T250" s="381" t="s">
        <v>1426</v>
      </c>
      <c r="U250" s="378" t="s">
        <v>2129</v>
      </c>
      <c r="V250" s="384" t="s">
        <v>1426</v>
      </c>
      <c r="W250" s="378" t="s">
        <v>1413</v>
      </c>
      <c r="X250" s="378" t="s">
        <v>1413</v>
      </c>
      <c r="Y250" s="378" t="s">
        <v>2198</v>
      </c>
      <c r="Z250" s="385" t="s">
        <v>1413</v>
      </c>
      <c r="AA250" s="385" t="s">
        <v>1413</v>
      </c>
      <c r="AB250" s="378" t="s">
        <v>1413</v>
      </c>
      <c r="AC250" s="378" t="s">
        <v>1413</v>
      </c>
      <c r="AD250" s="378" t="s">
        <v>1413</v>
      </c>
      <c r="AE250" s="378" t="s">
        <v>1413</v>
      </c>
      <c r="AF250" s="378" t="s">
        <v>1413</v>
      </c>
    </row>
    <row r="251" spans="1:32" hidden="1">
      <c r="A251" s="378" t="s">
        <v>142</v>
      </c>
      <c r="B251" s="379">
        <f t="shared" si="3"/>
        <v>0</v>
      </c>
      <c r="C251" s="378"/>
      <c r="D251" s="378"/>
      <c r="E251" s="378"/>
      <c r="F251" s="380" t="s">
        <v>1413</v>
      </c>
      <c r="G251" s="378" t="s">
        <v>2449</v>
      </c>
      <c r="H251" s="379" t="s">
        <v>1491</v>
      </c>
      <c r="I251" s="378" t="s">
        <v>1499</v>
      </c>
      <c r="J251" s="381" t="s">
        <v>1413</v>
      </c>
      <c r="K251" s="381" t="s">
        <v>1413</v>
      </c>
      <c r="L251" s="378" t="s">
        <v>2450</v>
      </c>
      <c r="M251" s="378" t="s">
        <v>2451</v>
      </c>
      <c r="N251" s="382">
        <v>40989</v>
      </c>
      <c r="O251" s="383">
        <v>2012</v>
      </c>
      <c r="P251" s="378" t="s">
        <v>1413</v>
      </c>
      <c r="Q251" s="378" t="s">
        <v>1413</v>
      </c>
      <c r="R251" s="378" t="s">
        <v>1413</v>
      </c>
      <c r="S251" s="381">
        <v>6</v>
      </c>
      <c r="T251" s="381" t="s">
        <v>1261</v>
      </c>
      <c r="U251" s="378" t="s">
        <v>1427</v>
      </c>
      <c r="V251" s="384" t="s">
        <v>1413</v>
      </c>
      <c r="W251" s="378" t="s">
        <v>1413</v>
      </c>
      <c r="X251" s="378" t="s">
        <v>1413</v>
      </c>
      <c r="Y251" s="378" t="s">
        <v>1413</v>
      </c>
      <c r="Z251" s="385" t="s">
        <v>1413</v>
      </c>
      <c r="AA251" s="385" t="s">
        <v>1413</v>
      </c>
      <c r="AB251" s="378" t="s">
        <v>1413</v>
      </c>
      <c r="AC251" s="378" t="s">
        <v>2452</v>
      </c>
      <c r="AD251" s="378" t="s">
        <v>1413</v>
      </c>
      <c r="AE251" s="378" t="s">
        <v>1413</v>
      </c>
      <c r="AF251" s="378" t="s">
        <v>1413</v>
      </c>
    </row>
    <row r="252" spans="1:32" hidden="1">
      <c r="A252" s="378" t="s">
        <v>142</v>
      </c>
      <c r="B252" s="379">
        <f t="shared" si="3"/>
        <v>0</v>
      </c>
      <c r="C252" s="378"/>
      <c r="D252" s="378"/>
      <c r="E252" s="378"/>
      <c r="F252" s="380" t="s">
        <v>1413</v>
      </c>
      <c r="G252" s="378" t="s">
        <v>2210</v>
      </c>
      <c r="H252" s="379" t="s">
        <v>1491</v>
      </c>
      <c r="I252" s="378" t="s">
        <v>1499</v>
      </c>
      <c r="J252" s="381" t="s">
        <v>1413</v>
      </c>
      <c r="K252" s="381" t="s">
        <v>1413</v>
      </c>
      <c r="L252" s="378" t="s">
        <v>2211</v>
      </c>
      <c r="M252" s="378" t="s">
        <v>1413</v>
      </c>
      <c r="N252" s="382">
        <v>40725</v>
      </c>
      <c r="O252" s="383">
        <v>2011</v>
      </c>
      <c r="P252" s="378" t="s">
        <v>1413</v>
      </c>
      <c r="Q252" s="378" t="s">
        <v>1413</v>
      </c>
      <c r="R252" s="378" t="s">
        <v>1413</v>
      </c>
      <c r="S252" s="381" t="s">
        <v>1413</v>
      </c>
      <c r="T252" s="381" t="s">
        <v>1426</v>
      </c>
      <c r="U252" s="378" t="s">
        <v>1413</v>
      </c>
      <c r="V252" s="384" t="s">
        <v>1426</v>
      </c>
      <c r="W252" s="378" t="s">
        <v>1413</v>
      </c>
      <c r="X252" s="378" t="s">
        <v>1413</v>
      </c>
      <c r="Y252" s="378" t="s">
        <v>2212</v>
      </c>
      <c r="Z252" s="385" t="s">
        <v>1413</v>
      </c>
      <c r="AA252" s="385" t="s">
        <v>1413</v>
      </c>
      <c r="AB252" s="378" t="s">
        <v>1413</v>
      </c>
      <c r="AC252" s="378" t="s">
        <v>1413</v>
      </c>
      <c r="AD252" s="378" t="s">
        <v>1413</v>
      </c>
      <c r="AE252" s="378" t="s">
        <v>1413</v>
      </c>
      <c r="AF252" s="378" t="s">
        <v>1413</v>
      </c>
    </row>
    <row r="253" spans="1:32" hidden="1">
      <c r="A253" s="378" t="s">
        <v>142</v>
      </c>
      <c r="B253" s="379">
        <f t="shared" si="3"/>
        <v>0</v>
      </c>
      <c r="C253" s="378"/>
      <c r="D253" s="378"/>
      <c r="E253" s="378"/>
      <c r="F253" s="380" t="s">
        <v>1413</v>
      </c>
      <c r="G253" s="378" t="s">
        <v>2216</v>
      </c>
      <c r="H253" s="379" t="s">
        <v>1491</v>
      </c>
      <c r="I253" s="378" t="s">
        <v>1499</v>
      </c>
      <c r="J253" s="381" t="s">
        <v>1413</v>
      </c>
      <c r="K253" s="381" t="s">
        <v>1413</v>
      </c>
      <c r="L253" s="378" t="s">
        <v>2217</v>
      </c>
      <c r="M253" s="378" t="s">
        <v>2218</v>
      </c>
      <c r="N253" s="382">
        <v>33299</v>
      </c>
      <c r="O253" s="383">
        <v>1991</v>
      </c>
      <c r="P253" s="378" t="s">
        <v>1413</v>
      </c>
      <c r="Q253" s="378" t="s">
        <v>1413</v>
      </c>
      <c r="R253" s="378" t="s">
        <v>1413</v>
      </c>
      <c r="S253" s="381">
        <v>20</v>
      </c>
      <c r="T253" s="381" t="s">
        <v>1426</v>
      </c>
      <c r="U253" s="378" t="s">
        <v>2206</v>
      </c>
      <c r="V253" s="384" t="s">
        <v>1413</v>
      </c>
      <c r="W253" s="378" t="s">
        <v>1413</v>
      </c>
      <c r="X253" s="378" t="s">
        <v>1413</v>
      </c>
      <c r="Y253" s="378" t="s">
        <v>2198</v>
      </c>
      <c r="Z253" s="385" t="s">
        <v>1413</v>
      </c>
      <c r="AA253" s="385" t="s">
        <v>1413</v>
      </c>
      <c r="AB253" s="378" t="s">
        <v>1413</v>
      </c>
      <c r="AC253" s="378" t="s">
        <v>1413</v>
      </c>
      <c r="AD253" s="378" t="s">
        <v>1413</v>
      </c>
      <c r="AE253" s="378" t="s">
        <v>1413</v>
      </c>
      <c r="AF253" s="378" t="s">
        <v>1413</v>
      </c>
    </row>
    <row r="254" spans="1:32" hidden="1">
      <c r="A254" s="378" t="s">
        <v>142</v>
      </c>
      <c r="B254" s="379">
        <f t="shared" si="3"/>
        <v>0</v>
      </c>
      <c r="C254" s="378"/>
      <c r="D254" s="378"/>
      <c r="E254" s="378"/>
      <c r="F254" s="380" t="s">
        <v>1413</v>
      </c>
      <c r="G254" s="378" t="s">
        <v>2219</v>
      </c>
      <c r="H254" s="379" t="s">
        <v>1491</v>
      </c>
      <c r="I254" s="378" t="s">
        <v>1499</v>
      </c>
      <c r="J254" s="381" t="s">
        <v>1413</v>
      </c>
      <c r="K254" s="381" t="s">
        <v>1413</v>
      </c>
      <c r="L254" s="378" t="s">
        <v>2220</v>
      </c>
      <c r="M254" s="378" t="s">
        <v>2221</v>
      </c>
      <c r="N254" s="382">
        <v>41579</v>
      </c>
      <c r="O254" s="383">
        <v>2013</v>
      </c>
      <c r="P254" s="378" t="s">
        <v>1413</v>
      </c>
      <c r="Q254" s="378" t="s">
        <v>1413</v>
      </c>
      <c r="R254" s="378" t="s">
        <v>1413</v>
      </c>
      <c r="S254" s="381" t="s">
        <v>1413</v>
      </c>
      <c r="T254" s="381" t="s">
        <v>1426</v>
      </c>
      <c r="U254" s="378" t="s">
        <v>2222</v>
      </c>
      <c r="V254" s="384" t="s">
        <v>1426</v>
      </c>
      <c r="W254" s="378" t="s">
        <v>1413</v>
      </c>
      <c r="X254" s="378" t="s">
        <v>1413</v>
      </c>
      <c r="Y254" s="378" t="s">
        <v>2223</v>
      </c>
      <c r="Z254" s="385" t="s">
        <v>1413</v>
      </c>
      <c r="AA254" s="385" t="s">
        <v>1413</v>
      </c>
      <c r="AB254" s="378" t="s">
        <v>2224</v>
      </c>
      <c r="AC254" s="378" t="s">
        <v>1413</v>
      </c>
      <c r="AD254" s="378" t="s">
        <v>1413</v>
      </c>
      <c r="AE254" s="378" t="s">
        <v>1413</v>
      </c>
      <c r="AF254" s="378" t="s">
        <v>1413</v>
      </c>
    </row>
    <row r="255" spans="1:32" hidden="1">
      <c r="A255" s="378" t="s">
        <v>142</v>
      </c>
      <c r="B255" s="379">
        <f t="shared" si="3"/>
        <v>0</v>
      </c>
      <c r="C255" s="378"/>
      <c r="D255" s="378"/>
      <c r="E255" s="378"/>
      <c r="F255" s="380" t="s">
        <v>1413</v>
      </c>
      <c r="G255" s="378" t="s">
        <v>2225</v>
      </c>
      <c r="H255" s="379" t="s">
        <v>1491</v>
      </c>
      <c r="I255" s="378" t="s">
        <v>1499</v>
      </c>
      <c r="J255" s="381" t="s">
        <v>1413</v>
      </c>
      <c r="K255" s="381" t="s">
        <v>1413</v>
      </c>
      <c r="L255" s="378" t="s">
        <v>2226</v>
      </c>
      <c r="M255" s="378" t="s">
        <v>2227</v>
      </c>
      <c r="N255" s="382">
        <v>38869</v>
      </c>
      <c r="O255" s="383">
        <v>2006</v>
      </c>
      <c r="P255" s="378" t="s">
        <v>1413</v>
      </c>
      <c r="Q255" s="378" t="s">
        <v>1413</v>
      </c>
      <c r="R255" s="378" t="s">
        <v>1413</v>
      </c>
      <c r="S255" s="381">
        <v>0</v>
      </c>
      <c r="T255" s="381" t="s">
        <v>1426</v>
      </c>
      <c r="U255" s="378" t="s">
        <v>1413</v>
      </c>
      <c r="V255" s="384" t="s">
        <v>1426</v>
      </c>
      <c r="W255" s="378" t="s">
        <v>1413</v>
      </c>
      <c r="X255" s="378" t="s">
        <v>1413</v>
      </c>
      <c r="Y255" s="378" t="s">
        <v>2198</v>
      </c>
      <c r="Z255" s="385" t="s">
        <v>1413</v>
      </c>
      <c r="AA255" s="385" t="s">
        <v>1413</v>
      </c>
      <c r="AB255" s="378" t="s">
        <v>2228</v>
      </c>
      <c r="AC255" s="378" t="s">
        <v>2229</v>
      </c>
      <c r="AD255" s="378" t="s">
        <v>1413</v>
      </c>
      <c r="AE255" s="378" t="s">
        <v>1413</v>
      </c>
      <c r="AF255" s="378" t="s">
        <v>1413</v>
      </c>
    </row>
    <row r="256" spans="1:32" hidden="1">
      <c r="A256" s="378" t="s">
        <v>142</v>
      </c>
      <c r="B256" s="379">
        <f t="shared" si="3"/>
        <v>0</v>
      </c>
      <c r="C256" s="378"/>
      <c r="D256" s="378"/>
      <c r="E256" s="378"/>
      <c r="F256" s="380" t="s">
        <v>1413</v>
      </c>
      <c r="G256" s="378" t="s">
        <v>2252</v>
      </c>
      <c r="H256" s="379" t="s">
        <v>1491</v>
      </c>
      <c r="I256" s="378" t="s">
        <v>1499</v>
      </c>
      <c r="J256" s="381" t="s">
        <v>1413</v>
      </c>
      <c r="K256" s="381" t="s">
        <v>1413</v>
      </c>
      <c r="L256" s="378" t="s">
        <v>2253</v>
      </c>
      <c r="M256" s="378" t="s">
        <v>2254</v>
      </c>
      <c r="N256" s="382">
        <v>39630</v>
      </c>
      <c r="O256" s="383">
        <v>2008</v>
      </c>
      <c r="P256" s="378" t="s">
        <v>1413</v>
      </c>
      <c r="Q256" s="378" t="s">
        <v>1413</v>
      </c>
      <c r="R256" s="378" t="s">
        <v>1413</v>
      </c>
      <c r="S256" s="381">
        <v>24</v>
      </c>
      <c r="T256" s="381" t="s">
        <v>1426</v>
      </c>
      <c r="U256" s="378" t="s">
        <v>1586</v>
      </c>
      <c r="V256" s="384" t="s">
        <v>1413</v>
      </c>
      <c r="W256" s="378" t="s">
        <v>1413</v>
      </c>
      <c r="X256" s="378" t="s">
        <v>1413</v>
      </c>
      <c r="Y256" s="378" t="s">
        <v>2198</v>
      </c>
      <c r="Z256" s="385" t="s">
        <v>1413</v>
      </c>
      <c r="AA256" s="385" t="s">
        <v>1413</v>
      </c>
      <c r="AB256" s="378" t="s">
        <v>2255</v>
      </c>
      <c r="AC256" s="378" t="s">
        <v>2256</v>
      </c>
      <c r="AD256" s="378" t="s">
        <v>1413</v>
      </c>
      <c r="AE256" s="378" t="s">
        <v>1413</v>
      </c>
      <c r="AF256" s="378" t="s">
        <v>1413</v>
      </c>
    </row>
    <row r="257" spans="1:32" hidden="1">
      <c r="A257" s="378" t="s">
        <v>142</v>
      </c>
      <c r="B257" s="379">
        <f t="shared" si="3"/>
        <v>0</v>
      </c>
      <c r="C257" s="378"/>
      <c r="D257" s="378"/>
      <c r="E257" s="378"/>
      <c r="F257" s="380" t="s">
        <v>1413</v>
      </c>
      <c r="G257" s="378" t="s">
        <v>2257</v>
      </c>
      <c r="H257" s="379" t="s">
        <v>1491</v>
      </c>
      <c r="I257" s="378" t="s">
        <v>1499</v>
      </c>
      <c r="J257" s="381" t="s">
        <v>1413</v>
      </c>
      <c r="K257" s="381" t="s">
        <v>1413</v>
      </c>
      <c r="L257" s="378" t="s">
        <v>2258</v>
      </c>
      <c r="M257" s="378" t="s">
        <v>2259</v>
      </c>
      <c r="N257" s="382">
        <v>39630</v>
      </c>
      <c r="O257" s="383">
        <v>2008</v>
      </c>
      <c r="P257" s="378" t="s">
        <v>1413</v>
      </c>
      <c r="Q257" s="378" t="s">
        <v>1413</v>
      </c>
      <c r="R257" s="378" t="s">
        <v>1413</v>
      </c>
      <c r="S257" s="381" t="s">
        <v>1413</v>
      </c>
      <c r="T257" s="381" t="s">
        <v>1426</v>
      </c>
      <c r="U257" s="378" t="s">
        <v>1586</v>
      </c>
      <c r="V257" s="384" t="s">
        <v>1426</v>
      </c>
      <c r="W257" s="378" t="s">
        <v>1413</v>
      </c>
      <c r="X257" s="378" t="s">
        <v>1413</v>
      </c>
      <c r="Y257" s="378" t="s">
        <v>1413</v>
      </c>
      <c r="Z257" s="385" t="s">
        <v>1413</v>
      </c>
      <c r="AA257" s="385" t="s">
        <v>1413</v>
      </c>
      <c r="AB257" s="378" t="s">
        <v>2260</v>
      </c>
      <c r="AC257" s="378" t="s">
        <v>1413</v>
      </c>
      <c r="AD257" s="378" t="s">
        <v>1413</v>
      </c>
      <c r="AE257" s="378" t="s">
        <v>1413</v>
      </c>
      <c r="AF257" s="378" t="s">
        <v>1413</v>
      </c>
    </row>
    <row r="258" spans="1:32" hidden="1">
      <c r="A258" s="378" t="s">
        <v>142</v>
      </c>
      <c r="B258" s="379">
        <f t="shared" si="3"/>
        <v>0</v>
      </c>
      <c r="C258" s="378"/>
      <c r="D258" s="378"/>
      <c r="E258" s="378"/>
      <c r="F258" s="380" t="s">
        <v>1413</v>
      </c>
      <c r="G258" s="378" t="s">
        <v>2261</v>
      </c>
      <c r="H258" s="379" t="s">
        <v>1491</v>
      </c>
      <c r="I258" s="378" t="s">
        <v>1499</v>
      </c>
      <c r="J258" s="381" t="s">
        <v>1413</v>
      </c>
      <c r="K258" s="381" t="s">
        <v>1413</v>
      </c>
      <c r="L258" s="378" t="s">
        <v>2262</v>
      </c>
      <c r="M258" s="378" t="s">
        <v>2263</v>
      </c>
      <c r="N258" s="382">
        <v>39996</v>
      </c>
      <c r="O258" s="383">
        <v>2009</v>
      </c>
      <c r="P258" s="378" t="s">
        <v>1413</v>
      </c>
      <c r="Q258" s="378" t="s">
        <v>1413</v>
      </c>
      <c r="R258" s="378" t="s">
        <v>1413</v>
      </c>
      <c r="S258" s="381" t="s">
        <v>1413</v>
      </c>
      <c r="T258" s="381" t="s">
        <v>1426</v>
      </c>
      <c r="U258" s="378" t="s">
        <v>1413</v>
      </c>
      <c r="V258" s="384" t="s">
        <v>1544</v>
      </c>
      <c r="W258" s="378" t="s">
        <v>1413</v>
      </c>
      <c r="X258" s="378" t="s">
        <v>1413</v>
      </c>
      <c r="Y258" s="378" t="s">
        <v>2223</v>
      </c>
      <c r="Z258" s="385" t="s">
        <v>1413</v>
      </c>
      <c r="AA258" s="385" t="s">
        <v>1413</v>
      </c>
      <c r="AB258" s="378" t="s">
        <v>2224</v>
      </c>
      <c r="AC258" s="378" t="s">
        <v>1413</v>
      </c>
      <c r="AD258" s="378" t="s">
        <v>1413</v>
      </c>
      <c r="AE258" s="378" t="s">
        <v>1413</v>
      </c>
      <c r="AF258" s="378" t="s">
        <v>1413</v>
      </c>
    </row>
    <row r="259" spans="1:32" hidden="1">
      <c r="A259" s="378" t="s">
        <v>143</v>
      </c>
      <c r="B259" s="379">
        <f t="shared" si="3"/>
        <v>0</v>
      </c>
      <c r="C259" s="378"/>
      <c r="D259" s="378"/>
      <c r="E259" s="378"/>
      <c r="F259" s="380" t="s">
        <v>1413</v>
      </c>
      <c r="G259" s="378" t="s">
        <v>2827</v>
      </c>
      <c r="H259" s="379" t="s">
        <v>1491</v>
      </c>
      <c r="I259" s="378" t="s">
        <v>1499</v>
      </c>
      <c r="J259" s="381" t="s">
        <v>1413</v>
      </c>
      <c r="K259" s="381" t="s">
        <v>1413</v>
      </c>
      <c r="L259" s="378" t="s">
        <v>2828</v>
      </c>
      <c r="M259" s="378" t="s">
        <v>2829</v>
      </c>
      <c r="N259" s="382">
        <v>37028</v>
      </c>
      <c r="O259" s="383">
        <v>2001</v>
      </c>
      <c r="P259" s="378" t="s">
        <v>1413</v>
      </c>
      <c r="Q259" s="378" t="s">
        <v>1413</v>
      </c>
      <c r="R259" s="378" t="s">
        <v>1413</v>
      </c>
      <c r="S259" s="381">
        <v>4</v>
      </c>
      <c r="T259" s="381" t="s">
        <v>1426</v>
      </c>
      <c r="U259" s="378" t="s">
        <v>2830</v>
      </c>
      <c r="V259" s="384" t="s">
        <v>1544</v>
      </c>
      <c r="W259" s="378" t="s">
        <v>1413</v>
      </c>
      <c r="X259" s="378" t="s">
        <v>1413</v>
      </c>
      <c r="Y259" s="378" t="s">
        <v>2583</v>
      </c>
      <c r="Z259" s="385" t="s">
        <v>1413</v>
      </c>
      <c r="AA259" s="385" t="s">
        <v>1413</v>
      </c>
      <c r="AB259" s="378" t="s">
        <v>2831</v>
      </c>
      <c r="AC259" s="378" t="s">
        <v>2832</v>
      </c>
      <c r="AD259" s="378" t="s">
        <v>2833</v>
      </c>
      <c r="AE259" s="378" t="s">
        <v>1413</v>
      </c>
      <c r="AF259" s="378" t="s">
        <v>1413</v>
      </c>
    </row>
    <row r="260" spans="1:32" hidden="1">
      <c r="A260" s="378" t="s">
        <v>143</v>
      </c>
      <c r="B260" s="379">
        <f t="shared" si="3"/>
        <v>0</v>
      </c>
      <c r="C260" s="378"/>
      <c r="D260" s="378"/>
      <c r="E260" s="378"/>
      <c r="F260" s="380" t="s">
        <v>1413</v>
      </c>
      <c r="G260" s="378" t="s">
        <v>2597</v>
      </c>
      <c r="H260" s="379" t="s">
        <v>1491</v>
      </c>
      <c r="I260" s="378" t="s">
        <v>1499</v>
      </c>
      <c r="J260" s="381" t="s">
        <v>1413</v>
      </c>
      <c r="K260" s="381" t="s">
        <v>1413</v>
      </c>
      <c r="L260" s="378" t="s">
        <v>2598</v>
      </c>
      <c r="M260" s="378" t="s">
        <v>2599</v>
      </c>
      <c r="N260" s="382">
        <v>38975</v>
      </c>
      <c r="O260" s="383">
        <v>2006</v>
      </c>
      <c r="P260" s="378" t="s">
        <v>1413</v>
      </c>
      <c r="Q260" s="378" t="s">
        <v>1413</v>
      </c>
      <c r="R260" s="378" t="s">
        <v>1413</v>
      </c>
      <c r="S260" s="381">
        <v>6</v>
      </c>
      <c r="T260" s="381" t="s">
        <v>1261</v>
      </c>
      <c r="U260" s="378" t="s">
        <v>2600</v>
      </c>
      <c r="V260" s="384" t="s">
        <v>1426</v>
      </c>
      <c r="W260" s="378" t="s">
        <v>1413</v>
      </c>
      <c r="X260" s="378" t="s">
        <v>1413</v>
      </c>
      <c r="Y260" s="378" t="s">
        <v>2583</v>
      </c>
      <c r="Z260" s="385" t="s">
        <v>1413</v>
      </c>
      <c r="AA260" s="385" t="s">
        <v>1413</v>
      </c>
      <c r="AB260" s="378" t="s">
        <v>1413</v>
      </c>
      <c r="AC260" s="378" t="s">
        <v>2601</v>
      </c>
      <c r="AD260" s="378" t="s">
        <v>1413</v>
      </c>
      <c r="AE260" s="378" t="s">
        <v>1413</v>
      </c>
      <c r="AF260" s="378" t="s">
        <v>1413</v>
      </c>
    </row>
    <row r="261" spans="1:32" hidden="1">
      <c r="A261" s="378" t="s">
        <v>143</v>
      </c>
      <c r="B261" s="379">
        <f t="shared" si="3"/>
        <v>0</v>
      </c>
      <c r="C261" s="378"/>
      <c r="D261" s="378"/>
      <c r="E261" s="378"/>
      <c r="F261" s="380" t="s">
        <v>1413</v>
      </c>
      <c r="G261" s="378" t="s">
        <v>2846</v>
      </c>
      <c r="H261" s="379" t="s">
        <v>1491</v>
      </c>
      <c r="I261" s="378" t="s">
        <v>1499</v>
      </c>
      <c r="J261" s="381" t="s">
        <v>1413</v>
      </c>
      <c r="K261" s="381" t="s">
        <v>1413</v>
      </c>
      <c r="L261" s="378" t="s">
        <v>2847</v>
      </c>
      <c r="M261" s="378" t="s">
        <v>1427</v>
      </c>
      <c r="N261" s="382">
        <v>30007</v>
      </c>
      <c r="O261" s="383">
        <v>1982</v>
      </c>
      <c r="P261" s="378" t="s">
        <v>1413</v>
      </c>
      <c r="Q261" s="378" t="s">
        <v>1413</v>
      </c>
      <c r="R261" s="378" t="s">
        <v>1413</v>
      </c>
      <c r="S261" s="381">
        <v>22</v>
      </c>
      <c r="T261" s="381" t="s">
        <v>1426</v>
      </c>
      <c r="U261" s="378" t="s">
        <v>1427</v>
      </c>
      <c r="V261" s="384" t="s">
        <v>1426</v>
      </c>
      <c r="W261" s="378" t="s">
        <v>1413</v>
      </c>
      <c r="X261" s="378" t="s">
        <v>1413</v>
      </c>
      <c r="Y261" s="378" t="s">
        <v>2583</v>
      </c>
      <c r="Z261" s="385" t="s">
        <v>1413</v>
      </c>
      <c r="AA261" s="385" t="s">
        <v>1413</v>
      </c>
      <c r="AB261" s="378" t="s">
        <v>2848</v>
      </c>
      <c r="AC261" s="378" t="s">
        <v>1413</v>
      </c>
      <c r="AD261" s="378" t="s">
        <v>1413</v>
      </c>
      <c r="AE261" s="378" t="s">
        <v>1413</v>
      </c>
      <c r="AF261" s="378" t="s">
        <v>1413</v>
      </c>
    </row>
    <row r="262" spans="1:32" hidden="1">
      <c r="A262" s="378" t="s">
        <v>143</v>
      </c>
      <c r="B262" s="379">
        <f t="shared" ref="B262:B325" si="4">COUNTIF(C262:E262,"yes")</f>
        <v>0</v>
      </c>
      <c r="C262" s="378"/>
      <c r="D262" s="378"/>
      <c r="E262" s="378"/>
      <c r="F262" s="380" t="s">
        <v>1413</v>
      </c>
      <c r="G262" s="378" t="s">
        <v>2625</v>
      </c>
      <c r="H262" s="379" t="s">
        <v>1491</v>
      </c>
      <c r="I262" s="378" t="s">
        <v>1499</v>
      </c>
      <c r="J262" s="381" t="s">
        <v>1413</v>
      </c>
      <c r="K262" s="381" t="s">
        <v>1413</v>
      </c>
      <c r="L262" s="378" t="s">
        <v>2626</v>
      </c>
      <c r="M262" s="378" t="s">
        <v>1427</v>
      </c>
      <c r="N262" s="382">
        <v>31571</v>
      </c>
      <c r="O262" s="383">
        <v>1986</v>
      </c>
      <c r="P262" s="378" t="s">
        <v>1413</v>
      </c>
      <c r="Q262" s="378" t="s">
        <v>1413</v>
      </c>
      <c r="R262" s="378" t="s">
        <v>1413</v>
      </c>
      <c r="S262" s="381">
        <v>12</v>
      </c>
      <c r="T262" s="381" t="s">
        <v>1261</v>
      </c>
      <c r="U262" s="378" t="s">
        <v>2627</v>
      </c>
      <c r="V262" s="384" t="s">
        <v>1426</v>
      </c>
      <c r="W262" s="378" t="s">
        <v>1413</v>
      </c>
      <c r="X262" s="378" t="s">
        <v>2628</v>
      </c>
      <c r="Y262" s="378" t="s">
        <v>2583</v>
      </c>
      <c r="Z262" s="385" t="s">
        <v>1413</v>
      </c>
      <c r="AA262" s="385" t="s">
        <v>1413</v>
      </c>
      <c r="AB262" s="378" t="s">
        <v>2629</v>
      </c>
      <c r="AC262" s="378" t="s">
        <v>2630</v>
      </c>
      <c r="AD262" s="378" t="s">
        <v>1413</v>
      </c>
      <c r="AE262" s="378" t="s">
        <v>1413</v>
      </c>
      <c r="AF262" s="378" t="s">
        <v>1413</v>
      </c>
    </row>
    <row r="263" spans="1:32" s="305" customFormat="1" hidden="1">
      <c r="A263" s="378" t="s">
        <v>143</v>
      </c>
      <c r="B263" s="379">
        <f t="shared" si="4"/>
        <v>0</v>
      </c>
      <c r="C263" s="378"/>
      <c r="D263" s="378"/>
      <c r="E263" s="378"/>
      <c r="F263" s="380" t="s">
        <v>1413</v>
      </c>
      <c r="G263" s="378" t="s">
        <v>2643</v>
      </c>
      <c r="H263" s="379" t="s">
        <v>1491</v>
      </c>
      <c r="I263" s="378" t="s">
        <v>1499</v>
      </c>
      <c r="J263" s="381" t="s">
        <v>1413</v>
      </c>
      <c r="K263" s="381" t="s">
        <v>1413</v>
      </c>
      <c r="L263" s="378" t="s">
        <v>2644</v>
      </c>
      <c r="M263" s="378" t="s">
        <v>1427</v>
      </c>
      <c r="N263" s="382">
        <v>36814</v>
      </c>
      <c r="O263" s="383">
        <v>2000</v>
      </c>
      <c r="P263" s="378" t="s">
        <v>1413</v>
      </c>
      <c r="Q263" s="378" t="s">
        <v>1413</v>
      </c>
      <c r="R263" s="378" t="s">
        <v>1413</v>
      </c>
      <c r="S263" s="381">
        <v>32</v>
      </c>
      <c r="T263" s="381" t="s">
        <v>1261</v>
      </c>
      <c r="U263" s="378" t="s">
        <v>2645</v>
      </c>
      <c r="V263" s="384" t="s">
        <v>1426</v>
      </c>
      <c r="W263" s="378" t="s">
        <v>1413</v>
      </c>
      <c r="X263" s="378" t="s">
        <v>1413</v>
      </c>
      <c r="Y263" s="378" t="s">
        <v>2583</v>
      </c>
      <c r="Z263" s="385" t="s">
        <v>1413</v>
      </c>
      <c r="AA263" s="385" t="s">
        <v>1413</v>
      </c>
      <c r="AB263" s="378" t="s">
        <v>2646</v>
      </c>
      <c r="AC263" s="378" t="s">
        <v>2647</v>
      </c>
      <c r="AD263" s="378" t="s">
        <v>1413</v>
      </c>
      <c r="AE263" s="378" t="s">
        <v>1413</v>
      </c>
      <c r="AF263" s="378" t="s">
        <v>1413</v>
      </c>
    </row>
    <row r="264" spans="1:32" hidden="1">
      <c r="A264" s="378" t="s">
        <v>143</v>
      </c>
      <c r="B264" s="379">
        <f t="shared" si="4"/>
        <v>0</v>
      </c>
      <c r="C264" s="378"/>
      <c r="D264" s="378"/>
      <c r="E264" s="378"/>
      <c r="F264" s="380" t="s">
        <v>1413</v>
      </c>
      <c r="G264" s="378" t="s">
        <v>2738</v>
      </c>
      <c r="H264" s="379" t="s">
        <v>1491</v>
      </c>
      <c r="I264" s="378" t="s">
        <v>1499</v>
      </c>
      <c r="J264" s="381" t="s">
        <v>1413</v>
      </c>
      <c r="K264" s="381" t="s">
        <v>1413</v>
      </c>
      <c r="L264" s="378" t="s">
        <v>2739</v>
      </c>
      <c r="M264" s="378" t="s">
        <v>1427</v>
      </c>
      <c r="N264" s="382">
        <v>42124</v>
      </c>
      <c r="O264" s="383">
        <v>2015</v>
      </c>
      <c r="P264" s="378" t="s">
        <v>1413</v>
      </c>
      <c r="Q264" s="378" t="s">
        <v>1413</v>
      </c>
      <c r="R264" s="378" t="s">
        <v>1413</v>
      </c>
      <c r="S264" s="381">
        <v>6</v>
      </c>
      <c r="T264" s="381" t="s">
        <v>1261</v>
      </c>
      <c r="U264" s="378" t="s">
        <v>1427</v>
      </c>
      <c r="V264" s="384" t="s">
        <v>1426</v>
      </c>
      <c r="W264" s="378" t="s">
        <v>1413</v>
      </c>
      <c r="X264" s="378" t="s">
        <v>1413</v>
      </c>
      <c r="Y264" s="378" t="s">
        <v>2583</v>
      </c>
      <c r="Z264" s="385" t="s">
        <v>1413</v>
      </c>
      <c r="AA264" s="385" t="s">
        <v>1413</v>
      </c>
      <c r="AB264" s="378" t="s">
        <v>2740</v>
      </c>
      <c r="AC264" s="378" t="s">
        <v>2741</v>
      </c>
      <c r="AD264" s="378" t="s">
        <v>1413</v>
      </c>
      <c r="AE264" s="378" t="s">
        <v>1413</v>
      </c>
      <c r="AF264" s="378" t="s">
        <v>1413</v>
      </c>
    </row>
    <row r="265" spans="1:32" hidden="1">
      <c r="A265" s="378" t="s">
        <v>143</v>
      </c>
      <c r="B265" s="379">
        <f t="shared" si="4"/>
        <v>0</v>
      </c>
      <c r="C265" s="378"/>
      <c r="D265" s="378"/>
      <c r="E265" s="378"/>
      <c r="F265" s="380" t="s">
        <v>1413</v>
      </c>
      <c r="G265" s="378" t="s">
        <v>2657</v>
      </c>
      <c r="H265" s="379" t="s">
        <v>1491</v>
      </c>
      <c r="I265" s="378" t="s">
        <v>1499</v>
      </c>
      <c r="J265" s="381" t="s">
        <v>1413</v>
      </c>
      <c r="K265" s="381" t="s">
        <v>1413</v>
      </c>
      <c r="L265" s="378" t="s">
        <v>2658</v>
      </c>
      <c r="M265" s="378" t="s">
        <v>1427</v>
      </c>
      <c r="N265" s="382">
        <v>38109</v>
      </c>
      <c r="O265" s="383">
        <v>2004</v>
      </c>
      <c r="P265" s="378" t="s">
        <v>1413</v>
      </c>
      <c r="Q265" s="378" t="s">
        <v>1413</v>
      </c>
      <c r="R265" s="378" t="s">
        <v>1413</v>
      </c>
      <c r="S265" s="381">
        <v>5</v>
      </c>
      <c r="T265" s="381" t="s">
        <v>1426</v>
      </c>
      <c r="U265" s="378" t="s">
        <v>1427</v>
      </c>
      <c r="V265" s="384" t="s">
        <v>1426</v>
      </c>
      <c r="W265" s="378" t="s">
        <v>1413</v>
      </c>
      <c r="X265" s="378" t="s">
        <v>2582</v>
      </c>
      <c r="Y265" s="378" t="s">
        <v>2583</v>
      </c>
      <c r="Z265" s="385" t="s">
        <v>1413</v>
      </c>
      <c r="AA265" s="385" t="s">
        <v>1413</v>
      </c>
      <c r="AB265" s="378" t="s">
        <v>2659</v>
      </c>
      <c r="AC265" s="378" t="s">
        <v>1413</v>
      </c>
      <c r="AD265" s="378" t="s">
        <v>1413</v>
      </c>
      <c r="AE265" s="378" t="s">
        <v>1413</v>
      </c>
      <c r="AF265" s="378" t="s">
        <v>1413</v>
      </c>
    </row>
    <row r="266" spans="1:32" hidden="1">
      <c r="A266" s="378" t="s">
        <v>143</v>
      </c>
      <c r="B266" s="379">
        <f t="shared" si="4"/>
        <v>0</v>
      </c>
      <c r="C266" s="378"/>
      <c r="D266" s="378"/>
      <c r="E266" s="378"/>
      <c r="F266" s="380" t="s">
        <v>1413</v>
      </c>
      <c r="G266" s="378" t="s">
        <v>2691</v>
      </c>
      <c r="H266" s="379" t="s">
        <v>1491</v>
      </c>
      <c r="I266" s="378" t="s">
        <v>1499</v>
      </c>
      <c r="J266" s="381" t="s">
        <v>1413</v>
      </c>
      <c r="K266" s="381" t="s">
        <v>1413</v>
      </c>
      <c r="L266" s="378" t="s">
        <v>2692</v>
      </c>
      <c r="M266" s="378" t="s">
        <v>1427</v>
      </c>
      <c r="N266" s="382">
        <v>29768</v>
      </c>
      <c r="O266" s="383">
        <v>1981</v>
      </c>
      <c r="P266" s="378" t="s">
        <v>1413</v>
      </c>
      <c r="Q266" s="378" t="s">
        <v>1413</v>
      </c>
      <c r="R266" s="378" t="s">
        <v>1413</v>
      </c>
      <c r="S266" s="381">
        <v>8</v>
      </c>
      <c r="T266" s="381" t="s">
        <v>1261</v>
      </c>
      <c r="U266" s="378" t="s">
        <v>2693</v>
      </c>
      <c r="V266" s="384" t="s">
        <v>1426</v>
      </c>
      <c r="W266" s="378" t="s">
        <v>1413</v>
      </c>
      <c r="X266" s="378" t="s">
        <v>2582</v>
      </c>
      <c r="Y266" s="378" t="s">
        <v>1413</v>
      </c>
      <c r="Z266" s="385" t="s">
        <v>1413</v>
      </c>
      <c r="AA266" s="385" t="s">
        <v>1413</v>
      </c>
      <c r="AB266" s="378" t="s">
        <v>2694</v>
      </c>
      <c r="AC266" s="378" t="s">
        <v>1413</v>
      </c>
      <c r="AD266" s="378" t="s">
        <v>1413</v>
      </c>
      <c r="AE266" s="378" t="s">
        <v>1413</v>
      </c>
      <c r="AF266" s="378" t="s">
        <v>1413</v>
      </c>
    </row>
    <row r="267" spans="1:32" hidden="1">
      <c r="A267" s="378" t="s">
        <v>144</v>
      </c>
      <c r="B267" s="379">
        <f t="shared" si="4"/>
        <v>0</v>
      </c>
      <c r="C267" s="378"/>
      <c r="D267" s="378"/>
      <c r="E267" s="378"/>
      <c r="F267" s="380" t="s">
        <v>1413</v>
      </c>
      <c r="G267" s="378" t="s">
        <v>2901</v>
      </c>
      <c r="H267" s="379" t="s">
        <v>1491</v>
      </c>
      <c r="I267" s="378" t="s">
        <v>1499</v>
      </c>
      <c r="J267" s="381" t="s">
        <v>1413</v>
      </c>
      <c r="K267" s="381" t="s">
        <v>1413</v>
      </c>
      <c r="L267" s="378" t="s">
        <v>2902</v>
      </c>
      <c r="M267" s="378" t="s">
        <v>2903</v>
      </c>
      <c r="N267" s="382">
        <v>42132</v>
      </c>
      <c r="O267" s="383">
        <v>2015</v>
      </c>
      <c r="P267" s="378" t="s">
        <v>1413</v>
      </c>
      <c r="Q267" s="378" t="s">
        <v>1413</v>
      </c>
      <c r="R267" s="378" t="s">
        <v>1413</v>
      </c>
      <c r="S267" s="381">
        <v>14</v>
      </c>
      <c r="T267" s="381" t="s">
        <v>1261</v>
      </c>
      <c r="U267" s="378" t="s">
        <v>2904</v>
      </c>
      <c r="V267" s="384" t="s">
        <v>1426</v>
      </c>
      <c r="W267" s="378" t="s">
        <v>1414</v>
      </c>
      <c r="X267" s="378" t="s">
        <v>1413</v>
      </c>
      <c r="Y267" s="378" t="s">
        <v>1413</v>
      </c>
      <c r="Z267" s="385" t="s">
        <v>1413</v>
      </c>
      <c r="AA267" s="385" t="s">
        <v>1413</v>
      </c>
      <c r="AB267" s="378" t="s">
        <v>2883</v>
      </c>
      <c r="AC267" s="378" t="s">
        <v>2905</v>
      </c>
      <c r="AD267" s="378" t="s">
        <v>2905</v>
      </c>
      <c r="AE267" s="378" t="s">
        <v>1413</v>
      </c>
      <c r="AF267" s="378" t="s">
        <v>1413</v>
      </c>
    </row>
    <row r="268" spans="1:32" hidden="1">
      <c r="A268" s="378" t="s">
        <v>144</v>
      </c>
      <c r="B268" s="379">
        <f t="shared" si="4"/>
        <v>0</v>
      </c>
      <c r="C268" s="378"/>
      <c r="D268" s="378"/>
      <c r="E268" s="378"/>
      <c r="F268" s="380" t="s">
        <v>1413</v>
      </c>
      <c r="G268" s="378" t="s">
        <v>2915</v>
      </c>
      <c r="H268" s="379" t="s">
        <v>1491</v>
      </c>
      <c r="I268" s="378" t="s">
        <v>1499</v>
      </c>
      <c r="J268" s="381" t="s">
        <v>1413</v>
      </c>
      <c r="K268" s="381" t="s">
        <v>1413</v>
      </c>
      <c r="L268" s="378" t="s">
        <v>2916</v>
      </c>
      <c r="M268" s="378" t="s">
        <v>2698</v>
      </c>
      <c r="N268" s="382">
        <v>42643</v>
      </c>
      <c r="O268" s="383">
        <v>2016</v>
      </c>
      <c r="P268" s="378" t="s">
        <v>1413</v>
      </c>
      <c r="Q268" s="378" t="s">
        <v>1413</v>
      </c>
      <c r="R268" s="378" t="s">
        <v>1413</v>
      </c>
      <c r="S268" s="381">
        <v>12</v>
      </c>
      <c r="T268" s="381" t="s">
        <v>1426</v>
      </c>
      <c r="U268" s="378" t="s">
        <v>2917</v>
      </c>
      <c r="V268" s="384" t="s">
        <v>1413</v>
      </c>
      <c r="W268" s="378" t="s">
        <v>1413</v>
      </c>
      <c r="X268" s="378" t="s">
        <v>1413</v>
      </c>
      <c r="Y268" s="378" t="s">
        <v>958</v>
      </c>
      <c r="Z268" s="385" t="s">
        <v>1413</v>
      </c>
      <c r="AA268" s="385" t="s">
        <v>1413</v>
      </c>
      <c r="AB268" s="378" t="s">
        <v>1413</v>
      </c>
      <c r="AC268" s="378" t="s">
        <v>2918</v>
      </c>
      <c r="AD268" s="378" t="s">
        <v>1413</v>
      </c>
      <c r="AE268" s="378" t="s">
        <v>1413</v>
      </c>
      <c r="AF268" s="378" t="s">
        <v>1413</v>
      </c>
    </row>
    <row r="269" spans="1:32" hidden="1">
      <c r="A269" s="378" t="s">
        <v>144</v>
      </c>
      <c r="B269" s="379">
        <f t="shared" si="4"/>
        <v>0</v>
      </c>
      <c r="C269" s="378"/>
      <c r="D269" s="378"/>
      <c r="E269" s="378"/>
      <c r="F269" s="380" t="s">
        <v>1413</v>
      </c>
      <c r="G269" s="378" t="s">
        <v>2924</v>
      </c>
      <c r="H269" s="379" t="s">
        <v>1491</v>
      </c>
      <c r="I269" s="378" t="s">
        <v>1499</v>
      </c>
      <c r="J269" s="381" t="s">
        <v>1413</v>
      </c>
      <c r="K269" s="381" t="s">
        <v>1413</v>
      </c>
      <c r="L269" s="378" t="s">
        <v>2925</v>
      </c>
      <c r="M269" s="378" t="s">
        <v>1427</v>
      </c>
      <c r="N269" s="382">
        <v>41982</v>
      </c>
      <c r="O269" s="383">
        <v>2014</v>
      </c>
      <c r="P269" s="378" t="s">
        <v>1413</v>
      </c>
      <c r="Q269" s="378" t="s">
        <v>1413</v>
      </c>
      <c r="R269" s="378" t="s">
        <v>1413</v>
      </c>
      <c r="S269" s="381">
        <v>8</v>
      </c>
      <c r="T269" s="381" t="s">
        <v>1426</v>
      </c>
      <c r="U269" s="378" t="s">
        <v>1427</v>
      </c>
      <c r="V269" s="384" t="s">
        <v>1426</v>
      </c>
      <c r="W269" s="378" t="s">
        <v>1413</v>
      </c>
      <c r="X269" s="378" t="s">
        <v>1413</v>
      </c>
      <c r="Y269" s="378" t="s">
        <v>1413</v>
      </c>
      <c r="Z269" s="385" t="s">
        <v>1413</v>
      </c>
      <c r="AA269" s="385" t="s">
        <v>1413</v>
      </c>
      <c r="AB269" s="378" t="s">
        <v>1413</v>
      </c>
      <c r="AC269" s="378" t="s">
        <v>1413</v>
      </c>
      <c r="AD269" s="378" t="s">
        <v>1413</v>
      </c>
      <c r="AE269" s="378" t="s">
        <v>1413</v>
      </c>
      <c r="AF269" s="378" t="s">
        <v>1413</v>
      </c>
    </row>
    <row r="270" spans="1:32" hidden="1">
      <c r="A270" s="378" t="s">
        <v>144</v>
      </c>
      <c r="B270" s="379">
        <f t="shared" si="4"/>
        <v>0</v>
      </c>
      <c r="C270" s="378"/>
      <c r="D270" s="378"/>
      <c r="E270" s="378"/>
      <c r="F270" s="380" t="s">
        <v>1413</v>
      </c>
      <c r="G270" s="378" t="s">
        <v>3040</v>
      </c>
      <c r="H270" s="379" t="s">
        <v>1491</v>
      </c>
      <c r="I270" s="378" t="s">
        <v>1499</v>
      </c>
      <c r="J270" s="381" t="s">
        <v>1413</v>
      </c>
      <c r="K270" s="381" t="s">
        <v>1413</v>
      </c>
      <c r="L270" s="378" t="s">
        <v>3041</v>
      </c>
      <c r="M270" s="378" t="s">
        <v>2921</v>
      </c>
      <c r="N270" s="382">
        <v>35947</v>
      </c>
      <c r="O270" s="383">
        <v>1998</v>
      </c>
      <c r="P270" s="378" t="s">
        <v>1413</v>
      </c>
      <c r="Q270" s="378" t="s">
        <v>1413</v>
      </c>
      <c r="R270" s="378" t="s">
        <v>1413</v>
      </c>
      <c r="S270" s="381">
        <v>0</v>
      </c>
      <c r="T270" s="381" t="s">
        <v>1426</v>
      </c>
      <c r="U270" s="378" t="s">
        <v>3042</v>
      </c>
      <c r="V270" s="384" t="s">
        <v>1426</v>
      </c>
      <c r="W270" s="378" t="s">
        <v>1413</v>
      </c>
      <c r="X270" s="378" t="s">
        <v>1413</v>
      </c>
      <c r="Y270" s="378" t="s">
        <v>2921</v>
      </c>
      <c r="Z270" s="385" t="s">
        <v>1413</v>
      </c>
      <c r="AA270" s="385" t="s">
        <v>1413</v>
      </c>
      <c r="AB270" s="378" t="s">
        <v>1413</v>
      </c>
      <c r="AC270" s="378" t="s">
        <v>1413</v>
      </c>
      <c r="AD270" s="378" t="s">
        <v>1413</v>
      </c>
      <c r="AE270" s="378" t="s">
        <v>1413</v>
      </c>
      <c r="AF270" s="378" t="s">
        <v>1413</v>
      </c>
    </row>
    <row r="271" spans="1:32" hidden="1">
      <c r="A271" s="378" t="s">
        <v>144</v>
      </c>
      <c r="B271" s="379">
        <f t="shared" si="4"/>
        <v>0</v>
      </c>
      <c r="C271" s="378"/>
      <c r="D271" s="378"/>
      <c r="E271" s="378"/>
      <c r="F271" s="380" t="s">
        <v>1413</v>
      </c>
      <c r="G271" s="378" t="s">
        <v>2926</v>
      </c>
      <c r="H271" s="379" t="s">
        <v>1491</v>
      </c>
      <c r="I271" s="378" t="s">
        <v>1499</v>
      </c>
      <c r="J271" s="381" t="s">
        <v>1413</v>
      </c>
      <c r="K271" s="381" t="s">
        <v>1413</v>
      </c>
      <c r="L271" s="378" t="s">
        <v>2927</v>
      </c>
      <c r="M271" s="378" t="s">
        <v>2928</v>
      </c>
      <c r="N271" s="382">
        <v>41846</v>
      </c>
      <c r="O271" s="383">
        <v>2014</v>
      </c>
      <c r="P271" s="378" t="s">
        <v>1413</v>
      </c>
      <c r="Q271" s="378" t="s">
        <v>1413</v>
      </c>
      <c r="R271" s="378" t="s">
        <v>1413</v>
      </c>
      <c r="S271" s="381">
        <v>13</v>
      </c>
      <c r="T271" s="381" t="s">
        <v>1261</v>
      </c>
      <c r="U271" s="378" t="s">
        <v>2698</v>
      </c>
      <c r="V271" s="384" t="s">
        <v>1426</v>
      </c>
      <c r="W271" s="378" t="s">
        <v>1413</v>
      </c>
      <c r="X271" s="378" t="s">
        <v>1413</v>
      </c>
      <c r="Y271" s="378" t="s">
        <v>1413</v>
      </c>
      <c r="Z271" s="385" t="s">
        <v>1413</v>
      </c>
      <c r="AA271" s="385" t="s">
        <v>1413</v>
      </c>
      <c r="AB271" s="378" t="s">
        <v>2929</v>
      </c>
      <c r="AC271" s="378" t="s">
        <v>2930</v>
      </c>
      <c r="AD271" s="378" t="s">
        <v>1413</v>
      </c>
      <c r="AE271" s="378" t="s">
        <v>1413</v>
      </c>
      <c r="AF271" s="378" t="s">
        <v>1413</v>
      </c>
    </row>
    <row r="272" spans="1:32" hidden="1">
      <c r="A272" s="378" t="s">
        <v>144</v>
      </c>
      <c r="B272" s="379">
        <f t="shared" si="4"/>
        <v>0</v>
      </c>
      <c r="C272" s="378"/>
      <c r="D272" s="378"/>
      <c r="E272" s="378"/>
      <c r="F272" s="380" t="s">
        <v>1413</v>
      </c>
      <c r="G272" s="378" t="s">
        <v>3058</v>
      </c>
      <c r="H272" s="379" t="s">
        <v>1491</v>
      </c>
      <c r="I272" s="378" t="s">
        <v>1499</v>
      </c>
      <c r="J272" s="381" t="s">
        <v>1413</v>
      </c>
      <c r="K272" s="381" t="s">
        <v>1413</v>
      </c>
      <c r="L272" s="378" t="s">
        <v>3059</v>
      </c>
      <c r="M272" s="378" t="s">
        <v>3060</v>
      </c>
      <c r="N272" s="382">
        <v>41193</v>
      </c>
      <c r="O272" s="383">
        <v>2012</v>
      </c>
      <c r="P272" s="378" t="s">
        <v>1413</v>
      </c>
      <c r="Q272" s="378" t="s">
        <v>1413</v>
      </c>
      <c r="R272" s="378" t="s">
        <v>1413</v>
      </c>
      <c r="S272" s="381">
        <v>9</v>
      </c>
      <c r="T272" s="381" t="s">
        <v>1261</v>
      </c>
      <c r="U272" s="378" t="s">
        <v>1427</v>
      </c>
      <c r="V272" s="384" t="s">
        <v>1426</v>
      </c>
      <c r="W272" s="378" t="s">
        <v>1413</v>
      </c>
      <c r="X272" s="378" t="s">
        <v>1413</v>
      </c>
      <c r="Y272" s="378" t="s">
        <v>958</v>
      </c>
      <c r="Z272" s="385" t="s">
        <v>1413</v>
      </c>
      <c r="AA272" s="385" t="s">
        <v>1413</v>
      </c>
      <c r="AB272" s="378" t="s">
        <v>3038</v>
      </c>
      <c r="AC272" s="378" t="s">
        <v>3061</v>
      </c>
      <c r="AD272" s="378" t="s">
        <v>1413</v>
      </c>
      <c r="AE272" s="378" t="s">
        <v>1413</v>
      </c>
      <c r="AF272" s="378" t="s">
        <v>1413</v>
      </c>
    </row>
    <row r="273" spans="1:32" hidden="1">
      <c r="A273" s="378" t="s">
        <v>145</v>
      </c>
      <c r="B273" s="379">
        <f t="shared" si="4"/>
        <v>0</v>
      </c>
      <c r="C273" s="378"/>
      <c r="D273" s="378"/>
      <c r="E273" s="378"/>
      <c r="F273" s="380" t="s">
        <v>1413</v>
      </c>
      <c r="G273" s="378" t="s">
        <v>3207</v>
      </c>
      <c r="H273" s="379" t="s">
        <v>1491</v>
      </c>
      <c r="I273" s="378" t="s">
        <v>1499</v>
      </c>
      <c r="J273" s="381" t="s">
        <v>1413</v>
      </c>
      <c r="K273" s="381" t="s">
        <v>1413</v>
      </c>
      <c r="L273" s="378" t="s">
        <v>3208</v>
      </c>
      <c r="M273" s="378" t="s">
        <v>3209</v>
      </c>
      <c r="N273" s="382">
        <v>28292</v>
      </c>
      <c r="O273" s="383">
        <v>1977</v>
      </c>
      <c r="P273" s="378" t="s">
        <v>1413</v>
      </c>
      <c r="Q273" s="378" t="s">
        <v>1413</v>
      </c>
      <c r="R273" s="378" t="s">
        <v>1413</v>
      </c>
      <c r="S273" s="381">
        <v>14</v>
      </c>
      <c r="T273" s="381" t="s">
        <v>1426</v>
      </c>
      <c r="U273" s="378" t="s">
        <v>1427</v>
      </c>
      <c r="V273" s="384" t="s">
        <v>1426</v>
      </c>
      <c r="W273" s="378" t="s">
        <v>1413</v>
      </c>
      <c r="X273" s="378" t="s">
        <v>1413</v>
      </c>
      <c r="Y273" s="378" t="s">
        <v>3131</v>
      </c>
      <c r="Z273" s="385" t="s">
        <v>1413</v>
      </c>
      <c r="AA273" s="385" t="s">
        <v>1413</v>
      </c>
      <c r="AB273" s="378" t="s">
        <v>3134</v>
      </c>
      <c r="AC273" s="378" t="s">
        <v>1413</v>
      </c>
      <c r="AD273" s="378" t="s">
        <v>1413</v>
      </c>
      <c r="AE273" s="378" t="s">
        <v>1413</v>
      </c>
      <c r="AF273" s="378" t="s">
        <v>1413</v>
      </c>
    </row>
    <row r="274" spans="1:32" hidden="1">
      <c r="A274" s="378" t="s">
        <v>146</v>
      </c>
      <c r="B274" s="379">
        <f t="shared" si="4"/>
        <v>0</v>
      </c>
      <c r="C274" s="378"/>
      <c r="D274" s="378"/>
      <c r="E274" s="378"/>
      <c r="F274" s="380" t="s">
        <v>1413</v>
      </c>
      <c r="G274" s="378" t="s">
        <v>3243</v>
      </c>
      <c r="H274" s="379" t="s">
        <v>1491</v>
      </c>
      <c r="I274" s="378" t="s">
        <v>1499</v>
      </c>
      <c r="J274" s="381" t="s">
        <v>1413</v>
      </c>
      <c r="K274" s="381" t="s">
        <v>1413</v>
      </c>
      <c r="L274" s="378" t="s">
        <v>3244</v>
      </c>
      <c r="M274" s="378" t="s">
        <v>3245</v>
      </c>
      <c r="N274" s="382">
        <v>42023</v>
      </c>
      <c r="O274" s="383">
        <v>2015</v>
      </c>
      <c r="P274" s="378" t="s">
        <v>1413</v>
      </c>
      <c r="Q274" s="378" t="s">
        <v>1413</v>
      </c>
      <c r="R274" s="378" t="s">
        <v>1413</v>
      </c>
      <c r="S274" s="381">
        <v>8</v>
      </c>
      <c r="T274" s="381" t="s">
        <v>1261</v>
      </c>
      <c r="U274" s="378" t="s">
        <v>3245</v>
      </c>
      <c r="V274" s="384" t="s">
        <v>1426</v>
      </c>
      <c r="W274" s="378" t="s">
        <v>1413</v>
      </c>
      <c r="X274" s="378" t="s">
        <v>1413</v>
      </c>
      <c r="Y274" s="378" t="s">
        <v>1413</v>
      </c>
      <c r="Z274" s="385" t="s">
        <v>1413</v>
      </c>
      <c r="AA274" s="385" t="s">
        <v>1413</v>
      </c>
      <c r="AB274" s="378" t="s">
        <v>3246</v>
      </c>
      <c r="AC274" s="378" t="s">
        <v>3247</v>
      </c>
      <c r="AD274" s="378" t="s">
        <v>3218</v>
      </c>
      <c r="AE274" s="378" t="s">
        <v>3248</v>
      </c>
      <c r="AF274" s="378" t="s">
        <v>1413</v>
      </c>
    </row>
    <row r="275" spans="1:32" hidden="1">
      <c r="A275" s="378" t="s">
        <v>146</v>
      </c>
      <c r="B275" s="379">
        <f t="shared" si="4"/>
        <v>0</v>
      </c>
      <c r="C275" s="378"/>
      <c r="D275" s="378"/>
      <c r="E275" s="378"/>
      <c r="F275" s="380" t="s">
        <v>1413</v>
      </c>
      <c r="G275" s="378" t="s">
        <v>3394</v>
      </c>
      <c r="H275" s="379" t="s">
        <v>1491</v>
      </c>
      <c r="I275" s="378" t="s">
        <v>1499</v>
      </c>
      <c r="J275" s="381" t="s">
        <v>1413</v>
      </c>
      <c r="K275" s="381" t="s">
        <v>1413</v>
      </c>
      <c r="L275" s="378" t="s">
        <v>3395</v>
      </c>
      <c r="M275" s="378" t="s">
        <v>3396</v>
      </c>
      <c r="N275" s="382">
        <v>39759</v>
      </c>
      <c r="O275" s="383">
        <v>2008</v>
      </c>
      <c r="P275" s="378" t="s">
        <v>1413</v>
      </c>
      <c r="Q275" s="378" t="s">
        <v>1413</v>
      </c>
      <c r="R275" s="378" t="s">
        <v>1413</v>
      </c>
      <c r="S275" s="381">
        <v>22</v>
      </c>
      <c r="T275" s="381" t="s">
        <v>1426</v>
      </c>
      <c r="U275" s="378" t="s">
        <v>3397</v>
      </c>
      <c r="V275" s="384" t="s">
        <v>1426</v>
      </c>
      <c r="W275" s="378" t="s">
        <v>1413</v>
      </c>
      <c r="X275" s="378" t="s">
        <v>1413</v>
      </c>
      <c r="Y275" s="378" t="s">
        <v>3219</v>
      </c>
      <c r="Z275" s="385" t="s">
        <v>1413</v>
      </c>
      <c r="AA275" s="385" t="s">
        <v>1413</v>
      </c>
      <c r="AB275" s="378" t="s">
        <v>3398</v>
      </c>
      <c r="AC275" s="378" t="s">
        <v>3399</v>
      </c>
      <c r="AD275" s="378" t="s">
        <v>3400</v>
      </c>
      <c r="AE275" s="378" t="s">
        <v>1413</v>
      </c>
      <c r="AF275" s="378" t="s">
        <v>1413</v>
      </c>
    </row>
    <row r="276" spans="1:32" hidden="1">
      <c r="A276" s="378" t="s">
        <v>146</v>
      </c>
      <c r="B276" s="379">
        <f t="shared" si="4"/>
        <v>0</v>
      </c>
      <c r="C276" s="378"/>
      <c r="D276" s="378"/>
      <c r="E276" s="378"/>
      <c r="F276" s="380" t="s">
        <v>1413</v>
      </c>
      <c r="G276" s="378" t="s">
        <v>3406</v>
      </c>
      <c r="H276" s="379" t="s">
        <v>1491</v>
      </c>
      <c r="I276" s="378" t="s">
        <v>1499</v>
      </c>
      <c r="J276" s="381" t="s">
        <v>1413</v>
      </c>
      <c r="K276" s="381" t="s">
        <v>1413</v>
      </c>
      <c r="L276" s="378" t="s">
        <v>3407</v>
      </c>
      <c r="M276" s="378" t="s">
        <v>3408</v>
      </c>
      <c r="N276" s="382">
        <v>39477</v>
      </c>
      <c r="O276" s="383">
        <v>2008</v>
      </c>
      <c r="P276" s="378" t="s">
        <v>1413</v>
      </c>
      <c r="Q276" s="378" t="s">
        <v>1413</v>
      </c>
      <c r="R276" s="378" t="s">
        <v>1413</v>
      </c>
      <c r="S276" s="381">
        <v>22</v>
      </c>
      <c r="T276" s="381" t="s">
        <v>1426</v>
      </c>
      <c r="U276" s="378" t="s">
        <v>3409</v>
      </c>
      <c r="V276" s="384" t="s">
        <v>1426</v>
      </c>
      <c r="W276" s="378" t="s">
        <v>1413</v>
      </c>
      <c r="X276" s="378" t="s">
        <v>1413</v>
      </c>
      <c r="Y276" s="378" t="s">
        <v>3210</v>
      </c>
      <c r="Z276" s="385" t="s">
        <v>1413</v>
      </c>
      <c r="AA276" s="385" t="s">
        <v>1413</v>
      </c>
      <c r="AB276" s="378" t="s">
        <v>1413</v>
      </c>
      <c r="AC276" s="378" t="s">
        <v>1413</v>
      </c>
      <c r="AD276" s="378" t="s">
        <v>1413</v>
      </c>
      <c r="AE276" s="378" t="s">
        <v>1413</v>
      </c>
      <c r="AF276" s="378" t="s">
        <v>1413</v>
      </c>
    </row>
    <row r="277" spans="1:32" hidden="1">
      <c r="A277" s="378" t="s">
        <v>146</v>
      </c>
      <c r="B277" s="379">
        <f t="shared" si="4"/>
        <v>0</v>
      </c>
      <c r="C277" s="378"/>
      <c r="D277" s="378"/>
      <c r="E277" s="378"/>
      <c r="F277" s="380" t="s">
        <v>1413</v>
      </c>
      <c r="G277" s="378" t="s">
        <v>3419</v>
      </c>
      <c r="H277" s="379" t="s">
        <v>1491</v>
      </c>
      <c r="I277" s="378" t="s">
        <v>1499</v>
      </c>
      <c r="J277" s="381" t="s">
        <v>1413</v>
      </c>
      <c r="K277" s="381" t="s">
        <v>1413</v>
      </c>
      <c r="L277" s="378" t="s">
        <v>3420</v>
      </c>
      <c r="M277" s="378" t="s">
        <v>1413</v>
      </c>
      <c r="N277" s="382">
        <v>40299</v>
      </c>
      <c r="O277" s="383">
        <v>2010</v>
      </c>
      <c r="P277" s="378" t="s">
        <v>1413</v>
      </c>
      <c r="Q277" s="378" t="s">
        <v>1413</v>
      </c>
      <c r="R277" s="378" t="s">
        <v>1413</v>
      </c>
      <c r="S277" s="381">
        <v>10</v>
      </c>
      <c r="T277" s="381" t="s">
        <v>1261</v>
      </c>
      <c r="U277" s="378" t="s">
        <v>1427</v>
      </c>
      <c r="V277" s="384" t="s">
        <v>1413</v>
      </c>
      <c r="W277" s="378" t="s">
        <v>1413</v>
      </c>
      <c r="X277" s="378" t="s">
        <v>1413</v>
      </c>
      <c r="Y277" s="378" t="s">
        <v>3219</v>
      </c>
      <c r="Z277" s="385" t="s">
        <v>1413</v>
      </c>
      <c r="AA277" s="385" t="s">
        <v>1413</v>
      </c>
      <c r="AB277" s="378" t="s">
        <v>1413</v>
      </c>
      <c r="AC277" s="378" t="s">
        <v>3421</v>
      </c>
      <c r="AD277" s="378" t="s">
        <v>1413</v>
      </c>
      <c r="AE277" s="378" t="s">
        <v>1413</v>
      </c>
      <c r="AF277" s="378" t="s">
        <v>1413</v>
      </c>
    </row>
    <row r="278" spans="1:32" hidden="1">
      <c r="A278" s="378" t="s">
        <v>146</v>
      </c>
      <c r="B278" s="379">
        <f t="shared" si="4"/>
        <v>0</v>
      </c>
      <c r="C278" s="378"/>
      <c r="D278" s="378"/>
      <c r="E278" s="378"/>
      <c r="F278" s="380" t="s">
        <v>1413</v>
      </c>
      <c r="G278" s="378" t="s">
        <v>3422</v>
      </c>
      <c r="H278" s="379" t="s">
        <v>1491</v>
      </c>
      <c r="I278" s="378" t="s">
        <v>1499</v>
      </c>
      <c r="J278" s="381" t="s">
        <v>1413</v>
      </c>
      <c r="K278" s="381" t="s">
        <v>1413</v>
      </c>
      <c r="L278" s="378" t="s">
        <v>3423</v>
      </c>
      <c r="M278" s="378" t="s">
        <v>1574</v>
      </c>
      <c r="N278" s="382">
        <v>39722</v>
      </c>
      <c r="O278" s="383">
        <v>2008</v>
      </c>
      <c r="P278" s="378" t="s">
        <v>1413</v>
      </c>
      <c r="Q278" s="378" t="s">
        <v>1413</v>
      </c>
      <c r="R278" s="378" t="s">
        <v>1413</v>
      </c>
      <c r="S278" s="381">
        <v>9</v>
      </c>
      <c r="T278" s="381" t="s">
        <v>1261</v>
      </c>
      <c r="U278" s="378" t="s">
        <v>1574</v>
      </c>
      <c r="V278" s="384" t="s">
        <v>1426</v>
      </c>
      <c r="W278" s="378" t="s">
        <v>1413</v>
      </c>
      <c r="X278" s="378" t="s">
        <v>1413</v>
      </c>
      <c r="Y278" s="378" t="s">
        <v>3219</v>
      </c>
      <c r="Z278" s="385" t="s">
        <v>1413</v>
      </c>
      <c r="AA278" s="385" t="s">
        <v>1413</v>
      </c>
      <c r="AB278" s="378" t="s">
        <v>1413</v>
      </c>
      <c r="AC278" s="378" t="s">
        <v>3424</v>
      </c>
      <c r="AD278" s="378" t="s">
        <v>1413</v>
      </c>
      <c r="AE278" s="378" t="s">
        <v>1413</v>
      </c>
      <c r="AF278" s="378" t="s">
        <v>1413</v>
      </c>
    </row>
    <row r="279" spans="1:32" hidden="1">
      <c r="A279" s="378" t="s">
        <v>146</v>
      </c>
      <c r="B279" s="379">
        <f t="shared" si="4"/>
        <v>0</v>
      </c>
      <c r="C279" s="378"/>
      <c r="D279" s="378"/>
      <c r="E279" s="378"/>
      <c r="F279" s="380" t="s">
        <v>1413</v>
      </c>
      <c r="G279" s="378" t="s">
        <v>3296</v>
      </c>
      <c r="H279" s="379" t="s">
        <v>1491</v>
      </c>
      <c r="I279" s="378" t="s">
        <v>1499</v>
      </c>
      <c r="J279" s="381" t="s">
        <v>1413</v>
      </c>
      <c r="K279" s="381" t="s">
        <v>1413</v>
      </c>
      <c r="L279" s="378" t="s">
        <v>3297</v>
      </c>
      <c r="M279" s="378" t="s">
        <v>1427</v>
      </c>
      <c r="N279" s="382">
        <v>42286</v>
      </c>
      <c r="O279" s="383">
        <v>2015</v>
      </c>
      <c r="P279" s="378" t="s">
        <v>1413</v>
      </c>
      <c r="Q279" s="378" t="s">
        <v>1413</v>
      </c>
      <c r="R279" s="378" t="s">
        <v>1413</v>
      </c>
      <c r="S279" s="381">
        <v>4</v>
      </c>
      <c r="T279" s="381" t="s">
        <v>1261</v>
      </c>
      <c r="U279" s="378" t="s">
        <v>1574</v>
      </c>
      <c r="V279" s="384" t="s">
        <v>1426</v>
      </c>
      <c r="W279" s="378" t="s">
        <v>1413</v>
      </c>
      <c r="X279" s="378" t="s">
        <v>1413</v>
      </c>
      <c r="Y279" s="378" t="s">
        <v>1413</v>
      </c>
      <c r="Z279" s="385" t="s">
        <v>1413</v>
      </c>
      <c r="AA279" s="385" t="s">
        <v>1413</v>
      </c>
      <c r="AB279" s="378" t="s">
        <v>1413</v>
      </c>
      <c r="AC279" s="378" t="s">
        <v>3298</v>
      </c>
      <c r="AD279" s="378" t="s">
        <v>1413</v>
      </c>
      <c r="AE279" s="378" t="s">
        <v>1413</v>
      </c>
      <c r="AF279" s="378" t="s">
        <v>1413</v>
      </c>
    </row>
    <row r="280" spans="1:32" hidden="1">
      <c r="A280" s="378" t="s">
        <v>146</v>
      </c>
      <c r="B280" s="379">
        <f t="shared" si="4"/>
        <v>0</v>
      </c>
      <c r="C280" s="378"/>
      <c r="D280" s="378"/>
      <c r="E280" s="378"/>
      <c r="F280" s="380" t="s">
        <v>1413</v>
      </c>
      <c r="G280" s="378" t="s">
        <v>3299</v>
      </c>
      <c r="H280" s="379" t="s">
        <v>1491</v>
      </c>
      <c r="I280" s="378" t="s">
        <v>1499</v>
      </c>
      <c r="J280" s="381" t="s">
        <v>1413</v>
      </c>
      <c r="K280" s="381" t="s">
        <v>1413</v>
      </c>
      <c r="L280" s="378" t="s">
        <v>3300</v>
      </c>
      <c r="M280" s="378" t="s">
        <v>3236</v>
      </c>
      <c r="N280" s="382">
        <v>42081</v>
      </c>
      <c r="O280" s="383">
        <v>2015</v>
      </c>
      <c r="P280" s="378" t="s">
        <v>1413</v>
      </c>
      <c r="Q280" s="378" t="s">
        <v>1413</v>
      </c>
      <c r="R280" s="378" t="s">
        <v>1413</v>
      </c>
      <c r="S280" s="381">
        <v>12</v>
      </c>
      <c r="T280" s="381" t="s">
        <v>1261</v>
      </c>
      <c r="U280" s="378" t="s">
        <v>3301</v>
      </c>
      <c r="V280" s="384" t="s">
        <v>1426</v>
      </c>
      <c r="W280" s="378" t="s">
        <v>1413</v>
      </c>
      <c r="X280" s="378" t="s">
        <v>1413</v>
      </c>
      <c r="Y280" s="378" t="s">
        <v>3234</v>
      </c>
      <c r="Z280" s="385" t="s">
        <v>1413</v>
      </c>
      <c r="AA280" s="385" t="s">
        <v>1413</v>
      </c>
      <c r="AB280" s="378" t="s">
        <v>3239</v>
      </c>
      <c r="AC280" s="378" t="s">
        <v>3302</v>
      </c>
      <c r="AD280" s="378" t="s">
        <v>1413</v>
      </c>
      <c r="AE280" s="378" t="s">
        <v>1413</v>
      </c>
      <c r="AF280" s="378" t="s">
        <v>1413</v>
      </c>
    </row>
    <row r="281" spans="1:32" hidden="1">
      <c r="A281" s="378" t="s">
        <v>146</v>
      </c>
      <c r="B281" s="379">
        <f t="shared" si="4"/>
        <v>0</v>
      </c>
      <c r="C281" s="378"/>
      <c r="D281" s="378"/>
      <c r="E281" s="378"/>
      <c r="F281" s="380" t="s">
        <v>1413</v>
      </c>
      <c r="G281" s="378" t="s">
        <v>3456</v>
      </c>
      <c r="H281" s="379" t="s">
        <v>1491</v>
      </c>
      <c r="I281" s="378" t="s">
        <v>1499</v>
      </c>
      <c r="J281" s="381" t="s">
        <v>1413</v>
      </c>
      <c r="K281" s="381" t="s">
        <v>1413</v>
      </c>
      <c r="L281" s="378" t="s">
        <v>3457</v>
      </c>
      <c r="M281" s="378" t="s">
        <v>3364</v>
      </c>
      <c r="N281" s="382">
        <v>40726</v>
      </c>
      <c r="O281" s="383">
        <v>2011</v>
      </c>
      <c r="P281" s="378" t="s">
        <v>1413</v>
      </c>
      <c r="Q281" s="378" t="s">
        <v>1413</v>
      </c>
      <c r="R281" s="378" t="s">
        <v>1413</v>
      </c>
      <c r="S281" s="381">
        <v>5</v>
      </c>
      <c r="T281" s="381" t="s">
        <v>1261</v>
      </c>
      <c r="U281" s="378" t="s">
        <v>3458</v>
      </c>
      <c r="V281" s="384" t="s">
        <v>1426</v>
      </c>
      <c r="W281" s="378" t="s">
        <v>1413</v>
      </c>
      <c r="X281" s="378" t="s">
        <v>1413</v>
      </c>
      <c r="Y281" s="378" t="s">
        <v>3219</v>
      </c>
      <c r="Z281" s="385" t="s">
        <v>1413</v>
      </c>
      <c r="AA281" s="385" t="s">
        <v>1413</v>
      </c>
      <c r="AB281" s="378" t="s">
        <v>3436</v>
      </c>
      <c r="AC281" s="378" t="s">
        <v>3459</v>
      </c>
      <c r="AD281" s="378" t="s">
        <v>1413</v>
      </c>
      <c r="AE281" s="378" t="s">
        <v>3460</v>
      </c>
      <c r="AF281" s="378" t="s">
        <v>1413</v>
      </c>
    </row>
    <row r="282" spans="1:32" hidden="1">
      <c r="A282" s="378" t="s">
        <v>146</v>
      </c>
      <c r="B282" s="379">
        <f t="shared" si="4"/>
        <v>0</v>
      </c>
      <c r="C282" s="378"/>
      <c r="D282" s="378"/>
      <c r="E282" s="378"/>
      <c r="F282" s="380" t="s">
        <v>1413</v>
      </c>
      <c r="G282" s="378" t="s">
        <v>3461</v>
      </c>
      <c r="H282" s="379" t="s">
        <v>1491</v>
      </c>
      <c r="I282" s="378" t="s">
        <v>1499</v>
      </c>
      <c r="J282" s="381" t="s">
        <v>1413</v>
      </c>
      <c r="K282" s="381" t="s">
        <v>1413</v>
      </c>
      <c r="L282" s="378" t="s">
        <v>3462</v>
      </c>
      <c r="M282" s="378" t="s">
        <v>3463</v>
      </c>
      <c r="N282" s="382">
        <v>36343</v>
      </c>
      <c r="O282" s="383">
        <v>1999</v>
      </c>
      <c r="P282" s="378" t="s">
        <v>1413</v>
      </c>
      <c r="Q282" s="378" t="s">
        <v>1413</v>
      </c>
      <c r="R282" s="378" t="s">
        <v>1413</v>
      </c>
      <c r="S282" s="381">
        <v>12</v>
      </c>
      <c r="T282" s="381" t="s">
        <v>1261</v>
      </c>
      <c r="U282" s="378" t="s">
        <v>3464</v>
      </c>
      <c r="V282" s="384" t="s">
        <v>1426</v>
      </c>
      <c r="W282" s="378" t="s">
        <v>1413</v>
      </c>
      <c r="X282" s="378" t="s">
        <v>1413</v>
      </c>
      <c r="Y282" s="378" t="s">
        <v>3234</v>
      </c>
      <c r="Z282" s="385" t="s">
        <v>1413</v>
      </c>
      <c r="AA282" s="385" t="s">
        <v>1413</v>
      </c>
      <c r="AB282" s="378" t="s">
        <v>3239</v>
      </c>
      <c r="AC282" s="378" t="s">
        <v>3465</v>
      </c>
      <c r="AD282" s="378" t="s">
        <v>1413</v>
      </c>
      <c r="AE282" s="378" t="s">
        <v>1413</v>
      </c>
      <c r="AF282" s="378" t="s">
        <v>1413</v>
      </c>
    </row>
    <row r="283" spans="1:32" hidden="1">
      <c r="A283" s="378" t="s">
        <v>146</v>
      </c>
      <c r="B283" s="379">
        <f t="shared" si="4"/>
        <v>0</v>
      </c>
      <c r="C283" s="378"/>
      <c r="D283" s="378"/>
      <c r="E283" s="378"/>
      <c r="F283" s="380" t="s">
        <v>1413</v>
      </c>
      <c r="G283" s="378" t="s">
        <v>3466</v>
      </c>
      <c r="H283" s="379" t="s">
        <v>1491</v>
      </c>
      <c r="I283" s="378" t="s">
        <v>1499</v>
      </c>
      <c r="J283" s="381" t="s">
        <v>1413</v>
      </c>
      <c r="K283" s="381" t="s">
        <v>1413</v>
      </c>
      <c r="L283" s="378" t="s">
        <v>3462</v>
      </c>
      <c r="M283" s="378" t="s">
        <v>3463</v>
      </c>
      <c r="N283" s="382">
        <v>36343</v>
      </c>
      <c r="O283" s="383">
        <v>1999</v>
      </c>
      <c r="P283" s="378" t="s">
        <v>1413</v>
      </c>
      <c r="Q283" s="378" t="s">
        <v>1413</v>
      </c>
      <c r="R283" s="378" t="s">
        <v>1413</v>
      </c>
      <c r="S283" s="381">
        <v>18</v>
      </c>
      <c r="T283" s="381" t="s">
        <v>1261</v>
      </c>
      <c r="U283" s="378" t="s">
        <v>3464</v>
      </c>
      <c r="V283" s="384" t="s">
        <v>1426</v>
      </c>
      <c r="W283" s="378" t="s">
        <v>1413</v>
      </c>
      <c r="X283" s="378" t="s">
        <v>1413</v>
      </c>
      <c r="Y283" s="378" t="s">
        <v>3234</v>
      </c>
      <c r="Z283" s="385" t="s">
        <v>1413</v>
      </c>
      <c r="AA283" s="385" t="s">
        <v>1413</v>
      </c>
      <c r="AB283" s="378" t="s">
        <v>3239</v>
      </c>
      <c r="AC283" s="378" t="s">
        <v>3467</v>
      </c>
      <c r="AD283" s="378" t="s">
        <v>1413</v>
      </c>
      <c r="AE283" s="378" t="s">
        <v>1413</v>
      </c>
      <c r="AF283" s="378" t="s">
        <v>1413</v>
      </c>
    </row>
    <row r="284" spans="1:32" hidden="1">
      <c r="A284" s="378" t="s">
        <v>146</v>
      </c>
      <c r="B284" s="379">
        <f t="shared" si="4"/>
        <v>0</v>
      </c>
      <c r="C284" s="378"/>
      <c r="D284" s="378"/>
      <c r="E284" s="378"/>
      <c r="F284" s="380" t="s">
        <v>1413</v>
      </c>
      <c r="G284" s="378" t="s">
        <v>3468</v>
      </c>
      <c r="H284" s="379" t="s">
        <v>1491</v>
      </c>
      <c r="I284" s="378" t="s">
        <v>1499</v>
      </c>
      <c r="J284" s="381" t="s">
        <v>1413</v>
      </c>
      <c r="K284" s="381" t="s">
        <v>1413</v>
      </c>
      <c r="L284" s="378" t="s">
        <v>3462</v>
      </c>
      <c r="M284" s="378" t="s">
        <v>3463</v>
      </c>
      <c r="N284" s="382">
        <v>36343</v>
      </c>
      <c r="O284" s="383">
        <v>1999</v>
      </c>
      <c r="P284" s="378" t="s">
        <v>1413</v>
      </c>
      <c r="Q284" s="378" t="s">
        <v>1413</v>
      </c>
      <c r="R284" s="378" t="s">
        <v>1413</v>
      </c>
      <c r="S284" s="381">
        <v>16</v>
      </c>
      <c r="T284" s="381" t="s">
        <v>1261</v>
      </c>
      <c r="U284" s="378" t="s">
        <v>3464</v>
      </c>
      <c r="V284" s="384" t="s">
        <v>1426</v>
      </c>
      <c r="W284" s="378" t="s">
        <v>1413</v>
      </c>
      <c r="X284" s="378" t="s">
        <v>1413</v>
      </c>
      <c r="Y284" s="378" t="s">
        <v>3234</v>
      </c>
      <c r="Z284" s="385" t="s">
        <v>1413</v>
      </c>
      <c r="AA284" s="385" t="s">
        <v>1413</v>
      </c>
      <c r="AB284" s="378" t="s">
        <v>3239</v>
      </c>
      <c r="AC284" s="378" t="s">
        <v>3469</v>
      </c>
      <c r="AD284" s="378" t="s">
        <v>1413</v>
      </c>
      <c r="AE284" s="378" t="s">
        <v>1413</v>
      </c>
      <c r="AF284" s="378" t="s">
        <v>1413</v>
      </c>
    </row>
    <row r="285" spans="1:32" hidden="1">
      <c r="A285" s="378" t="s">
        <v>146</v>
      </c>
      <c r="B285" s="379">
        <f t="shared" si="4"/>
        <v>0</v>
      </c>
      <c r="C285" s="378"/>
      <c r="D285" s="378"/>
      <c r="E285" s="378"/>
      <c r="F285" s="380" t="s">
        <v>1413</v>
      </c>
      <c r="G285" s="378" t="s">
        <v>3470</v>
      </c>
      <c r="H285" s="379" t="s">
        <v>1491</v>
      </c>
      <c r="I285" s="378" t="s">
        <v>1499</v>
      </c>
      <c r="J285" s="381" t="s">
        <v>1413</v>
      </c>
      <c r="K285" s="381" t="s">
        <v>1413</v>
      </c>
      <c r="L285" s="378" t="s">
        <v>3462</v>
      </c>
      <c r="M285" s="378" t="s">
        <v>3463</v>
      </c>
      <c r="N285" s="382">
        <v>39995</v>
      </c>
      <c r="O285" s="383">
        <v>2009</v>
      </c>
      <c r="P285" s="378" t="s">
        <v>1413</v>
      </c>
      <c r="Q285" s="378" t="s">
        <v>1413</v>
      </c>
      <c r="R285" s="378" t="s">
        <v>1413</v>
      </c>
      <c r="S285" s="381">
        <v>14</v>
      </c>
      <c r="T285" s="381" t="s">
        <v>1261</v>
      </c>
      <c r="U285" s="378" t="s">
        <v>3464</v>
      </c>
      <c r="V285" s="384" t="s">
        <v>1426</v>
      </c>
      <c r="W285" s="378" t="s">
        <v>1413</v>
      </c>
      <c r="X285" s="378" t="s">
        <v>1413</v>
      </c>
      <c r="Y285" s="378" t="s">
        <v>3234</v>
      </c>
      <c r="Z285" s="385" t="s">
        <v>1413</v>
      </c>
      <c r="AA285" s="385" t="s">
        <v>1413</v>
      </c>
      <c r="AB285" s="378" t="s">
        <v>3239</v>
      </c>
      <c r="AC285" s="378" t="s">
        <v>3471</v>
      </c>
      <c r="AD285" s="378" t="s">
        <v>1413</v>
      </c>
      <c r="AE285" s="378" t="s">
        <v>1413</v>
      </c>
      <c r="AF285" s="378" t="s">
        <v>1413</v>
      </c>
    </row>
    <row r="286" spans="1:32" hidden="1">
      <c r="A286" s="378" t="s">
        <v>146</v>
      </c>
      <c r="B286" s="379">
        <f t="shared" si="4"/>
        <v>0</v>
      </c>
      <c r="C286" s="378"/>
      <c r="D286" s="378"/>
      <c r="E286" s="378"/>
      <c r="F286" s="380" t="s">
        <v>1413</v>
      </c>
      <c r="G286" s="378" t="s">
        <v>3472</v>
      </c>
      <c r="H286" s="379" t="s">
        <v>1491</v>
      </c>
      <c r="I286" s="378" t="s">
        <v>1499</v>
      </c>
      <c r="J286" s="381" t="s">
        <v>1413</v>
      </c>
      <c r="K286" s="381" t="s">
        <v>1413</v>
      </c>
      <c r="L286" s="378" t="s">
        <v>3462</v>
      </c>
      <c r="M286" s="378" t="s">
        <v>3463</v>
      </c>
      <c r="N286" s="382">
        <v>36343</v>
      </c>
      <c r="O286" s="383">
        <v>1999</v>
      </c>
      <c r="P286" s="378" t="s">
        <v>1413</v>
      </c>
      <c r="Q286" s="378" t="s">
        <v>1413</v>
      </c>
      <c r="R286" s="378" t="s">
        <v>1413</v>
      </c>
      <c r="S286" s="381">
        <v>24</v>
      </c>
      <c r="T286" s="381" t="s">
        <v>1261</v>
      </c>
      <c r="U286" s="378" t="s">
        <v>3464</v>
      </c>
      <c r="V286" s="384" t="s">
        <v>1426</v>
      </c>
      <c r="W286" s="378" t="s">
        <v>1413</v>
      </c>
      <c r="X286" s="378" t="s">
        <v>1413</v>
      </c>
      <c r="Y286" s="378" t="s">
        <v>3234</v>
      </c>
      <c r="Z286" s="385" t="s">
        <v>1413</v>
      </c>
      <c r="AA286" s="385" t="s">
        <v>1413</v>
      </c>
      <c r="AB286" s="378" t="s">
        <v>3239</v>
      </c>
      <c r="AC286" s="378" t="s">
        <v>3473</v>
      </c>
      <c r="AD286" s="378" t="s">
        <v>1413</v>
      </c>
      <c r="AE286" s="378" t="s">
        <v>1413</v>
      </c>
      <c r="AF286" s="378" t="s">
        <v>1413</v>
      </c>
    </row>
    <row r="287" spans="1:32" hidden="1">
      <c r="A287" s="378" t="s">
        <v>146</v>
      </c>
      <c r="B287" s="379">
        <f t="shared" si="4"/>
        <v>0</v>
      </c>
      <c r="C287" s="378"/>
      <c r="D287" s="378"/>
      <c r="E287" s="378"/>
      <c r="F287" s="380" t="s">
        <v>1413</v>
      </c>
      <c r="G287" s="378" t="s">
        <v>3474</v>
      </c>
      <c r="H287" s="379" t="s">
        <v>1491</v>
      </c>
      <c r="I287" s="378" t="s">
        <v>1499</v>
      </c>
      <c r="J287" s="381" t="s">
        <v>1413</v>
      </c>
      <c r="K287" s="381" t="s">
        <v>1413</v>
      </c>
      <c r="L287" s="378" t="s">
        <v>3462</v>
      </c>
      <c r="M287" s="378" t="s">
        <v>3463</v>
      </c>
      <c r="N287" s="382">
        <v>36343</v>
      </c>
      <c r="O287" s="383">
        <v>1999</v>
      </c>
      <c r="P287" s="378" t="s">
        <v>1413</v>
      </c>
      <c r="Q287" s="378" t="s">
        <v>1413</v>
      </c>
      <c r="R287" s="378" t="s">
        <v>1413</v>
      </c>
      <c r="S287" s="381">
        <v>18</v>
      </c>
      <c r="T287" s="381" t="s">
        <v>1261</v>
      </c>
      <c r="U287" s="378" t="s">
        <v>3464</v>
      </c>
      <c r="V287" s="384" t="s">
        <v>1426</v>
      </c>
      <c r="W287" s="378" t="s">
        <v>1413</v>
      </c>
      <c r="X287" s="378" t="s">
        <v>1413</v>
      </c>
      <c r="Y287" s="378" t="s">
        <v>3234</v>
      </c>
      <c r="Z287" s="385" t="s">
        <v>1413</v>
      </c>
      <c r="AA287" s="385" t="s">
        <v>1413</v>
      </c>
      <c r="AB287" s="378" t="s">
        <v>3239</v>
      </c>
      <c r="AC287" s="378" t="s">
        <v>3475</v>
      </c>
      <c r="AD287" s="378" t="s">
        <v>1413</v>
      </c>
      <c r="AE287" s="378" t="s">
        <v>1413</v>
      </c>
      <c r="AF287" s="378" t="s">
        <v>1413</v>
      </c>
    </row>
    <row r="288" spans="1:32" hidden="1">
      <c r="A288" s="378" t="s">
        <v>146</v>
      </c>
      <c r="B288" s="379">
        <f t="shared" si="4"/>
        <v>0</v>
      </c>
      <c r="C288" s="378"/>
      <c r="D288" s="378"/>
      <c r="E288" s="378"/>
      <c r="F288" s="380" t="s">
        <v>1413</v>
      </c>
      <c r="G288" s="378" t="s">
        <v>3476</v>
      </c>
      <c r="H288" s="379" t="s">
        <v>1491</v>
      </c>
      <c r="I288" s="378" t="s">
        <v>1499</v>
      </c>
      <c r="J288" s="381" t="s">
        <v>1413</v>
      </c>
      <c r="K288" s="381" t="s">
        <v>1413</v>
      </c>
      <c r="L288" s="378" t="s">
        <v>3462</v>
      </c>
      <c r="M288" s="378" t="s">
        <v>3463</v>
      </c>
      <c r="N288" s="382">
        <v>36342</v>
      </c>
      <c r="O288" s="383">
        <v>1999</v>
      </c>
      <c r="P288" s="378" t="s">
        <v>1413</v>
      </c>
      <c r="Q288" s="378" t="s">
        <v>1413</v>
      </c>
      <c r="R288" s="378" t="s">
        <v>1413</v>
      </c>
      <c r="S288" s="381">
        <v>13</v>
      </c>
      <c r="T288" s="381" t="s">
        <v>1261</v>
      </c>
      <c r="U288" s="378" t="s">
        <v>3464</v>
      </c>
      <c r="V288" s="384" t="s">
        <v>1426</v>
      </c>
      <c r="W288" s="378" t="s">
        <v>1413</v>
      </c>
      <c r="X288" s="378" t="s">
        <v>1413</v>
      </c>
      <c r="Y288" s="378" t="s">
        <v>3234</v>
      </c>
      <c r="Z288" s="385" t="s">
        <v>1413</v>
      </c>
      <c r="AA288" s="385" t="s">
        <v>1413</v>
      </c>
      <c r="AB288" s="378" t="s">
        <v>3239</v>
      </c>
      <c r="AC288" s="378" t="s">
        <v>3477</v>
      </c>
      <c r="AD288" s="378" t="s">
        <v>1413</v>
      </c>
      <c r="AE288" s="378" t="s">
        <v>1413</v>
      </c>
      <c r="AF288" s="378" t="s">
        <v>1413</v>
      </c>
    </row>
    <row r="289" spans="1:32" hidden="1">
      <c r="A289" s="378" t="s">
        <v>146</v>
      </c>
      <c r="B289" s="379">
        <f t="shared" si="4"/>
        <v>0</v>
      </c>
      <c r="C289" s="378"/>
      <c r="D289" s="378"/>
      <c r="E289" s="378"/>
      <c r="F289" s="380" t="s">
        <v>1413</v>
      </c>
      <c r="G289" s="378" t="s">
        <v>3478</v>
      </c>
      <c r="H289" s="379" t="s">
        <v>1491</v>
      </c>
      <c r="I289" s="378" t="s">
        <v>1499</v>
      </c>
      <c r="J289" s="381" t="s">
        <v>1413</v>
      </c>
      <c r="K289" s="381" t="s">
        <v>1413</v>
      </c>
      <c r="L289" s="378" t="s">
        <v>3462</v>
      </c>
      <c r="M289" s="378" t="s">
        <v>3463</v>
      </c>
      <c r="N289" s="382">
        <v>36343</v>
      </c>
      <c r="O289" s="383">
        <v>1999</v>
      </c>
      <c r="P289" s="378" t="s">
        <v>1413</v>
      </c>
      <c r="Q289" s="378" t="s">
        <v>1413</v>
      </c>
      <c r="R289" s="378" t="s">
        <v>1413</v>
      </c>
      <c r="S289" s="381">
        <v>14</v>
      </c>
      <c r="T289" s="381" t="s">
        <v>1261</v>
      </c>
      <c r="U289" s="378" t="s">
        <v>3464</v>
      </c>
      <c r="V289" s="384" t="s">
        <v>1426</v>
      </c>
      <c r="W289" s="378" t="s">
        <v>1413</v>
      </c>
      <c r="X289" s="378" t="s">
        <v>1413</v>
      </c>
      <c r="Y289" s="378" t="s">
        <v>3234</v>
      </c>
      <c r="Z289" s="385" t="s">
        <v>1413</v>
      </c>
      <c r="AA289" s="385" t="s">
        <v>1413</v>
      </c>
      <c r="AB289" s="378" t="s">
        <v>3239</v>
      </c>
      <c r="AC289" s="378" t="s">
        <v>3479</v>
      </c>
      <c r="AD289" s="378" t="s">
        <v>1413</v>
      </c>
      <c r="AE289" s="378" t="s">
        <v>1413</v>
      </c>
      <c r="AF289" s="378" t="s">
        <v>1413</v>
      </c>
    </row>
    <row r="290" spans="1:32" hidden="1">
      <c r="A290" s="378" t="s">
        <v>146</v>
      </c>
      <c r="B290" s="379">
        <f t="shared" si="4"/>
        <v>0</v>
      </c>
      <c r="C290" s="378"/>
      <c r="D290" s="378"/>
      <c r="E290" s="378"/>
      <c r="F290" s="380" t="s">
        <v>1413</v>
      </c>
      <c r="G290" s="378" t="s">
        <v>3480</v>
      </c>
      <c r="H290" s="379" t="s">
        <v>1491</v>
      </c>
      <c r="I290" s="378" t="s">
        <v>1499</v>
      </c>
      <c r="J290" s="381" t="s">
        <v>1413</v>
      </c>
      <c r="K290" s="381" t="s">
        <v>1413</v>
      </c>
      <c r="L290" s="378" t="s">
        <v>3462</v>
      </c>
      <c r="M290" s="378" t="s">
        <v>3463</v>
      </c>
      <c r="N290" s="382">
        <v>36343</v>
      </c>
      <c r="O290" s="383">
        <v>1999</v>
      </c>
      <c r="P290" s="378" t="s">
        <v>1413</v>
      </c>
      <c r="Q290" s="378" t="s">
        <v>1413</v>
      </c>
      <c r="R290" s="378" t="s">
        <v>1413</v>
      </c>
      <c r="S290" s="381">
        <v>13</v>
      </c>
      <c r="T290" s="381" t="s">
        <v>1261</v>
      </c>
      <c r="U290" s="378" t="s">
        <v>3464</v>
      </c>
      <c r="V290" s="384" t="s">
        <v>1426</v>
      </c>
      <c r="W290" s="378" t="s">
        <v>1413</v>
      </c>
      <c r="X290" s="378" t="s">
        <v>1413</v>
      </c>
      <c r="Y290" s="378" t="s">
        <v>3234</v>
      </c>
      <c r="Z290" s="385" t="s">
        <v>1413</v>
      </c>
      <c r="AA290" s="385" t="s">
        <v>1413</v>
      </c>
      <c r="AB290" s="378" t="s">
        <v>3239</v>
      </c>
      <c r="AC290" s="378" t="s">
        <v>3481</v>
      </c>
      <c r="AD290" s="378" t="s">
        <v>1413</v>
      </c>
      <c r="AE290" s="378" t="s">
        <v>1413</v>
      </c>
      <c r="AF290" s="378" t="s">
        <v>1413</v>
      </c>
    </row>
    <row r="291" spans="1:32" hidden="1">
      <c r="A291" s="378" t="s">
        <v>146</v>
      </c>
      <c r="B291" s="379">
        <f t="shared" si="4"/>
        <v>0</v>
      </c>
      <c r="C291" s="378"/>
      <c r="D291" s="378"/>
      <c r="E291" s="378"/>
      <c r="F291" s="380" t="s">
        <v>1413</v>
      </c>
      <c r="G291" s="378" t="s">
        <v>3482</v>
      </c>
      <c r="H291" s="379" t="s">
        <v>1491</v>
      </c>
      <c r="I291" s="378" t="s">
        <v>1499</v>
      </c>
      <c r="J291" s="381" t="s">
        <v>1413</v>
      </c>
      <c r="K291" s="381" t="s">
        <v>1413</v>
      </c>
      <c r="L291" s="378" t="s">
        <v>3462</v>
      </c>
      <c r="M291" s="378" t="s">
        <v>3463</v>
      </c>
      <c r="N291" s="382">
        <v>36343</v>
      </c>
      <c r="O291" s="383">
        <v>1999</v>
      </c>
      <c r="P291" s="378" t="s">
        <v>1413</v>
      </c>
      <c r="Q291" s="378" t="s">
        <v>1413</v>
      </c>
      <c r="R291" s="378" t="s">
        <v>1413</v>
      </c>
      <c r="S291" s="381">
        <v>13</v>
      </c>
      <c r="T291" s="381" t="s">
        <v>1261</v>
      </c>
      <c r="U291" s="378" t="s">
        <v>3464</v>
      </c>
      <c r="V291" s="384" t="s">
        <v>1426</v>
      </c>
      <c r="W291" s="378" t="s">
        <v>1413</v>
      </c>
      <c r="X291" s="378" t="s">
        <v>1413</v>
      </c>
      <c r="Y291" s="378" t="s">
        <v>3234</v>
      </c>
      <c r="Z291" s="385" t="s">
        <v>1413</v>
      </c>
      <c r="AA291" s="385" t="s">
        <v>1413</v>
      </c>
      <c r="AB291" s="378" t="s">
        <v>3239</v>
      </c>
      <c r="AC291" s="378" t="s">
        <v>3483</v>
      </c>
      <c r="AD291" s="378" t="s">
        <v>1413</v>
      </c>
      <c r="AE291" s="378" t="s">
        <v>1413</v>
      </c>
      <c r="AF291" s="378" t="s">
        <v>1413</v>
      </c>
    </row>
    <row r="292" spans="1:32" hidden="1">
      <c r="A292" s="378" t="s">
        <v>146</v>
      </c>
      <c r="B292" s="379">
        <f t="shared" si="4"/>
        <v>0</v>
      </c>
      <c r="C292" s="378"/>
      <c r="D292" s="378"/>
      <c r="E292" s="378"/>
      <c r="F292" s="380" t="s">
        <v>1413</v>
      </c>
      <c r="G292" s="378" t="s">
        <v>3484</v>
      </c>
      <c r="H292" s="379" t="s">
        <v>1491</v>
      </c>
      <c r="I292" s="378" t="s">
        <v>1499</v>
      </c>
      <c r="J292" s="381" t="s">
        <v>1413</v>
      </c>
      <c r="K292" s="381" t="s">
        <v>1413</v>
      </c>
      <c r="L292" s="378" t="s">
        <v>3462</v>
      </c>
      <c r="M292" s="378" t="s">
        <v>3463</v>
      </c>
      <c r="N292" s="382">
        <v>36343</v>
      </c>
      <c r="O292" s="383">
        <v>1999</v>
      </c>
      <c r="P292" s="378" t="s">
        <v>1413</v>
      </c>
      <c r="Q292" s="378" t="s">
        <v>1413</v>
      </c>
      <c r="R292" s="378" t="s">
        <v>1413</v>
      </c>
      <c r="S292" s="381">
        <v>9</v>
      </c>
      <c r="T292" s="381" t="s">
        <v>1261</v>
      </c>
      <c r="U292" s="378" t="s">
        <v>3464</v>
      </c>
      <c r="V292" s="384" t="s">
        <v>1426</v>
      </c>
      <c r="W292" s="378" t="s">
        <v>1413</v>
      </c>
      <c r="X292" s="378" t="s">
        <v>1413</v>
      </c>
      <c r="Y292" s="378" t="s">
        <v>3234</v>
      </c>
      <c r="Z292" s="385" t="s">
        <v>1413</v>
      </c>
      <c r="AA292" s="385" t="s">
        <v>1413</v>
      </c>
      <c r="AB292" s="378" t="s">
        <v>3239</v>
      </c>
      <c r="AC292" s="378" t="s">
        <v>3485</v>
      </c>
      <c r="AD292" s="378" t="s">
        <v>1413</v>
      </c>
      <c r="AE292" s="378" t="s">
        <v>1413</v>
      </c>
      <c r="AF292" s="378" t="s">
        <v>1413</v>
      </c>
    </row>
    <row r="293" spans="1:32" hidden="1">
      <c r="A293" s="378" t="s">
        <v>146</v>
      </c>
      <c r="B293" s="379">
        <f t="shared" si="4"/>
        <v>0</v>
      </c>
      <c r="C293" s="378"/>
      <c r="D293" s="378"/>
      <c r="E293" s="378"/>
      <c r="F293" s="380" t="s">
        <v>1413</v>
      </c>
      <c r="G293" s="378" t="s">
        <v>3486</v>
      </c>
      <c r="H293" s="379" t="s">
        <v>1491</v>
      </c>
      <c r="I293" s="378" t="s">
        <v>1499</v>
      </c>
      <c r="J293" s="381" t="s">
        <v>1413</v>
      </c>
      <c r="K293" s="381" t="s">
        <v>1413</v>
      </c>
      <c r="L293" s="378" t="s">
        <v>3462</v>
      </c>
      <c r="M293" s="378" t="s">
        <v>3463</v>
      </c>
      <c r="N293" s="382">
        <v>36343</v>
      </c>
      <c r="O293" s="383">
        <v>1999</v>
      </c>
      <c r="P293" s="378" t="s">
        <v>1413</v>
      </c>
      <c r="Q293" s="378" t="s">
        <v>1413</v>
      </c>
      <c r="R293" s="378" t="s">
        <v>1413</v>
      </c>
      <c r="S293" s="381">
        <v>13</v>
      </c>
      <c r="T293" s="381" t="s">
        <v>1261</v>
      </c>
      <c r="U293" s="378" t="s">
        <v>3464</v>
      </c>
      <c r="V293" s="384" t="s">
        <v>1426</v>
      </c>
      <c r="W293" s="378" t="s">
        <v>1413</v>
      </c>
      <c r="X293" s="378" t="s">
        <v>1413</v>
      </c>
      <c r="Y293" s="378" t="s">
        <v>3234</v>
      </c>
      <c r="Z293" s="385" t="s">
        <v>1413</v>
      </c>
      <c r="AA293" s="385" t="s">
        <v>1413</v>
      </c>
      <c r="AB293" s="378" t="s">
        <v>3239</v>
      </c>
      <c r="AC293" s="378" t="s">
        <v>3487</v>
      </c>
      <c r="AD293" s="378" t="s">
        <v>1413</v>
      </c>
      <c r="AE293" s="378" t="s">
        <v>1413</v>
      </c>
      <c r="AF293" s="378" t="s">
        <v>1413</v>
      </c>
    </row>
    <row r="294" spans="1:32" hidden="1">
      <c r="A294" s="378" t="s">
        <v>146</v>
      </c>
      <c r="B294" s="379">
        <f t="shared" si="4"/>
        <v>0</v>
      </c>
      <c r="C294" s="378"/>
      <c r="D294" s="378"/>
      <c r="E294" s="378"/>
      <c r="F294" s="380" t="s">
        <v>1413</v>
      </c>
      <c r="G294" s="378" t="s">
        <v>3303</v>
      </c>
      <c r="H294" s="379" t="s">
        <v>1491</v>
      </c>
      <c r="I294" s="378" t="s">
        <v>1499</v>
      </c>
      <c r="J294" s="381" t="s">
        <v>1413</v>
      </c>
      <c r="K294" s="381" t="s">
        <v>1413</v>
      </c>
      <c r="L294" s="378" t="s">
        <v>3304</v>
      </c>
      <c r="M294" s="378" t="s">
        <v>3305</v>
      </c>
      <c r="N294" s="382">
        <v>41897</v>
      </c>
      <c r="O294" s="383">
        <v>2014</v>
      </c>
      <c r="P294" s="378" t="s">
        <v>1413</v>
      </c>
      <c r="Q294" s="378" t="s">
        <v>1413</v>
      </c>
      <c r="R294" s="378" t="s">
        <v>1413</v>
      </c>
      <c r="S294" s="381">
        <v>10</v>
      </c>
      <c r="T294" s="381" t="s">
        <v>1426</v>
      </c>
      <c r="U294" s="378" t="s">
        <v>3305</v>
      </c>
      <c r="V294" s="384" t="s">
        <v>1426</v>
      </c>
      <c r="W294" s="378" t="s">
        <v>1413</v>
      </c>
      <c r="X294" s="378" t="s">
        <v>1413</v>
      </c>
      <c r="Y294" s="378" t="s">
        <v>3219</v>
      </c>
      <c r="Z294" s="385" t="s">
        <v>1413</v>
      </c>
      <c r="AA294" s="385" t="s">
        <v>1413</v>
      </c>
      <c r="AB294" s="378" t="s">
        <v>1413</v>
      </c>
      <c r="AC294" s="378" t="s">
        <v>3306</v>
      </c>
      <c r="AD294" s="378" t="s">
        <v>1413</v>
      </c>
      <c r="AE294" s="378" t="s">
        <v>1413</v>
      </c>
      <c r="AF294" s="378" t="s">
        <v>1413</v>
      </c>
    </row>
    <row r="295" spans="1:32" hidden="1">
      <c r="A295" s="378" t="s">
        <v>146</v>
      </c>
      <c r="B295" s="379">
        <f t="shared" si="4"/>
        <v>0</v>
      </c>
      <c r="C295" s="378"/>
      <c r="D295" s="378"/>
      <c r="E295" s="378"/>
      <c r="F295" s="380" t="s">
        <v>1413</v>
      </c>
      <c r="G295" s="378" t="s">
        <v>3494</v>
      </c>
      <c r="H295" s="379" t="s">
        <v>1491</v>
      </c>
      <c r="I295" s="378" t="s">
        <v>1499</v>
      </c>
      <c r="J295" s="381" t="s">
        <v>1413</v>
      </c>
      <c r="K295" s="381" t="s">
        <v>1413</v>
      </c>
      <c r="L295" s="378" t="s">
        <v>3495</v>
      </c>
      <c r="M295" s="378" t="s">
        <v>1574</v>
      </c>
      <c r="N295" s="382">
        <v>37865</v>
      </c>
      <c r="O295" s="383">
        <v>2003</v>
      </c>
      <c r="P295" s="378" t="s">
        <v>1413</v>
      </c>
      <c r="Q295" s="378" t="s">
        <v>1413</v>
      </c>
      <c r="R295" s="378" t="s">
        <v>1413</v>
      </c>
      <c r="S295" s="381">
        <v>6</v>
      </c>
      <c r="T295" s="381" t="s">
        <v>1426</v>
      </c>
      <c r="U295" s="378" t="s">
        <v>1413</v>
      </c>
      <c r="V295" s="384" t="s">
        <v>1426</v>
      </c>
      <c r="W295" s="378" t="s">
        <v>1413</v>
      </c>
      <c r="X295" s="378" t="s">
        <v>1413</v>
      </c>
      <c r="Y295" s="378" t="s">
        <v>1413</v>
      </c>
      <c r="Z295" s="385" t="s">
        <v>1413</v>
      </c>
      <c r="AA295" s="385" t="s">
        <v>1413</v>
      </c>
      <c r="AB295" s="378" t="s">
        <v>1413</v>
      </c>
      <c r="AC295" s="378" t="s">
        <v>1413</v>
      </c>
      <c r="AD295" s="378" t="s">
        <v>1413</v>
      </c>
      <c r="AE295" s="378" t="s">
        <v>1413</v>
      </c>
      <c r="AF295" s="378" t="s">
        <v>1413</v>
      </c>
    </row>
    <row r="296" spans="1:32" hidden="1">
      <c r="A296" s="378" t="s">
        <v>146</v>
      </c>
      <c r="B296" s="379">
        <f t="shared" si="4"/>
        <v>0</v>
      </c>
      <c r="C296" s="378"/>
      <c r="D296" s="378"/>
      <c r="E296" s="378"/>
      <c r="F296" s="380" t="s">
        <v>1413</v>
      </c>
      <c r="G296" s="378" t="s">
        <v>3496</v>
      </c>
      <c r="H296" s="379" t="s">
        <v>1491</v>
      </c>
      <c r="I296" s="378" t="s">
        <v>1499</v>
      </c>
      <c r="J296" s="381" t="s">
        <v>1413</v>
      </c>
      <c r="K296" s="381" t="s">
        <v>1413</v>
      </c>
      <c r="L296" s="378" t="s">
        <v>3497</v>
      </c>
      <c r="M296" s="378" t="s">
        <v>3364</v>
      </c>
      <c r="N296" s="382">
        <v>41426</v>
      </c>
      <c r="O296" s="383">
        <v>2013</v>
      </c>
      <c r="P296" s="378" t="s">
        <v>1413</v>
      </c>
      <c r="Q296" s="378" t="s">
        <v>1413</v>
      </c>
      <c r="R296" s="378" t="s">
        <v>1413</v>
      </c>
      <c r="S296" s="381">
        <v>5</v>
      </c>
      <c r="T296" s="381" t="s">
        <v>1261</v>
      </c>
      <c r="U296" s="378" t="s">
        <v>1427</v>
      </c>
      <c r="V296" s="384" t="s">
        <v>1426</v>
      </c>
      <c r="W296" s="378" t="s">
        <v>1413</v>
      </c>
      <c r="X296" s="378" t="s">
        <v>1413</v>
      </c>
      <c r="Y296" s="378" t="s">
        <v>3219</v>
      </c>
      <c r="Z296" s="385" t="s">
        <v>1413</v>
      </c>
      <c r="AA296" s="385" t="s">
        <v>1413</v>
      </c>
      <c r="AB296" s="378" t="s">
        <v>3436</v>
      </c>
      <c r="AC296" s="378" t="s">
        <v>3498</v>
      </c>
      <c r="AD296" s="378" t="s">
        <v>3499</v>
      </c>
      <c r="AE296" s="378" t="s">
        <v>1413</v>
      </c>
      <c r="AF296" s="378" t="s">
        <v>1413</v>
      </c>
    </row>
    <row r="297" spans="1:32" hidden="1">
      <c r="A297" s="378" t="s">
        <v>146</v>
      </c>
      <c r="B297" s="379">
        <f t="shared" si="4"/>
        <v>0</v>
      </c>
      <c r="C297" s="378"/>
      <c r="D297" s="378"/>
      <c r="E297" s="378"/>
      <c r="F297" s="380" t="s">
        <v>1413</v>
      </c>
      <c r="G297" s="378" t="s">
        <v>3508</v>
      </c>
      <c r="H297" s="379" t="s">
        <v>1491</v>
      </c>
      <c r="I297" s="378" t="s">
        <v>1499</v>
      </c>
      <c r="J297" s="381" t="s">
        <v>1413</v>
      </c>
      <c r="K297" s="381" t="s">
        <v>1413</v>
      </c>
      <c r="L297" s="378" t="s">
        <v>3509</v>
      </c>
      <c r="M297" s="378" t="s">
        <v>3510</v>
      </c>
      <c r="N297" s="382">
        <v>41234</v>
      </c>
      <c r="O297" s="383">
        <v>2012</v>
      </c>
      <c r="P297" s="378" t="s">
        <v>1413</v>
      </c>
      <c r="Q297" s="378" t="s">
        <v>1413</v>
      </c>
      <c r="R297" s="378" t="s">
        <v>1413</v>
      </c>
      <c r="S297" s="381">
        <v>10</v>
      </c>
      <c r="T297" s="381" t="s">
        <v>1261</v>
      </c>
      <c r="U297" s="378" t="s">
        <v>3511</v>
      </c>
      <c r="V297" s="384" t="s">
        <v>1426</v>
      </c>
      <c r="W297" s="378" t="s">
        <v>1413</v>
      </c>
      <c r="X297" s="378" t="s">
        <v>1413</v>
      </c>
      <c r="Y297" s="378" t="s">
        <v>3219</v>
      </c>
      <c r="Z297" s="385" t="s">
        <v>1413</v>
      </c>
      <c r="AA297" s="385" t="s">
        <v>1413</v>
      </c>
      <c r="AB297" s="378" t="s">
        <v>3223</v>
      </c>
      <c r="AC297" s="378" t="s">
        <v>3512</v>
      </c>
      <c r="AD297" s="378" t="s">
        <v>1413</v>
      </c>
      <c r="AE297" s="378" t="s">
        <v>1794</v>
      </c>
      <c r="AF297" s="378" t="s">
        <v>1559</v>
      </c>
    </row>
    <row r="298" spans="1:32" hidden="1">
      <c r="A298" s="378" t="s">
        <v>146</v>
      </c>
      <c r="B298" s="379">
        <f t="shared" si="4"/>
        <v>0</v>
      </c>
      <c r="C298" s="378"/>
      <c r="D298" s="378"/>
      <c r="E298" s="378"/>
      <c r="F298" s="380" t="s">
        <v>1413</v>
      </c>
      <c r="G298" s="378" t="s">
        <v>3310</v>
      </c>
      <c r="H298" s="379" t="s">
        <v>1491</v>
      </c>
      <c r="I298" s="378" t="s">
        <v>1499</v>
      </c>
      <c r="J298" s="381" t="s">
        <v>1413</v>
      </c>
      <c r="K298" s="381" t="s">
        <v>1413</v>
      </c>
      <c r="L298" s="378" t="s">
        <v>3311</v>
      </c>
      <c r="M298" s="378" t="s">
        <v>3312</v>
      </c>
      <c r="N298" s="382">
        <v>42226</v>
      </c>
      <c r="O298" s="383">
        <v>2015</v>
      </c>
      <c r="P298" s="378" t="s">
        <v>1413</v>
      </c>
      <c r="Q298" s="378" t="s">
        <v>1413</v>
      </c>
      <c r="R298" s="378" t="s">
        <v>1413</v>
      </c>
      <c r="S298" s="381">
        <v>19</v>
      </c>
      <c r="T298" s="381" t="s">
        <v>1261</v>
      </c>
      <c r="U298" s="378" t="s">
        <v>3313</v>
      </c>
      <c r="V298" s="384" t="s">
        <v>1426</v>
      </c>
      <c r="W298" s="378" t="s">
        <v>1413</v>
      </c>
      <c r="X298" s="378" t="s">
        <v>1413</v>
      </c>
      <c r="Y298" s="378" t="s">
        <v>3313</v>
      </c>
      <c r="Z298" s="385" t="s">
        <v>1413</v>
      </c>
      <c r="AA298" s="385" t="s">
        <v>1413</v>
      </c>
      <c r="AB298" s="378" t="s">
        <v>1413</v>
      </c>
      <c r="AC298" s="378" t="s">
        <v>3314</v>
      </c>
      <c r="AD298" s="378" t="s">
        <v>1413</v>
      </c>
      <c r="AE298" s="378" t="s">
        <v>1413</v>
      </c>
      <c r="AF298" s="378" t="s">
        <v>1413</v>
      </c>
    </row>
    <row r="299" spans="1:32" hidden="1">
      <c r="A299" s="378" t="s">
        <v>146</v>
      </c>
      <c r="B299" s="379">
        <f t="shared" si="4"/>
        <v>0</v>
      </c>
      <c r="C299" s="378"/>
      <c r="D299" s="378"/>
      <c r="E299" s="378"/>
      <c r="F299" s="380" t="s">
        <v>1413</v>
      </c>
      <c r="G299" s="378" t="s">
        <v>3513</v>
      </c>
      <c r="H299" s="379" t="s">
        <v>1491</v>
      </c>
      <c r="I299" s="378" t="s">
        <v>1499</v>
      </c>
      <c r="J299" s="381" t="s">
        <v>1413</v>
      </c>
      <c r="K299" s="381" t="s">
        <v>1413</v>
      </c>
      <c r="L299" s="378" t="s">
        <v>3514</v>
      </c>
      <c r="M299" s="378" t="s">
        <v>3463</v>
      </c>
      <c r="N299" s="382">
        <v>39995</v>
      </c>
      <c r="O299" s="383">
        <v>2009</v>
      </c>
      <c r="P299" s="378" t="s">
        <v>1413</v>
      </c>
      <c r="Q299" s="378" t="s">
        <v>1413</v>
      </c>
      <c r="R299" s="378" t="s">
        <v>1413</v>
      </c>
      <c r="S299" s="381">
        <v>17</v>
      </c>
      <c r="T299" s="381" t="s">
        <v>1261</v>
      </c>
      <c r="U299" s="378" t="s">
        <v>3464</v>
      </c>
      <c r="V299" s="384" t="s">
        <v>1426</v>
      </c>
      <c r="W299" s="378" t="s">
        <v>1413</v>
      </c>
      <c r="X299" s="378" t="s">
        <v>1413</v>
      </c>
      <c r="Y299" s="378" t="s">
        <v>3234</v>
      </c>
      <c r="Z299" s="385" t="s">
        <v>1413</v>
      </c>
      <c r="AA299" s="385" t="s">
        <v>1413</v>
      </c>
      <c r="AB299" s="378" t="s">
        <v>3239</v>
      </c>
      <c r="AC299" s="378" t="s">
        <v>3515</v>
      </c>
      <c r="AD299" s="378" t="s">
        <v>1413</v>
      </c>
      <c r="AE299" s="378" t="s">
        <v>1413</v>
      </c>
      <c r="AF299" s="378" t="s">
        <v>1413</v>
      </c>
    </row>
    <row r="300" spans="1:32" hidden="1">
      <c r="A300" s="378" t="s">
        <v>146</v>
      </c>
      <c r="B300" s="379">
        <f t="shared" si="4"/>
        <v>0</v>
      </c>
      <c r="C300" s="378"/>
      <c r="D300" s="378"/>
      <c r="E300" s="378"/>
      <c r="F300" s="380" t="s">
        <v>1413</v>
      </c>
      <c r="G300" s="378" t="s">
        <v>3516</v>
      </c>
      <c r="H300" s="379" t="s">
        <v>1491</v>
      </c>
      <c r="I300" s="378" t="s">
        <v>1499</v>
      </c>
      <c r="J300" s="381" t="s">
        <v>1413</v>
      </c>
      <c r="K300" s="381" t="s">
        <v>1413</v>
      </c>
      <c r="L300" s="378" t="s">
        <v>3514</v>
      </c>
      <c r="M300" s="378" t="s">
        <v>3463</v>
      </c>
      <c r="N300" s="382">
        <v>39995</v>
      </c>
      <c r="O300" s="383">
        <v>2009</v>
      </c>
      <c r="P300" s="378" t="s">
        <v>1413</v>
      </c>
      <c r="Q300" s="378" t="s">
        <v>1413</v>
      </c>
      <c r="R300" s="378" t="s">
        <v>1413</v>
      </c>
      <c r="S300" s="381">
        <v>15</v>
      </c>
      <c r="T300" s="381" t="s">
        <v>1261</v>
      </c>
      <c r="U300" s="378" t="s">
        <v>3464</v>
      </c>
      <c r="V300" s="384" t="s">
        <v>1426</v>
      </c>
      <c r="W300" s="378" t="s">
        <v>1413</v>
      </c>
      <c r="X300" s="378" t="s">
        <v>1413</v>
      </c>
      <c r="Y300" s="378" t="s">
        <v>3234</v>
      </c>
      <c r="Z300" s="385" t="s">
        <v>1413</v>
      </c>
      <c r="AA300" s="385" t="s">
        <v>1413</v>
      </c>
      <c r="AB300" s="378" t="s">
        <v>3239</v>
      </c>
      <c r="AC300" s="378" t="s">
        <v>3517</v>
      </c>
      <c r="AD300" s="378" t="s">
        <v>1413</v>
      </c>
      <c r="AE300" s="378" t="s">
        <v>1413</v>
      </c>
      <c r="AF300" s="378" t="s">
        <v>1413</v>
      </c>
    </row>
    <row r="301" spans="1:32" hidden="1">
      <c r="A301" s="378" t="s">
        <v>146</v>
      </c>
      <c r="B301" s="379">
        <f t="shared" si="4"/>
        <v>0</v>
      </c>
      <c r="C301" s="378"/>
      <c r="D301" s="378"/>
      <c r="E301" s="378"/>
      <c r="F301" s="380" t="s">
        <v>1413</v>
      </c>
      <c r="G301" s="378" t="s">
        <v>3523</v>
      </c>
      <c r="H301" s="379" t="s">
        <v>1491</v>
      </c>
      <c r="I301" s="378" t="s">
        <v>1499</v>
      </c>
      <c r="J301" s="381" t="s">
        <v>1413</v>
      </c>
      <c r="K301" s="381" t="s">
        <v>1413</v>
      </c>
      <c r="L301" s="378" t="s">
        <v>3524</v>
      </c>
      <c r="M301" s="378" t="s">
        <v>3525</v>
      </c>
      <c r="N301" s="382">
        <v>39265</v>
      </c>
      <c r="O301" s="383">
        <v>2007</v>
      </c>
      <c r="P301" s="378" t="s">
        <v>1413</v>
      </c>
      <c r="Q301" s="378" t="s">
        <v>1413</v>
      </c>
      <c r="R301" s="378" t="s">
        <v>1413</v>
      </c>
      <c r="S301" s="381">
        <v>0</v>
      </c>
      <c r="T301" s="381" t="s">
        <v>1426</v>
      </c>
      <c r="U301" s="378" t="s">
        <v>1413</v>
      </c>
      <c r="V301" s="384" t="s">
        <v>1413</v>
      </c>
      <c r="W301" s="378" t="s">
        <v>1413</v>
      </c>
      <c r="X301" s="378" t="s">
        <v>1413</v>
      </c>
      <c r="Y301" s="378" t="s">
        <v>1413</v>
      </c>
      <c r="Z301" s="385" t="s">
        <v>1413</v>
      </c>
      <c r="AA301" s="385" t="s">
        <v>1413</v>
      </c>
      <c r="AB301" s="378" t="s">
        <v>1413</v>
      </c>
      <c r="AC301" s="378" t="s">
        <v>1413</v>
      </c>
      <c r="AD301" s="378" t="s">
        <v>1413</v>
      </c>
      <c r="AE301" s="378" t="s">
        <v>1413</v>
      </c>
      <c r="AF301" s="378" t="s">
        <v>1413</v>
      </c>
    </row>
    <row r="302" spans="1:32" hidden="1">
      <c r="A302" s="378" t="s">
        <v>146</v>
      </c>
      <c r="B302" s="379">
        <f t="shared" si="4"/>
        <v>0</v>
      </c>
      <c r="C302" s="378"/>
      <c r="D302" s="378"/>
      <c r="E302" s="378"/>
      <c r="F302" s="380" t="s">
        <v>1413</v>
      </c>
      <c r="G302" s="378" t="s">
        <v>3323</v>
      </c>
      <c r="H302" s="379" t="s">
        <v>1491</v>
      </c>
      <c r="I302" s="378" t="s">
        <v>1499</v>
      </c>
      <c r="J302" s="381" t="s">
        <v>1413</v>
      </c>
      <c r="K302" s="381" t="s">
        <v>1413</v>
      </c>
      <c r="L302" s="378" t="s">
        <v>3324</v>
      </c>
      <c r="M302" s="378" t="s">
        <v>3236</v>
      </c>
      <c r="N302" s="382">
        <v>41759</v>
      </c>
      <c r="O302" s="383">
        <v>2014</v>
      </c>
      <c r="P302" s="378" t="s">
        <v>1413</v>
      </c>
      <c r="Q302" s="378" t="s">
        <v>1413</v>
      </c>
      <c r="R302" s="378" t="s">
        <v>1413</v>
      </c>
      <c r="S302" s="381">
        <v>16</v>
      </c>
      <c r="T302" s="381" t="s">
        <v>1261</v>
      </c>
      <c r="U302" s="378" t="s">
        <v>3301</v>
      </c>
      <c r="V302" s="384" t="s">
        <v>1426</v>
      </c>
      <c r="W302" s="378" t="s">
        <v>1413</v>
      </c>
      <c r="X302" s="378" t="s">
        <v>1413</v>
      </c>
      <c r="Y302" s="378" t="s">
        <v>3234</v>
      </c>
      <c r="Z302" s="385" t="s">
        <v>1413</v>
      </c>
      <c r="AA302" s="385" t="s">
        <v>1413</v>
      </c>
      <c r="AB302" s="378" t="s">
        <v>3239</v>
      </c>
      <c r="AC302" s="378" t="s">
        <v>3325</v>
      </c>
      <c r="AD302" s="378" t="s">
        <v>1413</v>
      </c>
      <c r="AE302" s="378" t="s">
        <v>1413</v>
      </c>
      <c r="AF302" s="378" t="s">
        <v>1413</v>
      </c>
    </row>
    <row r="303" spans="1:32" hidden="1">
      <c r="A303" s="378" t="s">
        <v>146</v>
      </c>
      <c r="B303" s="379">
        <f t="shared" si="4"/>
        <v>0</v>
      </c>
      <c r="C303" s="378"/>
      <c r="D303" s="378"/>
      <c r="E303" s="378"/>
      <c r="F303" s="380" t="s">
        <v>1413</v>
      </c>
      <c r="G303" s="378" t="s">
        <v>3331</v>
      </c>
      <c r="H303" s="379" t="s">
        <v>1491</v>
      </c>
      <c r="I303" s="378" t="s">
        <v>1499</v>
      </c>
      <c r="J303" s="381" t="s">
        <v>1413</v>
      </c>
      <c r="K303" s="381" t="s">
        <v>1413</v>
      </c>
      <c r="L303" s="378" t="s">
        <v>3332</v>
      </c>
      <c r="M303" s="378" t="s">
        <v>130</v>
      </c>
      <c r="N303" s="382">
        <v>42289</v>
      </c>
      <c r="O303" s="383">
        <v>2015</v>
      </c>
      <c r="P303" s="378" t="s">
        <v>1413</v>
      </c>
      <c r="Q303" s="378" t="s">
        <v>1413</v>
      </c>
      <c r="R303" s="378" t="s">
        <v>1413</v>
      </c>
      <c r="S303" s="381" t="s">
        <v>1413</v>
      </c>
      <c r="T303" s="381" t="s">
        <v>1413</v>
      </c>
      <c r="U303" s="378" t="s">
        <v>3333</v>
      </c>
      <c r="V303" s="384" t="s">
        <v>1261</v>
      </c>
      <c r="W303" s="378" t="s">
        <v>1413</v>
      </c>
      <c r="X303" s="378" t="s">
        <v>1413</v>
      </c>
      <c r="Y303" s="378" t="s">
        <v>1413</v>
      </c>
      <c r="Z303" s="385" t="s">
        <v>1413</v>
      </c>
      <c r="AA303" s="385" t="s">
        <v>1413</v>
      </c>
      <c r="AB303" s="378" t="s">
        <v>3334</v>
      </c>
      <c r="AC303" s="378" t="s">
        <v>3335</v>
      </c>
      <c r="AD303" s="378" t="s">
        <v>1413</v>
      </c>
      <c r="AE303" s="378" t="s">
        <v>1413</v>
      </c>
      <c r="AF303" s="378" t="s">
        <v>1413</v>
      </c>
    </row>
    <row r="304" spans="1:32" hidden="1">
      <c r="A304" s="378" t="s">
        <v>3541</v>
      </c>
      <c r="B304" s="379">
        <f t="shared" si="4"/>
        <v>0</v>
      </c>
      <c r="C304" s="378"/>
      <c r="D304" s="378"/>
      <c r="E304" s="378"/>
      <c r="F304" s="380" t="s">
        <v>1413</v>
      </c>
      <c r="G304" s="378" t="s">
        <v>3643</v>
      </c>
      <c r="H304" s="379" t="s">
        <v>1491</v>
      </c>
      <c r="I304" s="378" t="s">
        <v>1499</v>
      </c>
      <c r="J304" s="381" t="s">
        <v>1413</v>
      </c>
      <c r="K304" s="381" t="s">
        <v>1413</v>
      </c>
      <c r="L304" s="378" t="s">
        <v>3644</v>
      </c>
      <c r="M304" s="378" t="s">
        <v>3645</v>
      </c>
      <c r="N304" s="382">
        <v>37773</v>
      </c>
      <c r="O304" s="383">
        <v>2003</v>
      </c>
      <c r="P304" s="378" t="s">
        <v>1413</v>
      </c>
      <c r="Q304" s="378" t="s">
        <v>1413</v>
      </c>
      <c r="R304" s="378" t="s">
        <v>1413</v>
      </c>
      <c r="S304" s="381">
        <v>0</v>
      </c>
      <c r="T304" s="381" t="s">
        <v>1426</v>
      </c>
      <c r="U304" s="378" t="s">
        <v>1413</v>
      </c>
      <c r="V304" s="384" t="s">
        <v>1426</v>
      </c>
      <c r="W304" s="378" t="s">
        <v>1413</v>
      </c>
      <c r="X304" s="378" t="s">
        <v>1413</v>
      </c>
      <c r="Y304" s="378" t="s">
        <v>956</v>
      </c>
      <c r="Z304" s="385" t="s">
        <v>1413</v>
      </c>
      <c r="AA304" s="385" t="s">
        <v>1413</v>
      </c>
      <c r="AB304" s="378" t="s">
        <v>1413</v>
      </c>
      <c r="AC304" s="378" t="s">
        <v>1413</v>
      </c>
      <c r="AD304" s="378" t="s">
        <v>1413</v>
      </c>
      <c r="AE304" s="378" t="s">
        <v>1413</v>
      </c>
      <c r="AF304" s="378" t="s">
        <v>1413</v>
      </c>
    </row>
    <row r="305" spans="1:32" hidden="1">
      <c r="A305" s="378" t="s">
        <v>3541</v>
      </c>
      <c r="B305" s="379">
        <f t="shared" si="4"/>
        <v>0</v>
      </c>
      <c r="C305" s="378"/>
      <c r="D305" s="378"/>
      <c r="E305" s="378"/>
      <c r="F305" s="380" t="s">
        <v>1413</v>
      </c>
      <c r="G305" s="378" t="s">
        <v>3646</v>
      </c>
      <c r="H305" s="379" t="s">
        <v>1491</v>
      </c>
      <c r="I305" s="378" t="s">
        <v>1499</v>
      </c>
      <c r="J305" s="381" t="s">
        <v>1413</v>
      </c>
      <c r="K305" s="381" t="s">
        <v>1413</v>
      </c>
      <c r="L305" s="378" t="s">
        <v>3647</v>
      </c>
      <c r="M305" s="378" t="s">
        <v>3648</v>
      </c>
      <c r="N305" s="382">
        <v>33482</v>
      </c>
      <c r="O305" s="383">
        <v>1991</v>
      </c>
      <c r="P305" s="378" t="s">
        <v>1413</v>
      </c>
      <c r="Q305" s="378" t="s">
        <v>1413</v>
      </c>
      <c r="R305" s="378" t="s">
        <v>1413</v>
      </c>
      <c r="S305" s="381">
        <v>0</v>
      </c>
      <c r="T305" s="381" t="s">
        <v>1426</v>
      </c>
      <c r="U305" s="378" t="s">
        <v>3649</v>
      </c>
      <c r="V305" s="384" t="s">
        <v>1426</v>
      </c>
      <c r="W305" s="378" t="s">
        <v>1413</v>
      </c>
      <c r="X305" s="378" t="s">
        <v>1413</v>
      </c>
      <c r="Y305" s="378" t="s">
        <v>956</v>
      </c>
      <c r="Z305" s="385" t="s">
        <v>1413</v>
      </c>
      <c r="AA305" s="385" t="s">
        <v>1413</v>
      </c>
      <c r="AB305" s="378" t="s">
        <v>3650</v>
      </c>
      <c r="AC305" s="378" t="s">
        <v>3651</v>
      </c>
      <c r="AD305" s="378" t="s">
        <v>1413</v>
      </c>
      <c r="AE305" s="378" t="s">
        <v>1413</v>
      </c>
      <c r="AF305" s="378" t="s">
        <v>1413</v>
      </c>
    </row>
    <row r="306" spans="1:32" hidden="1">
      <c r="A306" s="378" t="s">
        <v>3541</v>
      </c>
      <c r="B306" s="379">
        <f t="shared" si="4"/>
        <v>0</v>
      </c>
      <c r="C306" s="378"/>
      <c r="D306" s="378"/>
      <c r="E306" s="378"/>
      <c r="F306" s="380" t="s">
        <v>1413</v>
      </c>
      <c r="G306" s="378" t="s">
        <v>3572</v>
      </c>
      <c r="H306" s="379" t="s">
        <v>1491</v>
      </c>
      <c r="I306" s="378" t="s">
        <v>1499</v>
      </c>
      <c r="J306" s="381" t="s">
        <v>1413</v>
      </c>
      <c r="K306" s="381" t="s">
        <v>1413</v>
      </c>
      <c r="L306" s="378" t="s">
        <v>3573</v>
      </c>
      <c r="M306" s="378" t="s">
        <v>1574</v>
      </c>
      <c r="N306" s="382">
        <v>42080</v>
      </c>
      <c r="O306" s="383">
        <v>2015</v>
      </c>
      <c r="P306" s="378" t="s">
        <v>1413</v>
      </c>
      <c r="Q306" s="378" t="s">
        <v>1413</v>
      </c>
      <c r="R306" s="378" t="s">
        <v>1413</v>
      </c>
      <c r="S306" s="381">
        <v>0</v>
      </c>
      <c r="T306" s="381" t="s">
        <v>1261</v>
      </c>
      <c r="U306" s="378" t="s">
        <v>1427</v>
      </c>
      <c r="V306" s="384" t="s">
        <v>1413</v>
      </c>
      <c r="W306" s="378" t="s">
        <v>1413</v>
      </c>
      <c r="X306" s="378" t="s">
        <v>1413</v>
      </c>
      <c r="Y306" s="378" t="s">
        <v>1413</v>
      </c>
      <c r="Z306" s="385" t="s">
        <v>1413</v>
      </c>
      <c r="AA306" s="385" t="s">
        <v>1413</v>
      </c>
      <c r="AB306" s="378" t="s">
        <v>1413</v>
      </c>
      <c r="AC306" s="378" t="s">
        <v>1413</v>
      </c>
      <c r="AD306" s="378" t="s">
        <v>1413</v>
      </c>
      <c r="AE306" s="378" t="s">
        <v>1413</v>
      </c>
      <c r="AF306" s="378" t="s">
        <v>1413</v>
      </c>
    </row>
    <row r="307" spans="1:32" hidden="1">
      <c r="A307" s="378" t="s">
        <v>147</v>
      </c>
      <c r="B307" s="379">
        <f t="shared" si="4"/>
        <v>0</v>
      </c>
      <c r="C307" s="378"/>
      <c r="D307" s="378"/>
      <c r="E307" s="378"/>
      <c r="F307" s="380" t="s">
        <v>1413</v>
      </c>
      <c r="G307" s="378" t="s">
        <v>3825</v>
      </c>
      <c r="H307" s="379" t="s">
        <v>1491</v>
      </c>
      <c r="I307" s="378" t="s">
        <v>1499</v>
      </c>
      <c r="J307" s="381" t="s">
        <v>1413</v>
      </c>
      <c r="K307" s="381" t="s">
        <v>1413</v>
      </c>
      <c r="L307" s="378" t="s">
        <v>3826</v>
      </c>
      <c r="M307" s="378" t="s">
        <v>1427</v>
      </c>
      <c r="N307" s="382">
        <v>42255</v>
      </c>
      <c r="O307" s="383">
        <v>2015</v>
      </c>
      <c r="P307" s="378" t="s">
        <v>1413</v>
      </c>
      <c r="Q307" s="378" t="s">
        <v>1413</v>
      </c>
      <c r="R307" s="378" t="s">
        <v>1413</v>
      </c>
      <c r="S307" s="381">
        <v>7</v>
      </c>
      <c r="T307" s="381" t="s">
        <v>1261</v>
      </c>
      <c r="U307" s="378" t="s">
        <v>1427</v>
      </c>
      <c r="V307" s="384" t="s">
        <v>1426</v>
      </c>
      <c r="W307" s="378" t="s">
        <v>1413</v>
      </c>
      <c r="X307" s="378" t="s">
        <v>1413</v>
      </c>
      <c r="Y307" s="378" t="s">
        <v>3810</v>
      </c>
      <c r="Z307" s="385" t="s">
        <v>1413</v>
      </c>
      <c r="AA307" s="385" t="s">
        <v>1413</v>
      </c>
      <c r="AB307" s="378" t="s">
        <v>3814</v>
      </c>
      <c r="AC307" s="378" t="s">
        <v>3827</v>
      </c>
      <c r="AD307" s="378" t="s">
        <v>3827</v>
      </c>
      <c r="AE307" s="378" t="s">
        <v>3828</v>
      </c>
      <c r="AF307" s="378" t="s">
        <v>1413</v>
      </c>
    </row>
    <row r="308" spans="1:32" hidden="1">
      <c r="A308" s="378" t="s">
        <v>147</v>
      </c>
      <c r="B308" s="379">
        <f t="shared" si="4"/>
        <v>0</v>
      </c>
      <c r="C308" s="378"/>
      <c r="D308" s="378"/>
      <c r="E308" s="378"/>
      <c r="F308" s="380" t="s">
        <v>1413</v>
      </c>
      <c r="G308" s="378" t="s">
        <v>3829</v>
      </c>
      <c r="H308" s="379" t="s">
        <v>1491</v>
      </c>
      <c r="I308" s="378" t="s">
        <v>1499</v>
      </c>
      <c r="J308" s="381" t="s">
        <v>1413</v>
      </c>
      <c r="K308" s="381" t="s">
        <v>1413</v>
      </c>
      <c r="L308" s="378" t="s">
        <v>3830</v>
      </c>
      <c r="M308" s="378" t="s">
        <v>3831</v>
      </c>
      <c r="N308" s="382">
        <v>28629</v>
      </c>
      <c r="O308" s="383">
        <v>1978</v>
      </c>
      <c r="P308" s="378" t="s">
        <v>1413</v>
      </c>
      <c r="Q308" s="378" t="s">
        <v>1413</v>
      </c>
      <c r="R308" s="378" t="s">
        <v>1413</v>
      </c>
      <c r="S308" s="381">
        <v>8</v>
      </c>
      <c r="T308" s="381" t="s">
        <v>1261</v>
      </c>
      <c r="U308" s="378" t="s">
        <v>3832</v>
      </c>
      <c r="V308" s="384" t="s">
        <v>1426</v>
      </c>
      <c r="W308" s="378" t="s">
        <v>1413</v>
      </c>
      <c r="X308" s="378" t="s">
        <v>1413</v>
      </c>
      <c r="Y308" s="378" t="s">
        <v>3810</v>
      </c>
      <c r="Z308" s="385" t="s">
        <v>1413</v>
      </c>
      <c r="AA308" s="385" t="s">
        <v>1413</v>
      </c>
      <c r="AB308" s="378" t="s">
        <v>3814</v>
      </c>
      <c r="AC308" s="378" t="s">
        <v>3833</v>
      </c>
      <c r="AD308" s="378" t="s">
        <v>3834</v>
      </c>
      <c r="AE308" s="378" t="s">
        <v>3828</v>
      </c>
      <c r="AF308" s="378" t="s">
        <v>1413</v>
      </c>
    </row>
    <row r="309" spans="1:32" hidden="1">
      <c r="A309" s="378" t="s">
        <v>147</v>
      </c>
      <c r="B309" s="379">
        <f t="shared" si="4"/>
        <v>0</v>
      </c>
      <c r="C309" s="378"/>
      <c r="D309" s="378"/>
      <c r="E309" s="378"/>
      <c r="F309" s="380" t="s">
        <v>1413</v>
      </c>
      <c r="G309" s="378" t="s">
        <v>3835</v>
      </c>
      <c r="H309" s="379" t="s">
        <v>1491</v>
      </c>
      <c r="I309" s="378" t="s">
        <v>1499</v>
      </c>
      <c r="J309" s="381" t="s">
        <v>1413</v>
      </c>
      <c r="K309" s="381" t="s">
        <v>1413</v>
      </c>
      <c r="L309" s="378" t="s">
        <v>3836</v>
      </c>
      <c r="M309" s="378" t="s">
        <v>3831</v>
      </c>
      <c r="N309" s="382">
        <v>33745</v>
      </c>
      <c r="O309" s="383">
        <v>1992</v>
      </c>
      <c r="P309" s="378" t="s">
        <v>1413</v>
      </c>
      <c r="Q309" s="378" t="s">
        <v>1413</v>
      </c>
      <c r="R309" s="378" t="s">
        <v>1413</v>
      </c>
      <c r="S309" s="381">
        <v>10</v>
      </c>
      <c r="T309" s="381" t="s">
        <v>1261</v>
      </c>
      <c r="U309" s="378" t="s">
        <v>3832</v>
      </c>
      <c r="V309" s="384" t="s">
        <v>1426</v>
      </c>
      <c r="W309" s="378" t="s">
        <v>1413</v>
      </c>
      <c r="X309" s="378" t="s">
        <v>1413</v>
      </c>
      <c r="Y309" s="378" t="s">
        <v>3810</v>
      </c>
      <c r="Z309" s="385" t="s">
        <v>1413</v>
      </c>
      <c r="AA309" s="385" t="s">
        <v>1413</v>
      </c>
      <c r="AB309" s="378" t="s">
        <v>3814</v>
      </c>
      <c r="AC309" s="378" t="s">
        <v>3837</v>
      </c>
      <c r="AD309" s="378" t="s">
        <v>3837</v>
      </c>
      <c r="AE309" s="378" t="s">
        <v>3828</v>
      </c>
      <c r="AF309" s="378" t="s">
        <v>1413</v>
      </c>
    </row>
    <row r="310" spans="1:32" hidden="1">
      <c r="A310" s="378" t="s">
        <v>147</v>
      </c>
      <c r="B310" s="379">
        <f t="shared" si="4"/>
        <v>0</v>
      </c>
      <c r="C310" s="378"/>
      <c r="D310" s="378"/>
      <c r="E310" s="378"/>
      <c r="F310" s="380" t="s">
        <v>1413</v>
      </c>
      <c r="G310" s="378" t="s">
        <v>3904</v>
      </c>
      <c r="H310" s="379" t="s">
        <v>1491</v>
      </c>
      <c r="I310" s="378" t="s">
        <v>1499</v>
      </c>
      <c r="J310" s="381" t="s">
        <v>1413</v>
      </c>
      <c r="K310" s="381" t="s">
        <v>1413</v>
      </c>
      <c r="L310" s="378" t="s">
        <v>3905</v>
      </c>
      <c r="M310" s="378" t="s">
        <v>3831</v>
      </c>
      <c r="N310" s="382">
        <v>32625</v>
      </c>
      <c r="O310" s="383">
        <v>1989</v>
      </c>
      <c r="P310" s="378" t="s">
        <v>1413</v>
      </c>
      <c r="Q310" s="378" t="s">
        <v>1413</v>
      </c>
      <c r="R310" s="378" t="s">
        <v>1413</v>
      </c>
      <c r="S310" s="381">
        <v>9</v>
      </c>
      <c r="T310" s="381" t="s">
        <v>1261</v>
      </c>
      <c r="U310" s="378" t="s">
        <v>3832</v>
      </c>
      <c r="V310" s="384" t="s">
        <v>1426</v>
      </c>
      <c r="W310" s="378" t="s">
        <v>1413</v>
      </c>
      <c r="X310" s="378" t="s">
        <v>1413</v>
      </c>
      <c r="Y310" s="378" t="s">
        <v>3810</v>
      </c>
      <c r="Z310" s="385" t="s">
        <v>1413</v>
      </c>
      <c r="AA310" s="385" t="s">
        <v>1413</v>
      </c>
      <c r="AB310" s="378" t="s">
        <v>3814</v>
      </c>
      <c r="AC310" s="378" t="s">
        <v>3906</v>
      </c>
      <c r="AD310" s="378" t="s">
        <v>1413</v>
      </c>
      <c r="AE310" s="378" t="s">
        <v>3828</v>
      </c>
      <c r="AF310" s="378" t="s">
        <v>1413</v>
      </c>
    </row>
    <row r="311" spans="1:32" hidden="1">
      <c r="A311" s="378" t="s">
        <v>147</v>
      </c>
      <c r="B311" s="379">
        <f t="shared" si="4"/>
        <v>0</v>
      </c>
      <c r="C311" s="378"/>
      <c r="D311" s="378"/>
      <c r="E311" s="378"/>
      <c r="F311" s="380" t="s">
        <v>1413</v>
      </c>
      <c r="G311" s="378" t="s">
        <v>3907</v>
      </c>
      <c r="H311" s="379" t="s">
        <v>1491</v>
      </c>
      <c r="I311" s="378" t="s">
        <v>1499</v>
      </c>
      <c r="J311" s="381" t="s">
        <v>1413</v>
      </c>
      <c r="K311" s="381" t="s">
        <v>1413</v>
      </c>
      <c r="L311" s="378" t="s">
        <v>3908</v>
      </c>
      <c r="M311" s="378" t="s">
        <v>3831</v>
      </c>
      <c r="N311" s="382">
        <v>39051</v>
      </c>
      <c r="O311" s="383">
        <v>2006</v>
      </c>
      <c r="P311" s="378" t="s">
        <v>1413</v>
      </c>
      <c r="Q311" s="378" t="s">
        <v>1413</v>
      </c>
      <c r="R311" s="378" t="s">
        <v>1413</v>
      </c>
      <c r="S311" s="381" t="s">
        <v>3909</v>
      </c>
      <c r="T311" s="381" t="s">
        <v>1261</v>
      </c>
      <c r="U311" s="378" t="s">
        <v>3832</v>
      </c>
      <c r="V311" s="384" t="s">
        <v>1426</v>
      </c>
      <c r="W311" s="378" t="s">
        <v>1413</v>
      </c>
      <c r="X311" s="378" t="s">
        <v>1413</v>
      </c>
      <c r="Y311" s="378" t="s">
        <v>3810</v>
      </c>
      <c r="Z311" s="385" t="s">
        <v>1413</v>
      </c>
      <c r="AA311" s="385" t="s">
        <v>1413</v>
      </c>
      <c r="AB311" s="378" t="s">
        <v>3814</v>
      </c>
      <c r="AC311" s="378" t="s">
        <v>3910</v>
      </c>
      <c r="AD311" s="378" t="s">
        <v>3911</v>
      </c>
      <c r="AE311" s="378" t="s">
        <v>3912</v>
      </c>
      <c r="AF311" s="378" t="s">
        <v>3913</v>
      </c>
    </row>
    <row r="312" spans="1:32" hidden="1">
      <c r="A312" s="378" t="s">
        <v>147</v>
      </c>
      <c r="B312" s="379">
        <f t="shared" si="4"/>
        <v>0</v>
      </c>
      <c r="C312" s="378"/>
      <c r="D312" s="378"/>
      <c r="E312" s="378"/>
      <c r="F312" s="380" t="s">
        <v>1413</v>
      </c>
      <c r="G312" s="378" t="s">
        <v>3838</v>
      </c>
      <c r="H312" s="379" t="s">
        <v>1491</v>
      </c>
      <c r="I312" s="378" t="s">
        <v>1499</v>
      </c>
      <c r="J312" s="381" t="s">
        <v>1413</v>
      </c>
      <c r="K312" s="381" t="s">
        <v>1413</v>
      </c>
      <c r="L312" s="378" t="s">
        <v>3839</v>
      </c>
      <c r="M312" s="378" t="s">
        <v>3840</v>
      </c>
      <c r="N312" s="382">
        <v>33731</v>
      </c>
      <c r="O312" s="383">
        <v>1992</v>
      </c>
      <c r="P312" s="378" t="s">
        <v>1413</v>
      </c>
      <c r="Q312" s="378" t="s">
        <v>1413</v>
      </c>
      <c r="R312" s="378" t="s">
        <v>1413</v>
      </c>
      <c r="S312" s="381">
        <v>6</v>
      </c>
      <c r="T312" s="381" t="s">
        <v>1261</v>
      </c>
      <c r="U312" s="378" t="s">
        <v>3832</v>
      </c>
      <c r="V312" s="384" t="s">
        <v>1426</v>
      </c>
      <c r="W312" s="378" t="s">
        <v>1413</v>
      </c>
      <c r="X312" s="378" t="s">
        <v>1413</v>
      </c>
      <c r="Y312" s="378" t="s">
        <v>3810</v>
      </c>
      <c r="Z312" s="385" t="s">
        <v>1413</v>
      </c>
      <c r="AA312" s="385" t="s">
        <v>1413</v>
      </c>
      <c r="AB312" s="378" t="s">
        <v>3814</v>
      </c>
      <c r="AC312" s="378" t="s">
        <v>3841</v>
      </c>
      <c r="AD312" s="378" t="s">
        <v>3842</v>
      </c>
      <c r="AE312" s="378" t="s">
        <v>3828</v>
      </c>
      <c r="AF312" s="378" t="s">
        <v>3843</v>
      </c>
    </row>
    <row r="313" spans="1:32" hidden="1">
      <c r="A313" s="378" t="s">
        <v>147</v>
      </c>
      <c r="B313" s="379">
        <f t="shared" si="4"/>
        <v>0</v>
      </c>
      <c r="C313" s="378"/>
      <c r="D313" s="378"/>
      <c r="E313" s="378"/>
      <c r="F313" s="380" t="s">
        <v>1413</v>
      </c>
      <c r="G313" s="378" t="s">
        <v>3923</v>
      </c>
      <c r="H313" s="379" t="s">
        <v>1491</v>
      </c>
      <c r="I313" s="378" t="s">
        <v>1499</v>
      </c>
      <c r="J313" s="381" t="s">
        <v>1413</v>
      </c>
      <c r="K313" s="381" t="s">
        <v>1413</v>
      </c>
      <c r="L313" s="378" t="s">
        <v>3924</v>
      </c>
      <c r="M313" s="378" t="s">
        <v>1427</v>
      </c>
      <c r="N313" s="382">
        <v>37622</v>
      </c>
      <c r="O313" s="383">
        <v>2003</v>
      </c>
      <c r="P313" s="378" t="s">
        <v>1413</v>
      </c>
      <c r="Q313" s="378" t="s">
        <v>1413</v>
      </c>
      <c r="R313" s="378" t="s">
        <v>1413</v>
      </c>
      <c r="S313" s="381">
        <v>9</v>
      </c>
      <c r="T313" s="381" t="s">
        <v>1261</v>
      </c>
      <c r="U313" s="378" t="s">
        <v>1427</v>
      </c>
      <c r="V313" s="384" t="s">
        <v>1426</v>
      </c>
      <c r="W313" s="378" t="s">
        <v>1413</v>
      </c>
      <c r="X313" s="378" t="s">
        <v>1413</v>
      </c>
      <c r="Y313" s="378" t="s">
        <v>3810</v>
      </c>
      <c r="Z313" s="385" t="s">
        <v>1413</v>
      </c>
      <c r="AA313" s="385" t="s">
        <v>1413</v>
      </c>
      <c r="AB313" s="378" t="s">
        <v>3814</v>
      </c>
      <c r="AC313" s="378" t="s">
        <v>3925</v>
      </c>
      <c r="AD313" s="378" t="s">
        <v>3925</v>
      </c>
      <c r="AE313" s="378" t="s">
        <v>3828</v>
      </c>
      <c r="AF313" s="378" t="s">
        <v>1413</v>
      </c>
    </row>
    <row r="314" spans="1:32" hidden="1">
      <c r="A314" s="378" t="s">
        <v>147</v>
      </c>
      <c r="B314" s="379">
        <f t="shared" si="4"/>
        <v>0</v>
      </c>
      <c r="C314" s="378"/>
      <c r="D314" s="378"/>
      <c r="E314" s="378"/>
      <c r="F314" s="380" t="s">
        <v>1413</v>
      </c>
      <c r="G314" s="378" t="s">
        <v>3926</v>
      </c>
      <c r="H314" s="379" t="s">
        <v>1491</v>
      </c>
      <c r="I314" s="378" t="s">
        <v>1499</v>
      </c>
      <c r="J314" s="381" t="s">
        <v>1413</v>
      </c>
      <c r="K314" s="381" t="s">
        <v>1413</v>
      </c>
      <c r="L314" s="378" t="s">
        <v>3927</v>
      </c>
      <c r="M314" s="378" t="s">
        <v>1427</v>
      </c>
      <c r="N314" s="382">
        <v>36951</v>
      </c>
      <c r="O314" s="383">
        <v>2001</v>
      </c>
      <c r="P314" s="378" t="s">
        <v>1413</v>
      </c>
      <c r="Q314" s="378" t="s">
        <v>1413</v>
      </c>
      <c r="R314" s="378" t="s">
        <v>1413</v>
      </c>
      <c r="S314" s="381">
        <v>11</v>
      </c>
      <c r="T314" s="381" t="s">
        <v>1261</v>
      </c>
      <c r="U314" s="378" t="s">
        <v>1427</v>
      </c>
      <c r="V314" s="384" t="s">
        <v>1426</v>
      </c>
      <c r="W314" s="378" t="s">
        <v>1413</v>
      </c>
      <c r="X314" s="378" t="s">
        <v>1413</v>
      </c>
      <c r="Y314" s="378" t="s">
        <v>3810</v>
      </c>
      <c r="Z314" s="385" t="s">
        <v>1413</v>
      </c>
      <c r="AA314" s="385" t="s">
        <v>1413</v>
      </c>
      <c r="AB314" s="378" t="s">
        <v>3814</v>
      </c>
      <c r="AC314" s="378" t="s">
        <v>3928</v>
      </c>
      <c r="AD314" s="378" t="s">
        <v>3929</v>
      </c>
      <c r="AE314" s="378" t="s">
        <v>3828</v>
      </c>
      <c r="AF314" s="378" t="s">
        <v>1413</v>
      </c>
    </row>
    <row r="315" spans="1:32" hidden="1">
      <c r="A315" s="378" t="s">
        <v>147</v>
      </c>
      <c r="B315" s="379">
        <f t="shared" si="4"/>
        <v>0</v>
      </c>
      <c r="C315" s="378"/>
      <c r="D315" s="378"/>
      <c r="E315" s="378"/>
      <c r="F315" s="380" t="s">
        <v>1413</v>
      </c>
      <c r="G315" s="378" t="s">
        <v>3848</v>
      </c>
      <c r="H315" s="379" t="s">
        <v>1491</v>
      </c>
      <c r="I315" s="378" t="s">
        <v>1499</v>
      </c>
      <c r="J315" s="381" t="s">
        <v>1413</v>
      </c>
      <c r="K315" s="381" t="s">
        <v>1413</v>
      </c>
      <c r="L315" s="378" t="s">
        <v>3849</v>
      </c>
      <c r="M315" s="378" t="s">
        <v>1965</v>
      </c>
      <c r="N315" s="382">
        <v>26025</v>
      </c>
      <c r="O315" s="383">
        <v>1971</v>
      </c>
      <c r="P315" s="378" t="s">
        <v>1413</v>
      </c>
      <c r="Q315" s="378" t="s">
        <v>1413</v>
      </c>
      <c r="R315" s="378" t="s">
        <v>1413</v>
      </c>
      <c r="S315" s="381">
        <v>7</v>
      </c>
      <c r="T315" s="381" t="s">
        <v>1261</v>
      </c>
      <c r="U315" s="378" t="s">
        <v>1427</v>
      </c>
      <c r="V315" s="384" t="s">
        <v>1426</v>
      </c>
      <c r="W315" s="378" t="s">
        <v>1413</v>
      </c>
      <c r="X315" s="378" t="s">
        <v>1413</v>
      </c>
      <c r="Y315" s="378" t="s">
        <v>3810</v>
      </c>
      <c r="Z315" s="385" t="s">
        <v>1413</v>
      </c>
      <c r="AA315" s="385" t="s">
        <v>1413</v>
      </c>
      <c r="AB315" s="378" t="s">
        <v>3850</v>
      </c>
      <c r="AC315" s="378" t="s">
        <v>3851</v>
      </c>
      <c r="AD315" s="378" t="s">
        <v>1413</v>
      </c>
      <c r="AE315" s="378" t="s">
        <v>1413</v>
      </c>
      <c r="AF315" s="378" t="s">
        <v>1413</v>
      </c>
    </row>
    <row r="316" spans="1:32" hidden="1">
      <c r="A316" s="378" t="s">
        <v>147</v>
      </c>
      <c r="B316" s="379">
        <f t="shared" si="4"/>
        <v>0</v>
      </c>
      <c r="C316" s="378"/>
      <c r="D316" s="378"/>
      <c r="E316" s="378"/>
      <c r="F316" s="380" t="s">
        <v>1413</v>
      </c>
      <c r="G316" s="378" t="s">
        <v>3930</v>
      </c>
      <c r="H316" s="379" t="s">
        <v>1491</v>
      </c>
      <c r="I316" s="378" t="s">
        <v>1499</v>
      </c>
      <c r="J316" s="381" t="s">
        <v>1413</v>
      </c>
      <c r="K316" s="381" t="s">
        <v>1413</v>
      </c>
      <c r="L316" s="378" t="s">
        <v>3931</v>
      </c>
      <c r="M316" s="378" t="s">
        <v>1427</v>
      </c>
      <c r="N316" s="382">
        <v>41091</v>
      </c>
      <c r="O316" s="383">
        <v>2012</v>
      </c>
      <c r="P316" s="378" t="s">
        <v>1413</v>
      </c>
      <c r="Q316" s="378" t="s">
        <v>1413</v>
      </c>
      <c r="R316" s="378" t="s">
        <v>1413</v>
      </c>
      <c r="S316" s="381">
        <v>4</v>
      </c>
      <c r="T316" s="381" t="s">
        <v>1261</v>
      </c>
      <c r="U316" s="378" t="s">
        <v>1427</v>
      </c>
      <c r="V316" s="384" t="s">
        <v>1426</v>
      </c>
      <c r="W316" s="378" t="s">
        <v>1413</v>
      </c>
      <c r="X316" s="378" t="s">
        <v>1413</v>
      </c>
      <c r="Y316" s="378" t="s">
        <v>3810</v>
      </c>
      <c r="Z316" s="385" t="s">
        <v>1413</v>
      </c>
      <c r="AA316" s="385" t="s">
        <v>1413</v>
      </c>
      <c r="AB316" s="378" t="s">
        <v>3814</v>
      </c>
      <c r="AC316" s="378" t="s">
        <v>3932</v>
      </c>
      <c r="AD316" s="378" t="s">
        <v>1413</v>
      </c>
      <c r="AE316" s="378" t="s">
        <v>1413</v>
      </c>
      <c r="AF316" s="378" t="s">
        <v>1413</v>
      </c>
    </row>
    <row r="317" spans="1:32" hidden="1">
      <c r="A317" s="378" t="s">
        <v>147</v>
      </c>
      <c r="B317" s="379">
        <f t="shared" si="4"/>
        <v>0</v>
      </c>
      <c r="C317" s="378"/>
      <c r="D317" s="378"/>
      <c r="E317" s="378"/>
      <c r="F317" s="380" t="s">
        <v>1413</v>
      </c>
      <c r="G317" s="378" t="s">
        <v>3852</v>
      </c>
      <c r="H317" s="379" t="s">
        <v>1491</v>
      </c>
      <c r="I317" s="378" t="s">
        <v>1499</v>
      </c>
      <c r="J317" s="381" t="s">
        <v>1413</v>
      </c>
      <c r="K317" s="381" t="s">
        <v>1413</v>
      </c>
      <c r="L317" s="378" t="s">
        <v>3853</v>
      </c>
      <c r="M317" s="378" t="s">
        <v>3854</v>
      </c>
      <c r="N317" s="382">
        <v>41310</v>
      </c>
      <c r="O317" s="383">
        <v>2013</v>
      </c>
      <c r="P317" s="378" t="s">
        <v>1413</v>
      </c>
      <c r="Q317" s="378" t="s">
        <v>1413</v>
      </c>
      <c r="R317" s="378" t="s">
        <v>1413</v>
      </c>
      <c r="S317" s="381">
        <v>15</v>
      </c>
      <c r="T317" s="381" t="s">
        <v>1261</v>
      </c>
      <c r="U317" s="378" t="s">
        <v>1413</v>
      </c>
      <c r="V317" s="384" t="s">
        <v>1426</v>
      </c>
      <c r="W317" s="378" t="s">
        <v>1413</v>
      </c>
      <c r="X317" s="378" t="s">
        <v>1413</v>
      </c>
      <c r="Y317" s="378" t="s">
        <v>3847</v>
      </c>
      <c r="Z317" s="385" t="s">
        <v>1413</v>
      </c>
      <c r="AA317" s="385" t="s">
        <v>1413</v>
      </c>
      <c r="AB317" s="378" t="s">
        <v>1413</v>
      </c>
      <c r="AC317" s="378" t="s">
        <v>1413</v>
      </c>
      <c r="AD317" s="378" t="s">
        <v>1413</v>
      </c>
      <c r="AE317" s="378" t="s">
        <v>1413</v>
      </c>
      <c r="AF317" s="378" t="s">
        <v>1413</v>
      </c>
    </row>
    <row r="318" spans="1:32" hidden="1">
      <c r="A318" s="378" t="s">
        <v>147</v>
      </c>
      <c r="B318" s="379">
        <f t="shared" si="4"/>
        <v>0</v>
      </c>
      <c r="C318" s="378"/>
      <c r="D318" s="378"/>
      <c r="E318" s="378"/>
      <c r="F318" s="380" t="s">
        <v>1413</v>
      </c>
      <c r="G318" s="378" t="s">
        <v>3862</v>
      </c>
      <c r="H318" s="379" t="s">
        <v>1491</v>
      </c>
      <c r="I318" s="378" t="s">
        <v>1499</v>
      </c>
      <c r="J318" s="381" t="s">
        <v>1413</v>
      </c>
      <c r="K318" s="381" t="s">
        <v>1413</v>
      </c>
      <c r="L318" s="378" t="s">
        <v>3863</v>
      </c>
      <c r="M318" s="378" t="s">
        <v>1427</v>
      </c>
      <c r="N318" s="382">
        <v>41730</v>
      </c>
      <c r="O318" s="383">
        <v>2014</v>
      </c>
      <c r="P318" s="378" t="s">
        <v>1413</v>
      </c>
      <c r="Q318" s="378" t="s">
        <v>1413</v>
      </c>
      <c r="R318" s="378" t="s">
        <v>1413</v>
      </c>
      <c r="S318" s="381">
        <v>16</v>
      </c>
      <c r="T318" s="381" t="s">
        <v>1261</v>
      </c>
      <c r="U318" s="378" t="s">
        <v>1427</v>
      </c>
      <c r="V318" s="384" t="s">
        <v>1426</v>
      </c>
      <c r="W318" s="378" t="s">
        <v>1413</v>
      </c>
      <c r="X318" s="378" t="s">
        <v>1413</v>
      </c>
      <c r="Y318" s="378" t="s">
        <v>3810</v>
      </c>
      <c r="Z318" s="385" t="s">
        <v>1413</v>
      </c>
      <c r="AA318" s="385" t="s">
        <v>1413</v>
      </c>
      <c r="AB318" s="378" t="s">
        <v>3864</v>
      </c>
      <c r="AC318" s="378" t="s">
        <v>3865</v>
      </c>
      <c r="AD318" s="378" t="s">
        <v>1413</v>
      </c>
      <c r="AE318" s="378" t="s">
        <v>1413</v>
      </c>
      <c r="AF318" s="378" t="s">
        <v>1413</v>
      </c>
    </row>
    <row r="319" spans="1:32" hidden="1">
      <c r="A319" s="378" t="s">
        <v>147</v>
      </c>
      <c r="B319" s="379">
        <f t="shared" si="4"/>
        <v>0</v>
      </c>
      <c r="C319" s="378"/>
      <c r="D319" s="378"/>
      <c r="E319" s="378"/>
      <c r="F319" s="380" t="s">
        <v>1413</v>
      </c>
      <c r="G319" s="378" t="s">
        <v>3938</v>
      </c>
      <c r="H319" s="379" t="s">
        <v>1491</v>
      </c>
      <c r="I319" s="378" t="s">
        <v>1499</v>
      </c>
      <c r="J319" s="381" t="s">
        <v>1413</v>
      </c>
      <c r="K319" s="381" t="s">
        <v>1413</v>
      </c>
      <c r="L319" s="378" t="s">
        <v>3939</v>
      </c>
      <c r="M319" s="378" t="s">
        <v>3861</v>
      </c>
      <c r="N319" s="382">
        <v>40337</v>
      </c>
      <c r="O319" s="383">
        <v>2010</v>
      </c>
      <c r="P319" s="378" t="s">
        <v>1413</v>
      </c>
      <c r="Q319" s="378" t="s">
        <v>1413</v>
      </c>
      <c r="R319" s="378" t="s">
        <v>1413</v>
      </c>
      <c r="S319" s="381">
        <v>12</v>
      </c>
      <c r="T319" s="381" t="s">
        <v>1426</v>
      </c>
      <c r="U319" s="378" t="s">
        <v>1413</v>
      </c>
      <c r="V319" s="384" t="s">
        <v>1426</v>
      </c>
      <c r="W319" s="378" t="s">
        <v>1413</v>
      </c>
      <c r="X319" s="378" t="s">
        <v>1413</v>
      </c>
      <c r="Y319" s="378" t="s">
        <v>3847</v>
      </c>
      <c r="Z319" s="385" t="s">
        <v>1413</v>
      </c>
      <c r="AA319" s="385" t="s">
        <v>1413</v>
      </c>
      <c r="AB319" s="378" t="s">
        <v>1413</v>
      </c>
      <c r="AC319" s="378" t="s">
        <v>1413</v>
      </c>
      <c r="AD319" s="378" t="s">
        <v>1413</v>
      </c>
      <c r="AE319" s="378" t="s">
        <v>1413</v>
      </c>
      <c r="AF319" s="378" t="s">
        <v>1413</v>
      </c>
    </row>
    <row r="320" spans="1:32" hidden="1">
      <c r="A320" s="378" t="s">
        <v>147</v>
      </c>
      <c r="B320" s="379">
        <f t="shared" si="4"/>
        <v>0</v>
      </c>
      <c r="C320" s="378"/>
      <c r="D320" s="378"/>
      <c r="E320" s="378"/>
      <c r="F320" s="380" t="s">
        <v>1413</v>
      </c>
      <c r="G320" s="378" t="s">
        <v>3942</v>
      </c>
      <c r="H320" s="379" t="s">
        <v>1491</v>
      </c>
      <c r="I320" s="378" t="s">
        <v>1499</v>
      </c>
      <c r="J320" s="381" t="s">
        <v>1413</v>
      </c>
      <c r="K320" s="381" t="s">
        <v>1413</v>
      </c>
      <c r="L320" s="378" t="s">
        <v>3943</v>
      </c>
      <c r="M320" s="378" t="s">
        <v>3944</v>
      </c>
      <c r="N320" s="382">
        <v>40148</v>
      </c>
      <c r="O320" s="383">
        <v>2009</v>
      </c>
      <c r="P320" s="378" t="s">
        <v>1413</v>
      </c>
      <c r="Q320" s="378" t="s">
        <v>1413</v>
      </c>
      <c r="R320" s="378" t="s">
        <v>1413</v>
      </c>
      <c r="S320" s="381">
        <v>11</v>
      </c>
      <c r="T320" s="381" t="s">
        <v>1426</v>
      </c>
      <c r="U320" s="378" t="s">
        <v>1427</v>
      </c>
      <c r="V320" s="384" t="s">
        <v>1426</v>
      </c>
      <c r="W320" s="378" t="s">
        <v>1413</v>
      </c>
      <c r="X320" s="378" t="s">
        <v>1413</v>
      </c>
      <c r="Y320" s="378" t="s">
        <v>3847</v>
      </c>
      <c r="Z320" s="385" t="s">
        <v>1413</v>
      </c>
      <c r="AA320" s="385" t="s">
        <v>1413</v>
      </c>
      <c r="AB320" s="378" t="s">
        <v>3945</v>
      </c>
      <c r="AC320" s="378" t="s">
        <v>3946</v>
      </c>
      <c r="AD320" s="378" t="s">
        <v>1413</v>
      </c>
      <c r="AE320" s="378" t="s">
        <v>1413</v>
      </c>
      <c r="AF320" s="378" t="s">
        <v>1413</v>
      </c>
    </row>
    <row r="321" spans="1:32" hidden="1">
      <c r="A321" s="378" t="s">
        <v>147</v>
      </c>
      <c r="B321" s="379">
        <f t="shared" si="4"/>
        <v>0</v>
      </c>
      <c r="C321" s="378"/>
      <c r="D321" s="378"/>
      <c r="E321" s="378"/>
      <c r="F321" s="380" t="s">
        <v>1413</v>
      </c>
      <c r="G321" s="378" t="s">
        <v>3869</v>
      </c>
      <c r="H321" s="379" t="s">
        <v>1491</v>
      </c>
      <c r="I321" s="378" t="s">
        <v>1499</v>
      </c>
      <c r="J321" s="381" t="s">
        <v>1413</v>
      </c>
      <c r="K321" s="381" t="s">
        <v>1413</v>
      </c>
      <c r="L321" s="378" t="s">
        <v>3870</v>
      </c>
      <c r="M321" s="378" t="s">
        <v>1427</v>
      </c>
      <c r="N321" s="382">
        <v>41789</v>
      </c>
      <c r="O321" s="383">
        <v>2014</v>
      </c>
      <c r="P321" s="378" t="s">
        <v>1413</v>
      </c>
      <c r="Q321" s="378" t="s">
        <v>1413</v>
      </c>
      <c r="R321" s="378" t="s">
        <v>1413</v>
      </c>
      <c r="S321" s="381">
        <v>20</v>
      </c>
      <c r="T321" s="381" t="s">
        <v>1426</v>
      </c>
      <c r="U321" s="378" t="s">
        <v>1427</v>
      </c>
      <c r="V321" s="384" t="s">
        <v>1426</v>
      </c>
      <c r="W321" s="378" t="s">
        <v>1413</v>
      </c>
      <c r="X321" s="378" t="s">
        <v>1413</v>
      </c>
      <c r="Y321" s="378" t="s">
        <v>3810</v>
      </c>
      <c r="Z321" s="385" t="s">
        <v>1413</v>
      </c>
      <c r="AA321" s="385" t="s">
        <v>1413</v>
      </c>
      <c r="AB321" s="378" t="s">
        <v>3871</v>
      </c>
      <c r="AC321" s="378" t="s">
        <v>1413</v>
      </c>
      <c r="AD321" s="378" t="s">
        <v>1413</v>
      </c>
      <c r="AE321" s="378" t="s">
        <v>1413</v>
      </c>
      <c r="AF321" s="378" t="s">
        <v>1413</v>
      </c>
    </row>
    <row r="322" spans="1:32" hidden="1">
      <c r="A322" s="378" t="s">
        <v>50</v>
      </c>
      <c r="B322" s="379">
        <f t="shared" si="4"/>
        <v>0</v>
      </c>
      <c r="C322" s="378"/>
      <c r="D322" s="378"/>
      <c r="E322" s="378"/>
      <c r="F322" s="380" t="s">
        <v>1413</v>
      </c>
      <c r="G322" s="378" t="s">
        <v>3985</v>
      </c>
      <c r="H322" s="379" t="s">
        <v>1491</v>
      </c>
      <c r="I322" s="378" t="s">
        <v>1499</v>
      </c>
      <c r="J322" s="381" t="s">
        <v>1413</v>
      </c>
      <c r="K322" s="381" t="s">
        <v>1413</v>
      </c>
      <c r="L322" s="378" t="s">
        <v>3986</v>
      </c>
      <c r="M322" s="378" t="s">
        <v>1574</v>
      </c>
      <c r="N322" s="382">
        <v>41419</v>
      </c>
      <c r="O322" s="383">
        <v>2013</v>
      </c>
      <c r="P322" s="378" t="s">
        <v>1413</v>
      </c>
      <c r="Q322" s="378" t="s">
        <v>1413</v>
      </c>
      <c r="R322" s="378" t="s">
        <v>1413</v>
      </c>
      <c r="S322" s="381">
        <v>3</v>
      </c>
      <c r="T322" s="381" t="s">
        <v>1261</v>
      </c>
      <c r="U322" s="378" t="s">
        <v>3987</v>
      </c>
      <c r="V322" s="384" t="s">
        <v>1426</v>
      </c>
      <c r="W322" s="378" t="s">
        <v>1413</v>
      </c>
      <c r="X322" s="378" t="s">
        <v>1413</v>
      </c>
      <c r="Y322" s="378" t="s">
        <v>954</v>
      </c>
      <c r="Z322" s="385" t="s">
        <v>1413</v>
      </c>
      <c r="AA322" s="385" t="s">
        <v>1413</v>
      </c>
      <c r="AB322" s="378" t="s">
        <v>1413</v>
      </c>
      <c r="AC322" s="378" t="s">
        <v>1413</v>
      </c>
      <c r="AD322" s="378" t="s">
        <v>1413</v>
      </c>
      <c r="AE322" s="378" t="s">
        <v>1413</v>
      </c>
      <c r="AF322" s="378" t="s">
        <v>1413</v>
      </c>
    </row>
    <row r="323" spans="1:32" hidden="1">
      <c r="A323" s="378" t="s">
        <v>50</v>
      </c>
      <c r="B323" s="379">
        <f t="shared" si="4"/>
        <v>0</v>
      </c>
      <c r="C323" s="378"/>
      <c r="D323" s="378"/>
      <c r="E323" s="378"/>
      <c r="F323" s="380" t="s">
        <v>1413</v>
      </c>
      <c r="G323" s="378" t="s">
        <v>3999</v>
      </c>
      <c r="H323" s="379" t="s">
        <v>1491</v>
      </c>
      <c r="I323" s="378" t="s">
        <v>1499</v>
      </c>
      <c r="J323" s="381" t="s">
        <v>1413</v>
      </c>
      <c r="K323" s="381" t="s">
        <v>1413</v>
      </c>
      <c r="L323" s="378" t="s">
        <v>4000</v>
      </c>
      <c r="M323" s="378" t="s">
        <v>3953</v>
      </c>
      <c r="N323" s="382">
        <v>42086</v>
      </c>
      <c r="O323" s="383">
        <v>2015</v>
      </c>
      <c r="P323" s="378" t="s">
        <v>1413</v>
      </c>
      <c r="Q323" s="378" t="s">
        <v>1413</v>
      </c>
      <c r="R323" s="378" t="s">
        <v>1413</v>
      </c>
      <c r="S323" s="381">
        <v>11</v>
      </c>
      <c r="T323" s="381" t="s">
        <v>1261</v>
      </c>
      <c r="U323" s="378" t="s">
        <v>1427</v>
      </c>
      <c r="V323" s="384" t="s">
        <v>1426</v>
      </c>
      <c r="W323" s="378" t="s">
        <v>1413</v>
      </c>
      <c r="X323" s="378" t="s">
        <v>1413</v>
      </c>
      <c r="Y323" s="378" t="s">
        <v>3951</v>
      </c>
      <c r="Z323" s="385" t="s">
        <v>1413</v>
      </c>
      <c r="AA323" s="385" t="s">
        <v>1413</v>
      </c>
      <c r="AB323" s="378" t="s">
        <v>3956</v>
      </c>
      <c r="AC323" s="378" t="s">
        <v>3957</v>
      </c>
      <c r="AD323" s="378" t="s">
        <v>1413</v>
      </c>
      <c r="AE323" s="378" t="s">
        <v>1413</v>
      </c>
      <c r="AF323" s="378" t="s">
        <v>1413</v>
      </c>
    </row>
    <row r="324" spans="1:32" hidden="1">
      <c r="A324" s="378" t="s">
        <v>50</v>
      </c>
      <c r="B324" s="379">
        <f t="shared" si="4"/>
        <v>0</v>
      </c>
      <c r="C324" s="378"/>
      <c r="D324" s="378"/>
      <c r="E324" s="378"/>
      <c r="F324" s="380" t="s">
        <v>1413</v>
      </c>
      <c r="G324" s="378" t="s">
        <v>4001</v>
      </c>
      <c r="H324" s="379" t="s">
        <v>1491</v>
      </c>
      <c r="I324" s="378" t="s">
        <v>1499</v>
      </c>
      <c r="J324" s="381" t="s">
        <v>1413</v>
      </c>
      <c r="K324" s="381" t="s">
        <v>1413</v>
      </c>
      <c r="L324" s="378" t="s">
        <v>4002</v>
      </c>
      <c r="M324" s="378" t="s">
        <v>1965</v>
      </c>
      <c r="N324" s="382">
        <v>41668</v>
      </c>
      <c r="O324" s="383">
        <v>2014</v>
      </c>
      <c r="P324" s="378" t="s">
        <v>1413</v>
      </c>
      <c r="Q324" s="378" t="s">
        <v>1413</v>
      </c>
      <c r="R324" s="378" t="s">
        <v>1413</v>
      </c>
      <c r="S324" s="381">
        <v>17</v>
      </c>
      <c r="T324" s="381" t="s">
        <v>1261</v>
      </c>
      <c r="U324" s="378" t="s">
        <v>4003</v>
      </c>
      <c r="V324" s="384" t="s">
        <v>1426</v>
      </c>
      <c r="W324" s="378" t="s">
        <v>1413</v>
      </c>
      <c r="X324" s="378" t="s">
        <v>1413</v>
      </c>
      <c r="Y324" s="378" t="s">
        <v>954</v>
      </c>
      <c r="Z324" s="385" t="s">
        <v>1413</v>
      </c>
      <c r="AA324" s="385" t="s">
        <v>1413</v>
      </c>
      <c r="AB324" s="378" t="s">
        <v>4004</v>
      </c>
      <c r="AC324" s="378" t="s">
        <v>4005</v>
      </c>
      <c r="AD324" s="378" t="s">
        <v>1413</v>
      </c>
      <c r="AE324" s="378" t="s">
        <v>1413</v>
      </c>
      <c r="AF324" s="378" t="s">
        <v>1413</v>
      </c>
    </row>
    <row r="325" spans="1:32" hidden="1">
      <c r="A325" s="378" t="s">
        <v>50</v>
      </c>
      <c r="B325" s="379">
        <f t="shared" si="4"/>
        <v>0</v>
      </c>
      <c r="C325" s="378"/>
      <c r="D325" s="378"/>
      <c r="E325" s="378"/>
      <c r="F325" s="380" t="s">
        <v>1413</v>
      </c>
      <c r="G325" s="378" t="s">
        <v>4272</v>
      </c>
      <c r="H325" s="379" t="s">
        <v>1491</v>
      </c>
      <c r="I325" s="378" t="s">
        <v>1499</v>
      </c>
      <c r="J325" s="381" t="s">
        <v>1413</v>
      </c>
      <c r="K325" s="381" t="s">
        <v>1413</v>
      </c>
      <c r="L325" s="378" t="s">
        <v>4273</v>
      </c>
      <c r="M325" s="378" t="s">
        <v>4199</v>
      </c>
      <c r="N325" s="382">
        <v>40024</v>
      </c>
      <c r="O325" s="383">
        <v>2009</v>
      </c>
      <c r="P325" s="378" t="s">
        <v>1413</v>
      </c>
      <c r="Q325" s="378" t="s">
        <v>1413</v>
      </c>
      <c r="R325" s="378" t="s">
        <v>1413</v>
      </c>
      <c r="S325" s="381">
        <v>5</v>
      </c>
      <c r="T325" s="381" t="s">
        <v>1426</v>
      </c>
      <c r="U325" s="378" t="s">
        <v>4274</v>
      </c>
      <c r="V325" s="384" t="s">
        <v>1426</v>
      </c>
      <c r="W325" s="378" t="s">
        <v>1413</v>
      </c>
      <c r="X325" s="378" t="s">
        <v>1413</v>
      </c>
      <c r="Y325" s="378" t="s">
        <v>4199</v>
      </c>
      <c r="Z325" s="385" t="s">
        <v>1413</v>
      </c>
      <c r="AA325" s="385" t="s">
        <v>1413</v>
      </c>
      <c r="AB325" s="378" t="s">
        <v>4059</v>
      </c>
      <c r="AC325" s="378" t="s">
        <v>1413</v>
      </c>
      <c r="AD325" s="378" t="s">
        <v>1413</v>
      </c>
      <c r="AE325" s="378" t="s">
        <v>1413</v>
      </c>
      <c r="AF325" s="378" t="s">
        <v>1413</v>
      </c>
    </row>
    <row r="326" spans="1:32" hidden="1">
      <c r="A326" s="378" t="s">
        <v>50</v>
      </c>
      <c r="B326" s="379">
        <f t="shared" ref="B326:B389" si="5">COUNTIF(C326:E326,"yes")</f>
        <v>0</v>
      </c>
      <c r="C326" s="378"/>
      <c r="D326" s="378"/>
      <c r="E326" s="378"/>
      <c r="F326" s="380" t="s">
        <v>1413</v>
      </c>
      <c r="G326" s="378" t="s">
        <v>4006</v>
      </c>
      <c r="H326" s="379" t="s">
        <v>1491</v>
      </c>
      <c r="I326" s="378" t="s">
        <v>1499</v>
      </c>
      <c r="J326" s="381" t="s">
        <v>1413</v>
      </c>
      <c r="K326" s="381" t="s">
        <v>1413</v>
      </c>
      <c r="L326" s="378" t="s">
        <v>4007</v>
      </c>
      <c r="M326" s="378" t="s">
        <v>4008</v>
      </c>
      <c r="N326" s="382">
        <v>42552</v>
      </c>
      <c r="O326" s="383">
        <v>2016</v>
      </c>
      <c r="P326" s="378" t="s">
        <v>1413</v>
      </c>
      <c r="Q326" s="378" t="s">
        <v>1413</v>
      </c>
      <c r="R326" s="378" t="s">
        <v>1413</v>
      </c>
      <c r="S326" s="381">
        <v>10</v>
      </c>
      <c r="T326" s="381" t="s">
        <v>1261</v>
      </c>
      <c r="U326" s="378" t="s">
        <v>4009</v>
      </c>
      <c r="V326" s="384" t="s">
        <v>1413</v>
      </c>
      <c r="W326" s="378" t="s">
        <v>1413</v>
      </c>
      <c r="X326" s="378" t="s">
        <v>1413</v>
      </c>
      <c r="Y326" s="378" t="s">
        <v>3959</v>
      </c>
      <c r="Z326" s="385" t="s">
        <v>1413</v>
      </c>
      <c r="AA326" s="385" t="s">
        <v>1413</v>
      </c>
      <c r="AB326" s="378" t="s">
        <v>1413</v>
      </c>
      <c r="AC326" s="378" t="s">
        <v>1413</v>
      </c>
      <c r="AD326" s="378" t="s">
        <v>1413</v>
      </c>
      <c r="AE326" s="378" t="s">
        <v>1413</v>
      </c>
      <c r="AF326" s="378" t="s">
        <v>1413</v>
      </c>
    </row>
    <row r="327" spans="1:32" hidden="1">
      <c r="A327" s="378" t="s">
        <v>50</v>
      </c>
      <c r="B327" s="379">
        <f t="shared" si="5"/>
        <v>0</v>
      </c>
      <c r="C327" s="378"/>
      <c r="D327" s="378"/>
      <c r="E327" s="378"/>
      <c r="F327" s="380" t="s">
        <v>1413</v>
      </c>
      <c r="G327" s="378" t="s">
        <v>4010</v>
      </c>
      <c r="H327" s="379" t="s">
        <v>1491</v>
      </c>
      <c r="I327" s="378" t="s">
        <v>1499</v>
      </c>
      <c r="J327" s="381" t="s">
        <v>1413</v>
      </c>
      <c r="K327" s="381" t="s">
        <v>1413</v>
      </c>
      <c r="L327" s="378" t="s">
        <v>4007</v>
      </c>
      <c r="M327" s="378" t="s">
        <v>4008</v>
      </c>
      <c r="N327" s="382">
        <v>42552</v>
      </c>
      <c r="O327" s="383">
        <v>2016</v>
      </c>
      <c r="P327" s="378" t="s">
        <v>1413</v>
      </c>
      <c r="Q327" s="378" t="s">
        <v>1413</v>
      </c>
      <c r="R327" s="378" t="s">
        <v>1413</v>
      </c>
      <c r="S327" s="381">
        <v>10</v>
      </c>
      <c r="T327" s="381" t="s">
        <v>1261</v>
      </c>
      <c r="U327" s="378" t="s">
        <v>4009</v>
      </c>
      <c r="V327" s="384" t="s">
        <v>1413</v>
      </c>
      <c r="W327" s="378" t="s">
        <v>1413</v>
      </c>
      <c r="X327" s="378" t="s">
        <v>1413</v>
      </c>
      <c r="Y327" s="378" t="s">
        <v>3959</v>
      </c>
      <c r="Z327" s="385" t="s">
        <v>1413</v>
      </c>
      <c r="AA327" s="385" t="s">
        <v>1413</v>
      </c>
      <c r="AB327" s="378" t="s">
        <v>1413</v>
      </c>
      <c r="AC327" s="378" t="s">
        <v>1413</v>
      </c>
      <c r="AD327" s="378" t="s">
        <v>1413</v>
      </c>
      <c r="AE327" s="378" t="s">
        <v>1413</v>
      </c>
      <c r="AF327" s="378" t="s">
        <v>1413</v>
      </c>
    </row>
    <row r="328" spans="1:32" hidden="1">
      <c r="A328" s="378" t="s">
        <v>50</v>
      </c>
      <c r="B328" s="379">
        <f t="shared" si="5"/>
        <v>0</v>
      </c>
      <c r="C328" s="378"/>
      <c r="D328" s="378"/>
      <c r="E328" s="378"/>
      <c r="F328" s="380" t="s">
        <v>1413</v>
      </c>
      <c r="G328" s="378" t="s">
        <v>4011</v>
      </c>
      <c r="H328" s="379" t="s">
        <v>1491</v>
      </c>
      <c r="I328" s="378" t="s">
        <v>1499</v>
      </c>
      <c r="J328" s="381" t="s">
        <v>1413</v>
      </c>
      <c r="K328" s="381" t="s">
        <v>1413</v>
      </c>
      <c r="L328" s="378" t="s">
        <v>4007</v>
      </c>
      <c r="M328" s="378" t="s">
        <v>4008</v>
      </c>
      <c r="N328" s="382">
        <v>42552</v>
      </c>
      <c r="O328" s="383">
        <v>2016</v>
      </c>
      <c r="P328" s="378" t="s">
        <v>1413</v>
      </c>
      <c r="Q328" s="378" t="s">
        <v>1413</v>
      </c>
      <c r="R328" s="378" t="s">
        <v>1413</v>
      </c>
      <c r="S328" s="381">
        <v>9</v>
      </c>
      <c r="T328" s="381" t="s">
        <v>1426</v>
      </c>
      <c r="U328" s="378" t="s">
        <v>4009</v>
      </c>
      <c r="V328" s="384" t="s">
        <v>1413</v>
      </c>
      <c r="W328" s="378" t="s">
        <v>1413</v>
      </c>
      <c r="X328" s="378" t="s">
        <v>1413</v>
      </c>
      <c r="Y328" s="378" t="s">
        <v>3959</v>
      </c>
      <c r="Z328" s="385" t="s">
        <v>1413</v>
      </c>
      <c r="AA328" s="385" t="s">
        <v>1413</v>
      </c>
      <c r="AB328" s="378" t="s">
        <v>1413</v>
      </c>
      <c r="AC328" s="378" t="s">
        <v>1413</v>
      </c>
      <c r="AD328" s="378" t="s">
        <v>1413</v>
      </c>
      <c r="AE328" s="378" t="s">
        <v>1413</v>
      </c>
      <c r="AF328" s="378" t="s">
        <v>1413</v>
      </c>
    </row>
    <row r="329" spans="1:32" hidden="1">
      <c r="A329" s="378" t="s">
        <v>50</v>
      </c>
      <c r="B329" s="379">
        <f t="shared" si="5"/>
        <v>0</v>
      </c>
      <c r="C329" s="378"/>
      <c r="D329" s="378"/>
      <c r="E329" s="378"/>
      <c r="F329" s="380" t="s">
        <v>1413</v>
      </c>
      <c r="G329" s="378" t="s">
        <v>4012</v>
      </c>
      <c r="H329" s="379" t="s">
        <v>1491</v>
      </c>
      <c r="I329" s="378" t="s">
        <v>1499</v>
      </c>
      <c r="J329" s="381" t="s">
        <v>1413</v>
      </c>
      <c r="K329" s="381" t="s">
        <v>1413</v>
      </c>
      <c r="L329" s="378" t="s">
        <v>4007</v>
      </c>
      <c r="M329" s="378" t="s">
        <v>4008</v>
      </c>
      <c r="N329" s="382">
        <v>42552</v>
      </c>
      <c r="O329" s="383">
        <v>2016</v>
      </c>
      <c r="P329" s="378" t="s">
        <v>1413</v>
      </c>
      <c r="Q329" s="378" t="s">
        <v>1413</v>
      </c>
      <c r="R329" s="378" t="s">
        <v>1413</v>
      </c>
      <c r="S329" s="381">
        <v>10</v>
      </c>
      <c r="T329" s="381" t="s">
        <v>1261</v>
      </c>
      <c r="U329" s="378" t="s">
        <v>4009</v>
      </c>
      <c r="V329" s="384" t="s">
        <v>1413</v>
      </c>
      <c r="W329" s="378" t="s">
        <v>1413</v>
      </c>
      <c r="X329" s="378" t="s">
        <v>1413</v>
      </c>
      <c r="Y329" s="378" t="s">
        <v>3959</v>
      </c>
      <c r="Z329" s="385" t="s">
        <v>1413</v>
      </c>
      <c r="AA329" s="385" t="s">
        <v>1413</v>
      </c>
      <c r="AB329" s="378" t="s">
        <v>1413</v>
      </c>
      <c r="AC329" s="378" t="s">
        <v>1413</v>
      </c>
      <c r="AD329" s="378" t="s">
        <v>1413</v>
      </c>
      <c r="AE329" s="378" t="s">
        <v>1413</v>
      </c>
      <c r="AF329" s="378" t="s">
        <v>1413</v>
      </c>
    </row>
    <row r="330" spans="1:32" hidden="1">
      <c r="A330" s="378" t="s">
        <v>50</v>
      </c>
      <c r="B330" s="379">
        <f t="shared" si="5"/>
        <v>0</v>
      </c>
      <c r="C330" s="378"/>
      <c r="D330" s="378"/>
      <c r="E330" s="378"/>
      <c r="F330" s="380" t="s">
        <v>1413</v>
      </c>
      <c r="G330" s="378" t="s">
        <v>4287</v>
      </c>
      <c r="H330" s="379" t="s">
        <v>1491</v>
      </c>
      <c r="I330" s="378" t="s">
        <v>1499</v>
      </c>
      <c r="J330" s="381" t="s">
        <v>1413</v>
      </c>
      <c r="K330" s="381" t="s">
        <v>1413</v>
      </c>
      <c r="L330" s="378" t="s">
        <v>4288</v>
      </c>
      <c r="M330" s="378" t="s">
        <v>4024</v>
      </c>
      <c r="N330" s="382">
        <v>31594</v>
      </c>
      <c r="O330" s="383">
        <v>1986</v>
      </c>
      <c r="P330" s="378" t="s">
        <v>1413</v>
      </c>
      <c r="Q330" s="378" t="s">
        <v>1413</v>
      </c>
      <c r="R330" s="378" t="s">
        <v>1413</v>
      </c>
      <c r="S330" s="381" t="s">
        <v>1413</v>
      </c>
      <c r="T330" s="381" t="s">
        <v>1426</v>
      </c>
      <c r="U330" s="378" t="s">
        <v>4289</v>
      </c>
      <c r="V330" s="384" t="s">
        <v>1426</v>
      </c>
      <c r="W330" s="378" t="s">
        <v>1413</v>
      </c>
      <c r="X330" s="378" t="s">
        <v>1413</v>
      </c>
      <c r="Y330" s="378" t="s">
        <v>1413</v>
      </c>
      <c r="Z330" s="385" t="s">
        <v>1413</v>
      </c>
      <c r="AA330" s="385" t="s">
        <v>1413</v>
      </c>
      <c r="AB330" s="378" t="s">
        <v>1413</v>
      </c>
      <c r="AC330" s="378" t="s">
        <v>4290</v>
      </c>
      <c r="AD330" s="378" t="s">
        <v>1413</v>
      </c>
      <c r="AE330" s="378" t="s">
        <v>1413</v>
      </c>
      <c r="AF330" s="378" t="s">
        <v>1413</v>
      </c>
    </row>
    <row r="331" spans="1:32" hidden="1">
      <c r="A331" s="378" t="s">
        <v>50</v>
      </c>
      <c r="B331" s="379">
        <f t="shared" si="5"/>
        <v>0</v>
      </c>
      <c r="C331" s="378"/>
      <c r="D331" s="378"/>
      <c r="E331" s="378"/>
      <c r="F331" s="380" t="s">
        <v>1413</v>
      </c>
      <c r="G331" s="378" t="s">
        <v>4016</v>
      </c>
      <c r="H331" s="379" t="s">
        <v>1491</v>
      </c>
      <c r="I331" s="378" t="s">
        <v>1499</v>
      </c>
      <c r="J331" s="381" t="s">
        <v>1413</v>
      </c>
      <c r="K331" s="381" t="s">
        <v>1413</v>
      </c>
      <c r="L331" s="378" t="s">
        <v>4017</v>
      </c>
      <c r="M331" s="378" t="s">
        <v>1427</v>
      </c>
      <c r="N331" s="382">
        <v>41987</v>
      </c>
      <c r="O331" s="383">
        <v>2014</v>
      </c>
      <c r="P331" s="378" t="s">
        <v>1413</v>
      </c>
      <c r="Q331" s="378" t="s">
        <v>1413</v>
      </c>
      <c r="R331" s="378" t="s">
        <v>1413</v>
      </c>
      <c r="S331" s="381">
        <v>14</v>
      </c>
      <c r="T331" s="381" t="s">
        <v>1261</v>
      </c>
      <c r="U331" s="378" t="s">
        <v>1427</v>
      </c>
      <c r="V331" s="384" t="s">
        <v>1413</v>
      </c>
      <c r="W331" s="378" t="s">
        <v>1413</v>
      </c>
      <c r="X331" s="378" t="s">
        <v>1413</v>
      </c>
      <c r="Y331" s="378" t="s">
        <v>1413</v>
      </c>
      <c r="Z331" s="385" t="s">
        <v>1413</v>
      </c>
      <c r="AA331" s="385" t="s">
        <v>1413</v>
      </c>
      <c r="AB331" s="378" t="s">
        <v>1413</v>
      </c>
      <c r="AC331" s="378" t="s">
        <v>1413</v>
      </c>
      <c r="AD331" s="378" t="s">
        <v>1413</v>
      </c>
      <c r="AE331" s="378" t="s">
        <v>1413</v>
      </c>
      <c r="AF331" s="378" t="s">
        <v>1413</v>
      </c>
    </row>
    <row r="332" spans="1:32" hidden="1">
      <c r="A332" s="378" t="s">
        <v>50</v>
      </c>
      <c r="B332" s="379">
        <f t="shared" si="5"/>
        <v>0</v>
      </c>
      <c r="C332" s="378"/>
      <c r="D332" s="378"/>
      <c r="E332" s="378"/>
      <c r="F332" s="380" t="s">
        <v>1413</v>
      </c>
      <c r="G332" s="378" t="s">
        <v>4294</v>
      </c>
      <c r="H332" s="379" t="s">
        <v>1491</v>
      </c>
      <c r="I332" s="378" t="s">
        <v>1499</v>
      </c>
      <c r="J332" s="381" t="s">
        <v>1413</v>
      </c>
      <c r="K332" s="381" t="s">
        <v>1413</v>
      </c>
      <c r="L332" s="378" t="s">
        <v>4295</v>
      </c>
      <c r="M332" s="378" t="s">
        <v>4150</v>
      </c>
      <c r="N332" s="382">
        <v>39814</v>
      </c>
      <c r="O332" s="383">
        <v>2009</v>
      </c>
      <c r="P332" s="378" t="s">
        <v>1413</v>
      </c>
      <c r="Q332" s="378" t="s">
        <v>1413</v>
      </c>
      <c r="R332" s="378" t="s">
        <v>1413</v>
      </c>
      <c r="S332" s="381">
        <v>13</v>
      </c>
      <c r="T332" s="381" t="s">
        <v>1261</v>
      </c>
      <c r="U332" s="378" t="s">
        <v>4151</v>
      </c>
      <c r="V332" s="384" t="s">
        <v>1426</v>
      </c>
      <c r="W332" s="378" t="s">
        <v>1413</v>
      </c>
      <c r="X332" s="378" t="s">
        <v>1413</v>
      </c>
      <c r="Y332" s="378" t="s">
        <v>4148</v>
      </c>
      <c r="Z332" s="385" t="s">
        <v>1413</v>
      </c>
      <c r="AA332" s="385" t="s">
        <v>1413</v>
      </c>
      <c r="AB332" s="378" t="s">
        <v>4153</v>
      </c>
      <c r="AC332" s="378" t="s">
        <v>1413</v>
      </c>
      <c r="AD332" s="378" t="s">
        <v>1413</v>
      </c>
      <c r="AE332" s="378" t="s">
        <v>1413</v>
      </c>
      <c r="AF332" s="378" t="s">
        <v>1413</v>
      </c>
    </row>
    <row r="333" spans="1:32" hidden="1">
      <c r="A333" s="378" t="s">
        <v>50</v>
      </c>
      <c r="B333" s="379">
        <f t="shared" si="5"/>
        <v>0</v>
      </c>
      <c r="C333" s="378"/>
      <c r="D333" s="378"/>
      <c r="E333" s="378"/>
      <c r="F333" s="380" t="s">
        <v>1413</v>
      </c>
      <c r="G333" s="378" t="s">
        <v>4301</v>
      </c>
      <c r="H333" s="379" t="s">
        <v>1491</v>
      </c>
      <c r="I333" s="378" t="s">
        <v>1499</v>
      </c>
      <c r="J333" s="381" t="s">
        <v>1413</v>
      </c>
      <c r="K333" s="381" t="s">
        <v>1413</v>
      </c>
      <c r="L333" s="378" t="s">
        <v>4302</v>
      </c>
      <c r="M333" s="378" t="s">
        <v>1427</v>
      </c>
      <c r="N333" s="382">
        <v>35827</v>
      </c>
      <c r="O333" s="383">
        <v>1998</v>
      </c>
      <c r="P333" s="378" t="s">
        <v>1413</v>
      </c>
      <c r="Q333" s="378" t="s">
        <v>1413</v>
      </c>
      <c r="R333" s="378" t="s">
        <v>1413</v>
      </c>
      <c r="S333" s="381">
        <v>17</v>
      </c>
      <c r="T333" s="381" t="s">
        <v>1261</v>
      </c>
      <c r="U333" s="378" t="s">
        <v>1427</v>
      </c>
      <c r="V333" s="384" t="s">
        <v>1426</v>
      </c>
      <c r="W333" s="378" t="s">
        <v>1413</v>
      </c>
      <c r="X333" s="378" t="s">
        <v>1413</v>
      </c>
      <c r="Y333" s="378" t="s">
        <v>954</v>
      </c>
      <c r="Z333" s="385" t="s">
        <v>1413</v>
      </c>
      <c r="AA333" s="385" t="s">
        <v>1413</v>
      </c>
      <c r="AB333" s="378" t="s">
        <v>4303</v>
      </c>
      <c r="AC333" s="378" t="s">
        <v>4304</v>
      </c>
      <c r="AD333" s="378" t="s">
        <v>1413</v>
      </c>
      <c r="AE333" s="378" t="s">
        <v>1413</v>
      </c>
      <c r="AF333" s="378" t="s">
        <v>1413</v>
      </c>
    </row>
    <row r="334" spans="1:32" hidden="1">
      <c r="A334" s="378" t="s">
        <v>50</v>
      </c>
      <c r="B334" s="379">
        <f t="shared" si="5"/>
        <v>0</v>
      </c>
      <c r="C334" s="378"/>
      <c r="D334" s="378"/>
      <c r="E334" s="378"/>
      <c r="F334" s="380" t="s">
        <v>1413</v>
      </c>
      <c r="G334" s="378" t="s">
        <v>4305</v>
      </c>
      <c r="H334" s="379" t="s">
        <v>1491</v>
      </c>
      <c r="I334" s="378" t="s">
        <v>1499</v>
      </c>
      <c r="J334" s="381" t="s">
        <v>1413</v>
      </c>
      <c r="K334" s="381" t="s">
        <v>1413</v>
      </c>
      <c r="L334" s="378" t="s">
        <v>4306</v>
      </c>
      <c r="M334" s="378" t="s">
        <v>4307</v>
      </c>
      <c r="N334" s="382">
        <v>39873</v>
      </c>
      <c r="O334" s="383">
        <v>2009</v>
      </c>
      <c r="P334" s="378" t="s">
        <v>1413</v>
      </c>
      <c r="Q334" s="378" t="s">
        <v>1413</v>
      </c>
      <c r="R334" s="378" t="s">
        <v>1413</v>
      </c>
      <c r="S334" s="381">
        <v>51</v>
      </c>
      <c r="T334" s="381" t="s">
        <v>1426</v>
      </c>
      <c r="U334" s="378" t="s">
        <v>4308</v>
      </c>
      <c r="V334" s="384" t="s">
        <v>1426</v>
      </c>
      <c r="W334" s="378" t="s">
        <v>1413</v>
      </c>
      <c r="X334" s="378" t="s">
        <v>1413</v>
      </c>
      <c r="Y334" s="378" t="s">
        <v>4148</v>
      </c>
      <c r="Z334" s="385" t="s">
        <v>1413</v>
      </c>
      <c r="AA334" s="385" t="s">
        <v>1413</v>
      </c>
      <c r="AB334" s="378" t="s">
        <v>4153</v>
      </c>
      <c r="AC334" s="378" t="s">
        <v>1413</v>
      </c>
      <c r="AD334" s="378" t="s">
        <v>1413</v>
      </c>
      <c r="AE334" s="378" t="s">
        <v>1413</v>
      </c>
      <c r="AF334" s="378" t="s">
        <v>1413</v>
      </c>
    </row>
    <row r="335" spans="1:32" hidden="1">
      <c r="A335" s="378" t="s">
        <v>50</v>
      </c>
      <c r="B335" s="379">
        <f t="shared" si="5"/>
        <v>0</v>
      </c>
      <c r="C335" s="378"/>
      <c r="D335" s="378"/>
      <c r="E335" s="378"/>
      <c r="F335" s="380" t="s">
        <v>1413</v>
      </c>
      <c r="G335" s="378" t="s">
        <v>4309</v>
      </c>
      <c r="H335" s="379" t="s">
        <v>1491</v>
      </c>
      <c r="I335" s="378" t="s">
        <v>1499</v>
      </c>
      <c r="J335" s="381" t="s">
        <v>1413</v>
      </c>
      <c r="K335" s="381" t="s">
        <v>1413</v>
      </c>
      <c r="L335" s="378" t="s">
        <v>4310</v>
      </c>
      <c r="M335" s="378" t="s">
        <v>4307</v>
      </c>
      <c r="N335" s="382">
        <v>40787</v>
      </c>
      <c r="O335" s="383">
        <v>2011</v>
      </c>
      <c r="P335" s="378" t="s">
        <v>1413</v>
      </c>
      <c r="Q335" s="378" t="s">
        <v>1413</v>
      </c>
      <c r="R335" s="378" t="s">
        <v>1413</v>
      </c>
      <c r="S335" s="381">
        <v>22</v>
      </c>
      <c r="T335" s="381" t="s">
        <v>1426</v>
      </c>
      <c r="U335" s="378" t="s">
        <v>4311</v>
      </c>
      <c r="V335" s="384" t="s">
        <v>1426</v>
      </c>
      <c r="W335" s="378" t="s">
        <v>1413</v>
      </c>
      <c r="X335" s="378" t="s">
        <v>1413</v>
      </c>
      <c r="Y335" s="378" t="s">
        <v>4148</v>
      </c>
      <c r="Z335" s="385" t="s">
        <v>1413</v>
      </c>
      <c r="AA335" s="385" t="s">
        <v>1413</v>
      </c>
      <c r="AB335" s="378" t="s">
        <v>4153</v>
      </c>
      <c r="AC335" s="378" t="s">
        <v>1413</v>
      </c>
      <c r="AD335" s="378" t="s">
        <v>1413</v>
      </c>
      <c r="AE335" s="378" t="s">
        <v>1413</v>
      </c>
      <c r="AF335" s="378" t="s">
        <v>1413</v>
      </c>
    </row>
    <row r="336" spans="1:32" hidden="1">
      <c r="A336" s="378" t="s">
        <v>50</v>
      </c>
      <c r="B336" s="379">
        <f t="shared" si="5"/>
        <v>0</v>
      </c>
      <c r="C336" s="378"/>
      <c r="D336" s="378"/>
      <c r="E336" s="378"/>
      <c r="F336" s="380" t="s">
        <v>1413</v>
      </c>
      <c r="G336" s="378" t="s">
        <v>4018</v>
      </c>
      <c r="H336" s="379" t="s">
        <v>1491</v>
      </c>
      <c r="I336" s="378" t="s">
        <v>1499</v>
      </c>
      <c r="J336" s="381" t="s">
        <v>1413</v>
      </c>
      <c r="K336" s="381" t="s">
        <v>1413</v>
      </c>
      <c r="L336" s="378" t="s">
        <v>4019</v>
      </c>
      <c r="M336" s="378" t="s">
        <v>1574</v>
      </c>
      <c r="N336" s="382">
        <v>42186</v>
      </c>
      <c r="O336" s="383">
        <v>2015</v>
      </c>
      <c r="P336" s="378" t="s">
        <v>1413</v>
      </c>
      <c r="Q336" s="378" t="s">
        <v>1413</v>
      </c>
      <c r="R336" s="378" t="s">
        <v>1413</v>
      </c>
      <c r="S336" s="381">
        <v>0</v>
      </c>
      <c r="T336" s="381" t="s">
        <v>1426</v>
      </c>
      <c r="U336" s="378" t="s">
        <v>1413</v>
      </c>
      <c r="V336" s="384" t="s">
        <v>1413</v>
      </c>
      <c r="W336" s="378" t="s">
        <v>1413</v>
      </c>
      <c r="X336" s="378" t="s">
        <v>1413</v>
      </c>
      <c r="Y336" s="378" t="s">
        <v>1413</v>
      </c>
      <c r="Z336" s="385" t="s">
        <v>1413</v>
      </c>
      <c r="AA336" s="385" t="s">
        <v>1413</v>
      </c>
      <c r="AB336" s="378" t="s">
        <v>1413</v>
      </c>
      <c r="AC336" s="378" t="s">
        <v>1413</v>
      </c>
      <c r="AD336" s="378" t="s">
        <v>1413</v>
      </c>
      <c r="AE336" s="378" t="s">
        <v>1413</v>
      </c>
      <c r="AF336" s="378" t="s">
        <v>1413</v>
      </c>
    </row>
    <row r="337" spans="1:32" hidden="1">
      <c r="A337" s="378" t="s">
        <v>50</v>
      </c>
      <c r="B337" s="379">
        <f t="shared" si="5"/>
        <v>0</v>
      </c>
      <c r="C337" s="378"/>
      <c r="D337" s="378"/>
      <c r="E337" s="378"/>
      <c r="F337" s="380" t="s">
        <v>1413</v>
      </c>
      <c r="G337" s="378" t="s">
        <v>4020</v>
      </c>
      <c r="H337" s="379" t="s">
        <v>1491</v>
      </c>
      <c r="I337" s="378" t="s">
        <v>1499</v>
      </c>
      <c r="J337" s="381" t="s">
        <v>1413</v>
      </c>
      <c r="K337" s="381" t="s">
        <v>1413</v>
      </c>
      <c r="L337" s="378" t="s">
        <v>4021</v>
      </c>
      <c r="M337" s="378" t="s">
        <v>4022</v>
      </c>
      <c r="N337" s="382">
        <v>41772</v>
      </c>
      <c r="O337" s="383">
        <v>2014</v>
      </c>
      <c r="P337" s="378" t="s">
        <v>1413</v>
      </c>
      <c r="Q337" s="378" t="s">
        <v>1413</v>
      </c>
      <c r="R337" s="378" t="s">
        <v>1413</v>
      </c>
      <c r="S337" s="381">
        <v>10</v>
      </c>
      <c r="T337" s="381" t="s">
        <v>1426</v>
      </c>
      <c r="U337" s="378" t="s">
        <v>4023</v>
      </c>
      <c r="V337" s="384" t="s">
        <v>1426</v>
      </c>
      <c r="W337" s="378" t="s">
        <v>1413</v>
      </c>
      <c r="X337" s="378" t="s">
        <v>1413</v>
      </c>
      <c r="Y337" s="378" t="s">
        <v>1413</v>
      </c>
      <c r="Z337" s="385" t="s">
        <v>1413</v>
      </c>
      <c r="AA337" s="385" t="s">
        <v>1413</v>
      </c>
      <c r="AB337" s="378" t="s">
        <v>1413</v>
      </c>
      <c r="AC337" s="378" t="s">
        <v>1413</v>
      </c>
      <c r="AD337" s="378" t="s">
        <v>1413</v>
      </c>
      <c r="AE337" s="378" t="s">
        <v>1413</v>
      </c>
      <c r="AF337" s="378" t="s">
        <v>1413</v>
      </c>
    </row>
    <row r="338" spans="1:32" hidden="1">
      <c r="A338" s="378" t="s">
        <v>50</v>
      </c>
      <c r="B338" s="379">
        <f t="shared" si="5"/>
        <v>0</v>
      </c>
      <c r="C338" s="378"/>
      <c r="D338" s="378"/>
      <c r="E338" s="378"/>
      <c r="F338" s="380" t="s">
        <v>1413</v>
      </c>
      <c r="G338" s="378" t="s">
        <v>4324</v>
      </c>
      <c r="H338" s="379" t="s">
        <v>1491</v>
      </c>
      <c r="I338" s="378" t="s">
        <v>1499</v>
      </c>
      <c r="J338" s="381" t="s">
        <v>1413</v>
      </c>
      <c r="K338" s="381" t="s">
        <v>1413</v>
      </c>
      <c r="L338" s="378" t="s">
        <v>4325</v>
      </c>
      <c r="M338" s="378" t="s">
        <v>4127</v>
      </c>
      <c r="N338" s="382">
        <v>35992</v>
      </c>
      <c r="O338" s="383">
        <v>1998</v>
      </c>
      <c r="P338" s="378" t="s">
        <v>1413</v>
      </c>
      <c r="Q338" s="378" t="s">
        <v>1413</v>
      </c>
      <c r="R338" s="378" t="s">
        <v>1413</v>
      </c>
      <c r="S338" s="381">
        <v>9</v>
      </c>
      <c r="T338" s="381" t="s">
        <v>1261</v>
      </c>
      <c r="U338" s="378" t="s">
        <v>1427</v>
      </c>
      <c r="V338" s="384" t="s">
        <v>1496</v>
      </c>
      <c r="W338" s="378" t="s">
        <v>1413</v>
      </c>
      <c r="X338" s="378" t="s">
        <v>4034</v>
      </c>
      <c r="Y338" s="378" t="s">
        <v>4035</v>
      </c>
      <c r="Z338" s="385" t="s">
        <v>1413</v>
      </c>
      <c r="AA338" s="385" t="s">
        <v>1413</v>
      </c>
      <c r="AB338" s="378" t="s">
        <v>4036</v>
      </c>
      <c r="AC338" s="378" t="s">
        <v>4326</v>
      </c>
      <c r="AD338" s="378" t="s">
        <v>1413</v>
      </c>
      <c r="AE338" s="378" t="s">
        <v>1413</v>
      </c>
      <c r="AF338" s="378" t="s">
        <v>1413</v>
      </c>
    </row>
    <row r="339" spans="1:32" hidden="1">
      <c r="A339" s="378" t="s">
        <v>50</v>
      </c>
      <c r="B339" s="379">
        <f t="shared" si="5"/>
        <v>0</v>
      </c>
      <c r="C339" s="378"/>
      <c r="D339" s="378"/>
      <c r="E339" s="378"/>
      <c r="F339" s="380" t="s">
        <v>1413</v>
      </c>
      <c r="G339" s="378" t="s">
        <v>4112</v>
      </c>
      <c r="H339" s="379" t="s">
        <v>1491</v>
      </c>
      <c r="I339" s="378" t="s">
        <v>1499</v>
      </c>
      <c r="J339" s="381" t="s">
        <v>1413</v>
      </c>
      <c r="K339" s="381" t="s">
        <v>1413</v>
      </c>
      <c r="L339" s="378" t="s">
        <v>4113</v>
      </c>
      <c r="M339" s="378" t="s">
        <v>4114</v>
      </c>
      <c r="N339" s="382">
        <v>42276</v>
      </c>
      <c r="O339" s="383">
        <v>2015</v>
      </c>
      <c r="P339" s="378" t="s">
        <v>1413</v>
      </c>
      <c r="Q339" s="378" t="s">
        <v>1413</v>
      </c>
      <c r="R339" s="378" t="s">
        <v>1413</v>
      </c>
      <c r="S339" s="381">
        <v>11</v>
      </c>
      <c r="T339" s="381" t="s">
        <v>1261</v>
      </c>
      <c r="U339" s="378" t="s">
        <v>4115</v>
      </c>
      <c r="V339" s="384" t="s">
        <v>1413</v>
      </c>
      <c r="W339" s="378" t="s">
        <v>1413</v>
      </c>
      <c r="X339" s="378" t="s">
        <v>1413</v>
      </c>
      <c r="Y339" s="378" t="s">
        <v>1413</v>
      </c>
      <c r="Z339" s="385" t="s">
        <v>1413</v>
      </c>
      <c r="AA339" s="385" t="s">
        <v>1413</v>
      </c>
      <c r="AB339" s="378" t="s">
        <v>4116</v>
      </c>
      <c r="AC339" s="378" t="s">
        <v>1413</v>
      </c>
      <c r="AD339" s="378" t="s">
        <v>1413</v>
      </c>
      <c r="AE339" s="378" t="s">
        <v>1413</v>
      </c>
      <c r="AF339" s="378" t="s">
        <v>1413</v>
      </c>
    </row>
    <row r="340" spans="1:32" hidden="1">
      <c r="A340" s="378" t="s">
        <v>50</v>
      </c>
      <c r="B340" s="379">
        <f t="shared" si="5"/>
        <v>0</v>
      </c>
      <c r="C340" s="378"/>
      <c r="D340" s="378"/>
      <c r="E340" s="378"/>
      <c r="F340" s="380" t="s">
        <v>1413</v>
      </c>
      <c r="G340" s="378" t="s">
        <v>4031</v>
      </c>
      <c r="H340" s="379" t="s">
        <v>1491</v>
      </c>
      <c r="I340" s="378" t="s">
        <v>1499</v>
      </c>
      <c r="J340" s="381" t="s">
        <v>1413</v>
      </c>
      <c r="K340" s="381" t="s">
        <v>1413</v>
      </c>
      <c r="L340" s="378" t="s">
        <v>4032</v>
      </c>
      <c r="M340" s="378" t="s">
        <v>4033</v>
      </c>
      <c r="N340" s="382">
        <v>42193</v>
      </c>
      <c r="O340" s="383">
        <v>2015</v>
      </c>
      <c r="P340" s="378" t="s">
        <v>1413</v>
      </c>
      <c r="Q340" s="378" t="s">
        <v>1413</v>
      </c>
      <c r="R340" s="378" t="s">
        <v>1413</v>
      </c>
      <c r="S340" s="381">
        <v>10</v>
      </c>
      <c r="T340" s="381" t="s">
        <v>1261</v>
      </c>
      <c r="U340" s="378" t="s">
        <v>1427</v>
      </c>
      <c r="V340" s="384" t="s">
        <v>1496</v>
      </c>
      <c r="W340" s="378" t="s">
        <v>1413</v>
      </c>
      <c r="X340" s="378" t="s">
        <v>4034</v>
      </c>
      <c r="Y340" s="378" t="s">
        <v>4035</v>
      </c>
      <c r="Z340" s="385" t="s">
        <v>1413</v>
      </c>
      <c r="AA340" s="385" t="s">
        <v>1413</v>
      </c>
      <c r="AB340" s="378" t="s">
        <v>4036</v>
      </c>
      <c r="AC340" s="378" t="s">
        <v>4037</v>
      </c>
      <c r="AD340" s="378" t="s">
        <v>1413</v>
      </c>
      <c r="AE340" s="378" t="s">
        <v>1413</v>
      </c>
      <c r="AF340" s="378" t="s">
        <v>1413</v>
      </c>
    </row>
    <row r="341" spans="1:32" hidden="1">
      <c r="A341" s="378" t="s">
        <v>50</v>
      </c>
      <c r="B341" s="379">
        <f t="shared" si="5"/>
        <v>0</v>
      </c>
      <c r="C341" s="378"/>
      <c r="D341" s="378"/>
      <c r="E341" s="378"/>
      <c r="F341" s="380" t="s">
        <v>1413</v>
      </c>
      <c r="G341" s="378" t="s">
        <v>4038</v>
      </c>
      <c r="H341" s="379" t="s">
        <v>1491</v>
      </c>
      <c r="I341" s="378" t="s">
        <v>1499</v>
      </c>
      <c r="J341" s="381" t="s">
        <v>1413</v>
      </c>
      <c r="K341" s="381" t="s">
        <v>1413</v>
      </c>
      <c r="L341" s="378" t="s">
        <v>4039</v>
      </c>
      <c r="M341" s="378" t="s">
        <v>1427</v>
      </c>
      <c r="N341" s="382">
        <v>41733</v>
      </c>
      <c r="O341" s="383">
        <v>2014</v>
      </c>
      <c r="P341" s="378" t="s">
        <v>1413</v>
      </c>
      <c r="Q341" s="378" t="s">
        <v>1413</v>
      </c>
      <c r="R341" s="378" t="s">
        <v>1413</v>
      </c>
      <c r="S341" s="381">
        <v>12</v>
      </c>
      <c r="T341" s="381" t="s">
        <v>1261</v>
      </c>
      <c r="U341" s="378" t="s">
        <v>1427</v>
      </c>
      <c r="V341" s="384" t="s">
        <v>1426</v>
      </c>
      <c r="W341" s="378" t="s">
        <v>1413</v>
      </c>
      <c r="X341" s="378" t="s">
        <v>1413</v>
      </c>
      <c r="Y341" s="378" t="s">
        <v>954</v>
      </c>
      <c r="Z341" s="385" t="s">
        <v>1413</v>
      </c>
      <c r="AA341" s="385" t="s">
        <v>1413</v>
      </c>
      <c r="AB341" s="378" t="s">
        <v>4040</v>
      </c>
      <c r="AC341" s="378" t="s">
        <v>4041</v>
      </c>
      <c r="AD341" s="378" t="s">
        <v>1413</v>
      </c>
      <c r="AE341" s="378" t="s">
        <v>1413</v>
      </c>
      <c r="AF341" s="378" t="s">
        <v>1413</v>
      </c>
    </row>
    <row r="342" spans="1:32" hidden="1">
      <c r="A342" s="378" t="s">
        <v>50</v>
      </c>
      <c r="B342" s="379">
        <f t="shared" si="5"/>
        <v>0</v>
      </c>
      <c r="C342" s="378"/>
      <c r="D342" s="378"/>
      <c r="E342" s="378"/>
      <c r="F342" s="380" t="s">
        <v>1413</v>
      </c>
      <c r="G342" s="378" t="s">
        <v>4042</v>
      </c>
      <c r="H342" s="379" t="s">
        <v>1491</v>
      </c>
      <c r="I342" s="378" t="s">
        <v>1499</v>
      </c>
      <c r="J342" s="381" t="s">
        <v>1413</v>
      </c>
      <c r="K342" s="381" t="s">
        <v>1413</v>
      </c>
      <c r="L342" s="378" t="s">
        <v>4043</v>
      </c>
      <c r="M342" s="378" t="s">
        <v>4044</v>
      </c>
      <c r="N342" s="382">
        <v>41621</v>
      </c>
      <c r="O342" s="383">
        <v>2013</v>
      </c>
      <c r="P342" s="378" t="s">
        <v>1413</v>
      </c>
      <c r="Q342" s="378" t="s">
        <v>1413</v>
      </c>
      <c r="R342" s="378" t="s">
        <v>1413</v>
      </c>
      <c r="S342" s="381">
        <v>10</v>
      </c>
      <c r="T342" s="381" t="s">
        <v>1413</v>
      </c>
      <c r="U342" s="378" t="s">
        <v>4044</v>
      </c>
      <c r="V342" s="384" t="s">
        <v>1413</v>
      </c>
      <c r="W342" s="378" t="s">
        <v>1413</v>
      </c>
      <c r="X342" s="378" t="s">
        <v>1413</v>
      </c>
      <c r="Y342" s="378" t="s">
        <v>1413</v>
      </c>
      <c r="Z342" s="385" t="s">
        <v>1413</v>
      </c>
      <c r="AA342" s="385" t="s">
        <v>1413</v>
      </c>
      <c r="AB342" s="378" t="s">
        <v>1413</v>
      </c>
      <c r="AC342" s="378" t="s">
        <v>1413</v>
      </c>
      <c r="AD342" s="378" t="s">
        <v>1413</v>
      </c>
      <c r="AE342" s="378" t="s">
        <v>1413</v>
      </c>
      <c r="AF342" s="378" t="s">
        <v>1413</v>
      </c>
    </row>
    <row r="343" spans="1:32" hidden="1">
      <c r="A343" s="378" t="s">
        <v>50</v>
      </c>
      <c r="B343" s="379">
        <f t="shared" si="5"/>
        <v>0</v>
      </c>
      <c r="C343" s="378"/>
      <c r="D343" s="378"/>
      <c r="E343" s="378"/>
      <c r="F343" s="380" t="s">
        <v>1413</v>
      </c>
      <c r="G343" s="378" t="s">
        <v>4045</v>
      </c>
      <c r="H343" s="379" t="s">
        <v>1491</v>
      </c>
      <c r="I343" s="378" t="s">
        <v>1499</v>
      </c>
      <c r="J343" s="381" t="s">
        <v>1413</v>
      </c>
      <c r="K343" s="381" t="s">
        <v>1413</v>
      </c>
      <c r="L343" s="378" t="s">
        <v>4046</v>
      </c>
      <c r="M343" s="378" t="s">
        <v>4033</v>
      </c>
      <c r="N343" s="382">
        <v>42193</v>
      </c>
      <c r="O343" s="383">
        <v>2015</v>
      </c>
      <c r="P343" s="378" t="s">
        <v>1413</v>
      </c>
      <c r="Q343" s="378" t="s">
        <v>1413</v>
      </c>
      <c r="R343" s="378" t="s">
        <v>1413</v>
      </c>
      <c r="S343" s="381">
        <v>10</v>
      </c>
      <c r="T343" s="381" t="s">
        <v>1261</v>
      </c>
      <c r="U343" s="378" t="s">
        <v>1427</v>
      </c>
      <c r="V343" s="384" t="s">
        <v>1496</v>
      </c>
      <c r="W343" s="378" t="s">
        <v>1413</v>
      </c>
      <c r="X343" s="378" t="s">
        <v>4034</v>
      </c>
      <c r="Y343" s="378" t="s">
        <v>4035</v>
      </c>
      <c r="Z343" s="385" t="s">
        <v>1413</v>
      </c>
      <c r="AA343" s="385" t="s">
        <v>1413</v>
      </c>
      <c r="AB343" s="378" t="s">
        <v>4036</v>
      </c>
      <c r="AC343" s="378" t="s">
        <v>4047</v>
      </c>
      <c r="AD343" s="378" t="s">
        <v>1413</v>
      </c>
      <c r="AE343" s="378" t="s">
        <v>1413</v>
      </c>
      <c r="AF343" s="378" t="s">
        <v>1413</v>
      </c>
    </row>
    <row r="344" spans="1:32" hidden="1">
      <c r="A344" s="378" t="s">
        <v>50</v>
      </c>
      <c r="B344" s="379">
        <f t="shared" si="5"/>
        <v>0</v>
      </c>
      <c r="C344" s="378"/>
      <c r="D344" s="378"/>
      <c r="E344" s="378"/>
      <c r="F344" s="380" t="s">
        <v>1413</v>
      </c>
      <c r="G344" s="378" t="s">
        <v>4353</v>
      </c>
      <c r="H344" s="379" t="s">
        <v>1491</v>
      </c>
      <c r="I344" s="378" t="s">
        <v>1499</v>
      </c>
      <c r="J344" s="381" t="s">
        <v>1413</v>
      </c>
      <c r="K344" s="381" t="s">
        <v>1413</v>
      </c>
      <c r="L344" s="378" t="s">
        <v>4354</v>
      </c>
      <c r="M344" s="378" t="s">
        <v>4355</v>
      </c>
      <c r="N344" s="382">
        <v>38959</v>
      </c>
      <c r="O344" s="383">
        <v>2006</v>
      </c>
      <c r="P344" s="378" t="s">
        <v>1413</v>
      </c>
      <c r="Q344" s="378" t="s">
        <v>1413</v>
      </c>
      <c r="R344" s="378" t="s">
        <v>1413</v>
      </c>
      <c r="S344" s="381">
        <v>7</v>
      </c>
      <c r="T344" s="381" t="s">
        <v>1261</v>
      </c>
      <c r="U344" s="378" t="s">
        <v>4356</v>
      </c>
      <c r="V344" s="384" t="s">
        <v>1426</v>
      </c>
      <c r="W344" s="378" t="s">
        <v>1413</v>
      </c>
      <c r="X344" s="378" t="s">
        <v>1413</v>
      </c>
      <c r="Y344" s="378" t="s">
        <v>954</v>
      </c>
      <c r="Z344" s="385" t="s">
        <v>1413</v>
      </c>
      <c r="AA344" s="385" t="s">
        <v>1413</v>
      </c>
      <c r="AB344" s="378" t="s">
        <v>4357</v>
      </c>
      <c r="AC344" s="378" t="s">
        <v>4358</v>
      </c>
      <c r="AD344" s="378" t="s">
        <v>1413</v>
      </c>
      <c r="AE344" s="378" t="s">
        <v>1413</v>
      </c>
      <c r="AF344" s="378" t="s">
        <v>1413</v>
      </c>
    </row>
    <row r="345" spans="1:32" hidden="1">
      <c r="A345" s="378" t="s">
        <v>50</v>
      </c>
      <c r="B345" s="379">
        <f t="shared" si="5"/>
        <v>0</v>
      </c>
      <c r="C345" s="378"/>
      <c r="D345" s="378"/>
      <c r="E345" s="378"/>
      <c r="F345" s="380" t="s">
        <v>1413</v>
      </c>
      <c r="G345" s="378" t="s">
        <v>4048</v>
      </c>
      <c r="H345" s="379" t="s">
        <v>1491</v>
      </c>
      <c r="I345" s="378" t="s">
        <v>1499</v>
      </c>
      <c r="J345" s="381" t="s">
        <v>1413</v>
      </c>
      <c r="K345" s="381" t="s">
        <v>1413</v>
      </c>
      <c r="L345" s="378" t="s">
        <v>4049</v>
      </c>
      <c r="M345" s="378" t="s">
        <v>1574</v>
      </c>
      <c r="N345" s="382">
        <v>42408</v>
      </c>
      <c r="O345" s="383">
        <v>2016</v>
      </c>
      <c r="P345" s="378" t="s">
        <v>1413</v>
      </c>
      <c r="Q345" s="378" t="s">
        <v>1413</v>
      </c>
      <c r="R345" s="378" t="s">
        <v>1413</v>
      </c>
      <c r="S345" s="381">
        <v>13</v>
      </c>
      <c r="T345" s="381" t="s">
        <v>1261</v>
      </c>
      <c r="U345" s="378" t="s">
        <v>4050</v>
      </c>
      <c r="V345" s="384" t="s">
        <v>1426</v>
      </c>
      <c r="W345" s="378" t="s">
        <v>1413</v>
      </c>
      <c r="X345" s="378" t="s">
        <v>1413</v>
      </c>
      <c r="Y345" s="378" t="s">
        <v>1413</v>
      </c>
      <c r="Z345" s="385" t="s">
        <v>1413</v>
      </c>
      <c r="AA345" s="385" t="s">
        <v>1413</v>
      </c>
      <c r="AB345" s="378" t="s">
        <v>1413</v>
      </c>
      <c r="AC345" s="378" t="s">
        <v>4051</v>
      </c>
      <c r="AD345" s="378" t="s">
        <v>1413</v>
      </c>
      <c r="AE345" s="378" t="s">
        <v>1413</v>
      </c>
      <c r="AF345" s="378" t="s">
        <v>1413</v>
      </c>
    </row>
    <row r="346" spans="1:32" hidden="1">
      <c r="A346" s="378" t="s">
        <v>50</v>
      </c>
      <c r="B346" s="379">
        <f t="shared" si="5"/>
        <v>0</v>
      </c>
      <c r="C346" s="378"/>
      <c r="D346" s="378"/>
      <c r="E346" s="378"/>
      <c r="F346" s="380" t="s">
        <v>1413</v>
      </c>
      <c r="G346" s="378" t="s">
        <v>4359</v>
      </c>
      <c r="H346" s="379" t="s">
        <v>1491</v>
      </c>
      <c r="I346" s="378" t="s">
        <v>1499</v>
      </c>
      <c r="J346" s="381" t="s">
        <v>1413</v>
      </c>
      <c r="K346" s="381" t="s">
        <v>1413</v>
      </c>
      <c r="L346" s="378" t="s">
        <v>4360</v>
      </c>
      <c r="M346" s="378" t="s">
        <v>4307</v>
      </c>
      <c r="N346" s="382">
        <v>40179</v>
      </c>
      <c r="O346" s="383">
        <v>2010</v>
      </c>
      <c r="P346" s="378" t="s">
        <v>1413</v>
      </c>
      <c r="Q346" s="378" t="s">
        <v>1413</v>
      </c>
      <c r="R346" s="378" t="s">
        <v>1413</v>
      </c>
      <c r="S346" s="381">
        <v>19</v>
      </c>
      <c r="T346" s="381" t="s">
        <v>1426</v>
      </c>
      <c r="U346" s="378" t="s">
        <v>4361</v>
      </c>
      <c r="V346" s="384" t="s">
        <v>1426</v>
      </c>
      <c r="W346" s="378" t="s">
        <v>1413</v>
      </c>
      <c r="X346" s="378" t="s">
        <v>1413</v>
      </c>
      <c r="Y346" s="378" t="s">
        <v>4148</v>
      </c>
      <c r="Z346" s="385" t="s">
        <v>1413</v>
      </c>
      <c r="AA346" s="385" t="s">
        <v>1413</v>
      </c>
      <c r="AB346" s="378" t="s">
        <v>4153</v>
      </c>
      <c r="AC346" s="378" t="s">
        <v>1413</v>
      </c>
      <c r="AD346" s="378" t="s">
        <v>1413</v>
      </c>
      <c r="AE346" s="378" t="s">
        <v>1413</v>
      </c>
      <c r="AF346" s="378" t="s">
        <v>1413</v>
      </c>
    </row>
    <row r="347" spans="1:32" hidden="1">
      <c r="A347" s="378" t="s">
        <v>50</v>
      </c>
      <c r="B347" s="379">
        <f t="shared" si="5"/>
        <v>0</v>
      </c>
      <c r="C347" s="378"/>
      <c r="D347" s="378"/>
      <c r="E347" s="378"/>
      <c r="F347" s="380" t="s">
        <v>1413</v>
      </c>
      <c r="G347" s="378" t="s">
        <v>4369</v>
      </c>
      <c r="H347" s="379" t="s">
        <v>1491</v>
      </c>
      <c r="I347" s="378" t="s">
        <v>1499</v>
      </c>
      <c r="J347" s="381" t="s">
        <v>1413</v>
      </c>
      <c r="K347" s="381" t="s">
        <v>1413</v>
      </c>
      <c r="L347" s="378" t="s">
        <v>4370</v>
      </c>
      <c r="M347" s="378" t="s">
        <v>1427</v>
      </c>
      <c r="N347" s="382">
        <v>35891</v>
      </c>
      <c r="O347" s="383">
        <v>1998</v>
      </c>
      <c r="P347" s="378" t="s">
        <v>1413</v>
      </c>
      <c r="Q347" s="378" t="s">
        <v>1413</v>
      </c>
      <c r="R347" s="378" t="s">
        <v>1413</v>
      </c>
      <c r="S347" s="381">
        <v>22</v>
      </c>
      <c r="T347" s="381" t="s">
        <v>1261</v>
      </c>
      <c r="U347" s="378" t="s">
        <v>1427</v>
      </c>
      <c r="V347" s="384" t="s">
        <v>1426</v>
      </c>
      <c r="W347" s="378" t="s">
        <v>1413</v>
      </c>
      <c r="X347" s="378" t="s">
        <v>1413</v>
      </c>
      <c r="Y347" s="378" t="s">
        <v>954</v>
      </c>
      <c r="Z347" s="385" t="s">
        <v>1413</v>
      </c>
      <c r="AA347" s="385" t="s">
        <v>1413</v>
      </c>
      <c r="AB347" s="378" t="s">
        <v>4371</v>
      </c>
      <c r="AC347" s="378" t="s">
        <v>4372</v>
      </c>
      <c r="AD347" s="378" t="s">
        <v>4373</v>
      </c>
      <c r="AE347" s="378" t="s">
        <v>1413</v>
      </c>
      <c r="AF347" s="378" t="s">
        <v>1413</v>
      </c>
    </row>
    <row r="348" spans="1:32" hidden="1">
      <c r="A348" s="378" t="s">
        <v>50</v>
      </c>
      <c r="B348" s="379">
        <f t="shared" si="5"/>
        <v>0</v>
      </c>
      <c r="C348" s="378"/>
      <c r="D348" s="378"/>
      <c r="E348" s="378"/>
      <c r="F348" s="380" t="s">
        <v>1413</v>
      </c>
      <c r="G348" s="378" t="s">
        <v>4052</v>
      </c>
      <c r="H348" s="379" t="s">
        <v>1491</v>
      </c>
      <c r="I348" s="378" t="s">
        <v>1499</v>
      </c>
      <c r="J348" s="381" t="s">
        <v>1413</v>
      </c>
      <c r="K348" s="381" t="s">
        <v>1413</v>
      </c>
      <c r="L348" s="378" t="s">
        <v>4053</v>
      </c>
      <c r="M348" s="378" t="s">
        <v>1427</v>
      </c>
      <c r="N348" s="382">
        <v>42116</v>
      </c>
      <c r="O348" s="383">
        <v>2015</v>
      </c>
      <c r="P348" s="378" t="s">
        <v>1413</v>
      </c>
      <c r="Q348" s="378" t="s">
        <v>1413</v>
      </c>
      <c r="R348" s="378" t="s">
        <v>1413</v>
      </c>
      <c r="S348" s="381">
        <v>13</v>
      </c>
      <c r="T348" s="381" t="s">
        <v>1426</v>
      </c>
      <c r="U348" s="378" t="s">
        <v>1427</v>
      </c>
      <c r="V348" s="384" t="s">
        <v>1413</v>
      </c>
      <c r="W348" s="378" t="s">
        <v>1413</v>
      </c>
      <c r="X348" s="378" t="s">
        <v>1413</v>
      </c>
      <c r="Y348" s="378" t="s">
        <v>1413</v>
      </c>
      <c r="Z348" s="385" t="s">
        <v>1413</v>
      </c>
      <c r="AA348" s="385" t="s">
        <v>1413</v>
      </c>
      <c r="AB348" s="378" t="s">
        <v>1413</v>
      </c>
      <c r="AC348" s="378" t="s">
        <v>4054</v>
      </c>
      <c r="AD348" s="378" t="s">
        <v>1413</v>
      </c>
      <c r="AE348" s="378" t="s">
        <v>1413</v>
      </c>
      <c r="AF348" s="378" t="s">
        <v>1413</v>
      </c>
    </row>
    <row r="349" spans="1:32" hidden="1">
      <c r="A349" s="378" t="s">
        <v>50</v>
      </c>
      <c r="B349" s="379">
        <f t="shared" si="5"/>
        <v>0</v>
      </c>
      <c r="C349" s="378"/>
      <c r="D349" s="378"/>
      <c r="E349" s="378"/>
      <c r="F349" s="380" t="s">
        <v>1413</v>
      </c>
      <c r="G349" s="378" t="s">
        <v>4378</v>
      </c>
      <c r="H349" s="379" t="s">
        <v>1491</v>
      </c>
      <c r="I349" s="378" t="s">
        <v>1499</v>
      </c>
      <c r="J349" s="381" t="s">
        <v>1413</v>
      </c>
      <c r="K349" s="381" t="s">
        <v>1413</v>
      </c>
      <c r="L349" s="378" t="s">
        <v>4379</v>
      </c>
      <c r="M349" s="378" t="s">
        <v>1427</v>
      </c>
      <c r="N349" s="382">
        <v>39895</v>
      </c>
      <c r="O349" s="383">
        <v>2009</v>
      </c>
      <c r="P349" s="378" t="s">
        <v>1413</v>
      </c>
      <c r="Q349" s="378" t="s">
        <v>1413</v>
      </c>
      <c r="R349" s="378" t="s">
        <v>1413</v>
      </c>
      <c r="S349" s="381">
        <v>26</v>
      </c>
      <c r="T349" s="381" t="s">
        <v>1261</v>
      </c>
      <c r="U349" s="378" t="s">
        <v>4380</v>
      </c>
      <c r="V349" s="384" t="s">
        <v>1426</v>
      </c>
      <c r="W349" s="378" t="s">
        <v>1413</v>
      </c>
      <c r="X349" s="378" t="s">
        <v>1413</v>
      </c>
      <c r="Y349" s="378" t="s">
        <v>954</v>
      </c>
      <c r="Z349" s="385" t="s">
        <v>1413</v>
      </c>
      <c r="AA349" s="385" t="s">
        <v>1413</v>
      </c>
      <c r="AB349" s="378" t="s">
        <v>4381</v>
      </c>
      <c r="AC349" s="378" t="s">
        <v>4382</v>
      </c>
      <c r="AD349" s="378" t="s">
        <v>1413</v>
      </c>
      <c r="AE349" s="378" t="s">
        <v>1413</v>
      </c>
      <c r="AF349" s="378" t="s">
        <v>1413</v>
      </c>
    </row>
    <row r="350" spans="1:32" hidden="1">
      <c r="A350" s="378" t="s">
        <v>50</v>
      </c>
      <c r="B350" s="379">
        <f t="shared" si="5"/>
        <v>0</v>
      </c>
      <c r="C350" s="378"/>
      <c r="D350" s="378"/>
      <c r="E350" s="378"/>
      <c r="F350" s="380" t="s">
        <v>1413</v>
      </c>
      <c r="G350" s="378" t="s">
        <v>4390</v>
      </c>
      <c r="H350" s="379" t="s">
        <v>1491</v>
      </c>
      <c r="I350" s="378" t="s">
        <v>1499</v>
      </c>
      <c r="J350" s="381" t="s">
        <v>1413</v>
      </c>
      <c r="K350" s="381" t="s">
        <v>1413</v>
      </c>
      <c r="L350" s="378" t="s">
        <v>4391</v>
      </c>
      <c r="M350" s="378" t="s">
        <v>1574</v>
      </c>
      <c r="N350" s="382">
        <v>41166</v>
      </c>
      <c r="O350" s="383">
        <v>2012</v>
      </c>
      <c r="P350" s="378" t="s">
        <v>1413</v>
      </c>
      <c r="Q350" s="378" t="s">
        <v>1413</v>
      </c>
      <c r="R350" s="378" t="s">
        <v>1413</v>
      </c>
      <c r="S350" s="381">
        <v>13</v>
      </c>
      <c r="T350" s="381" t="s">
        <v>1261</v>
      </c>
      <c r="U350" s="378" t="s">
        <v>1574</v>
      </c>
      <c r="V350" s="384" t="s">
        <v>1426</v>
      </c>
      <c r="W350" s="378" t="s">
        <v>1413</v>
      </c>
      <c r="X350" s="378" t="s">
        <v>1413</v>
      </c>
      <c r="Y350" s="378" t="s">
        <v>954</v>
      </c>
      <c r="Z350" s="385" t="s">
        <v>1413</v>
      </c>
      <c r="AA350" s="385" t="s">
        <v>1413</v>
      </c>
      <c r="AB350" s="378" t="s">
        <v>3981</v>
      </c>
      <c r="AC350" s="378" t="s">
        <v>1413</v>
      </c>
      <c r="AD350" s="378" t="s">
        <v>1413</v>
      </c>
      <c r="AE350" s="378" t="s">
        <v>1413</v>
      </c>
      <c r="AF350" s="378" t="s">
        <v>1413</v>
      </c>
    </row>
    <row r="351" spans="1:32" hidden="1">
      <c r="A351" s="378" t="s">
        <v>50</v>
      </c>
      <c r="B351" s="379">
        <f t="shared" si="5"/>
        <v>0</v>
      </c>
      <c r="C351" s="378"/>
      <c r="D351" s="378"/>
      <c r="E351" s="378"/>
      <c r="F351" s="380" t="s">
        <v>1413</v>
      </c>
      <c r="G351" s="378" t="s">
        <v>4406</v>
      </c>
      <c r="H351" s="379" t="s">
        <v>1491</v>
      </c>
      <c r="I351" s="378" t="s">
        <v>1499</v>
      </c>
      <c r="J351" s="381" t="s">
        <v>1413</v>
      </c>
      <c r="K351" s="381" t="s">
        <v>1413</v>
      </c>
      <c r="L351" s="378" t="s">
        <v>4407</v>
      </c>
      <c r="M351" s="378" t="s">
        <v>4408</v>
      </c>
      <c r="N351" s="382">
        <v>41131</v>
      </c>
      <c r="O351" s="383">
        <v>2012</v>
      </c>
      <c r="P351" s="378" t="s">
        <v>1413</v>
      </c>
      <c r="Q351" s="378" t="s">
        <v>1413</v>
      </c>
      <c r="R351" s="378" t="s">
        <v>1413</v>
      </c>
      <c r="S351" s="381">
        <v>25</v>
      </c>
      <c r="T351" s="381" t="s">
        <v>1426</v>
      </c>
      <c r="U351" s="378" t="s">
        <v>1413</v>
      </c>
      <c r="V351" s="384" t="s">
        <v>1413</v>
      </c>
      <c r="W351" s="378" t="s">
        <v>1413</v>
      </c>
      <c r="X351" s="378" t="s">
        <v>1413</v>
      </c>
      <c r="Y351" s="378" t="s">
        <v>1413</v>
      </c>
      <c r="Z351" s="385" t="s">
        <v>1413</v>
      </c>
      <c r="AA351" s="385" t="s">
        <v>1413</v>
      </c>
      <c r="AB351" s="378" t="s">
        <v>1413</v>
      </c>
      <c r="AC351" s="378" t="s">
        <v>4409</v>
      </c>
      <c r="AD351" s="378" t="s">
        <v>1413</v>
      </c>
      <c r="AE351" s="378" t="s">
        <v>1413</v>
      </c>
      <c r="AF351" s="378" t="s">
        <v>1413</v>
      </c>
    </row>
    <row r="352" spans="1:32" hidden="1">
      <c r="A352" s="378" t="s">
        <v>50</v>
      </c>
      <c r="B352" s="379">
        <f t="shared" si="5"/>
        <v>0</v>
      </c>
      <c r="C352" s="378"/>
      <c r="D352" s="378"/>
      <c r="E352" s="378"/>
      <c r="F352" s="380" t="s">
        <v>1413</v>
      </c>
      <c r="G352" s="378" t="s">
        <v>4070</v>
      </c>
      <c r="H352" s="379" t="s">
        <v>1491</v>
      </c>
      <c r="I352" s="378" t="s">
        <v>1499</v>
      </c>
      <c r="J352" s="381" t="s">
        <v>1413</v>
      </c>
      <c r="K352" s="381" t="s">
        <v>1413</v>
      </c>
      <c r="L352" s="378" t="s">
        <v>4071</v>
      </c>
      <c r="M352" s="378" t="s">
        <v>4072</v>
      </c>
      <c r="N352" s="382">
        <v>28905</v>
      </c>
      <c r="O352" s="383">
        <v>1979</v>
      </c>
      <c r="P352" s="378" t="s">
        <v>1413</v>
      </c>
      <c r="Q352" s="378" t="s">
        <v>1413</v>
      </c>
      <c r="R352" s="378" t="s">
        <v>1413</v>
      </c>
      <c r="S352" s="381">
        <v>21</v>
      </c>
      <c r="T352" s="381" t="s">
        <v>1261</v>
      </c>
      <c r="U352" s="378" t="s">
        <v>4073</v>
      </c>
      <c r="V352" s="384" t="s">
        <v>1426</v>
      </c>
      <c r="W352" s="378" t="s">
        <v>1413</v>
      </c>
      <c r="X352" s="378" t="s">
        <v>1413</v>
      </c>
      <c r="Y352" s="378" t="s">
        <v>954</v>
      </c>
      <c r="Z352" s="385" t="s">
        <v>1413</v>
      </c>
      <c r="AA352" s="385" t="s">
        <v>1413</v>
      </c>
      <c r="AB352" s="378" t="s">
        <v>4074</v>
      </c>
      <c r="AC352" s="378" t="s">
        <v>4075</v>
      </c>
      <c r="AD352" s="378" t="s">
        <v>4075</v>
      </c>
      <c r="AE352" s="378" t="s">
        <v>4075</v>
      </c>
      <c r="AF352" s="378" t="s">
        <v>1413</v>
      </c>
    </row>
    <row r="353" spans="1:32" hidden="1">
      <c r="A353" s="378" t="s">
        <v>50</v>
      </c>
      <c r="B353" s="379">
        <f t="shared" si="5"/>
        <v>0</v>
      </c>
      <c r="C353" s="378"/>
      <c r="D353" s="378"/>
      <c r="E353" s="378"/>
      <c r="F353" s="380" t="s">
        <v>1413</v>
      </c>
      <c r="G353" s="378" t="s">
        <v>4076</v>
      </c>
      <c r="H353" s="379" t="s">
        <v>1491</v>
      </c>
      <c r="I353" s="378" t="s">
        <v>1499</v>
      </c>
      <c r="J353" s="381" t="s">
        <v>1413</v>
      </c>
      <c r="K353" s="381" t="s">
        <v>1413</v>
      </c>
      <c r="L353" s="378" t="s">
        <v>4077</v>
      </c>
      <c r="M353" s="378" t="s">
        <v>4078</v>
      </c>
      <c r="N353" s="382">
        <v>41586</v>
      </c>
      <c r="O353" s="383">
        <v>2013</v>
      </c>
      <c r="P353" s="378" t="s">
        <v>1413</v>
      </c>
      <c r="Q353" s="378" t="s">
        <v>1413</v>
      </c>
      <c r="R353" s="378" t="s">
        <v>1413</v>
      </c>
      <c r="S353" s="381">
        <v>11</v>
      </c>
      <c r="T353" s="381" t="s">
        <v>1426</v>
      </c>
      <c r="U353" s="378" t="s">
        <v>1413</v>
      </c>
      <c r="V353" s="384" t="s">
        <v>1426</v>
      </c>
      <c r="W353" s="378" t="s">
        <v>1413</v>
      </c>
      <c r="X353" s="378" t="s">
        <v>1413</v>
      </c>
      <c r="Y353" s="378" t="s">
        <v>954</v>
      </c>
      <c r="Z353" s="385" t="s">
        <v>1413</v>
      </c>
      <c r="AA353" s="385" t="s">
        <v>1413</v>
      </c>
      <c r="AB353" s="378" t="s">
        <v>1413</v>
      </c>
      <c r="AC353" s="378" t="s">
        <v>1413</v>
      </c>
      <c r="AD353" s="378" t="s">
        <v>1413</v>
      </c>
      <c r="AE353" s="378" t="s">
        <v>1413</v>
      </c>
      <c r="AF353" s="378" t="s">
        <v>1413</v>
      </c>
    </row>
    <row r="354" spans="1:32" hidden="1">
      <c r="A354" s="378" t="s">
        <v>50</v>
      </c>
      <c r="B354" s="379">
        <f t="shared" si="5"/>
        <v>0</v>
      </c>
      <c r="C354" s="378"/>
      <c r="D354" s="378"/>
      <c r="E354" s="378"/>
      <c r="F354" s="380" t="s">
        <v>1413</v>
      </c>
      <c r="G354" s="378" t="s">
        <v>4082</v>
      </c>
      <c r="H354" s="379" t="s">
        <v>1491</v>
      </c>
      <c r="I354" s="378" t="s">
        <v>1499</v>
      </c>
      <c r="J354" s="381" t="s">
        <v>1413</v>
      </c>
      <c r="K354" s="381" t="s">
        <v>1413</v>
      </c>
      <c r="L354" s="378" t="s">
        <v>4083</v>
      </c>
      <c r="M354" s="378" t="s">
        <v>4084</v>
      </c>
      <c r="N354" s="382">
        <v>42217</v>
      </c>
      <c r="O354" s="383">
        <v>2015</v>
      </c>
      <c r="P354" s="378" t="s">
        <v>1413</v>
      </c>
      <c r="Q354" s="378" t="s">
        <v>1413</v>
      </c>
      <c r="R354" s="378" t="s">
        <v>1413</v>
      </c>
      <c r="S354" s="381">
        <v>9</v>
      </c>
      <c r="T354" s="381" t="s">
        <v>1261</v>
      </c>
      <c r="U354" s="378" t="s">
        <v>4085</v>
      </c>
      <c r="V354" s="384" t="s">
        <v>1426</v>
      </c>
      <c r="W354" s="378" t="s">
        <v>1414</v>
      </c>
      <c r="X354" s="378" t="s">
        <v>4065</v>
      </c>
      <c r="Y354" s="378" t="s">
        <v>954</v>
      </c>
      <c r="Z354" s="385" t="s">
        <v>1413</v>
      </c>
      <c r="AA354" s="385" t="s">
        <v>1413</v>
      </c>
      <c r="AB354" s="378" t="s">
        <v>4086</v>
      </c>
      <c r="AC354" s="378" t="s">
        <v>4087</v>
      </c>
      <c r="AD354" s="378" t="s">
        <v>1413</v>
      </c>
      <c r="AE354" s="378" t="s">
        <v>1413</v>
      </c>
      <c r="AF354" s="378" t="s">
        <v>1413</v>
      </c>
    </row>
    <row r="355" spans="1:32" hidden="1">
      <c r="A355" s="378" t="s">
        <v>50</v>
      </c>
      <c r="B355" s="379">
        <f t="shared" si="5"/>
        <v>0</v>
      </c>
      <c r="C355" s="378"/>
      <c r="D355" s="378"/>
      <c r="E355" s="378"/>
      <c r="F355" s="380" t="s">
        <v>1413</v>
      </c>
      <c r="G355" s="378" t="s">
        <v>4088</v>
      </c>
      <c r="H355" s="379" t="s">
        <v>1491</v>
      </c>
      <c r="I355" s="378" t="s">
        <v>1499</v>
      </c>
      <c r="J355" s="381" t="s">
        <v>1413</v>
      </c>
      <c r="K355" s="381" t="s">
        <v>1413</v>
      </c>
      <c r="L355" s="378" t="s">
        <v>4089</v>
      </c>
      <c r="M355" s="378" t="s">
        <v>4090</v>
      </c>
      <c r="N355" s="382">
        <v>42248</v>
      </c>
      <c r="O355" s="383">
        <v>2015</v>
      </c>
      <c r="P355" s="378" t="s">
        <v>1413</v>
      </c>
      <c r="Q355" s="378" t="s">
        <v>1413</v>
      </c>
      <c r="R355" s="378" t="s">
        <v>1413</v>
      </c>
      <c r="S355" s="381">
        <v>19</v>
      </c>
      <c r="T355" s="381" t="s">
        <v>1261</v>
      </c>
      <c r="U355" s="378" t="s">
        <v>4091</v>
      </c>
      <c r="V355" s="384" t="s">
        <v>1426</v>
      </c>
      <c r="W355" s="378" t="s">
        <v>1413</v>
      </c>
      <c r="X355" s="378" t="s">
        <v>1413</v>
      </c>
      <c r="Y355" s="378" t="s">
        <v>1413</v>
      </c>
      <c r="Z355" s="385" t="s">
        <v>1413</v>
      </c>
      <c r="AA355" s="385" t="s">
        <v>1413</v>
      </c>
      <c r="AB355" s="378" t="s">
        <v>4092</v>
      </c>
      <c r="AC355" s="378" t="s">
        <v>4093</v>
      </c>
      <c r="AD355" s="378" t="s">
        <v>1413</v>
      </c>
      <c r="AE355" s="378" t="s">
        <v>1413</v>
      </c>
      <c r="AF355" s="378" t="s">
        <v>1413</v>
      </c>
    </row>
    <row r="356" spans="1:32" hidden="1">
      <c r="A356" s="378" t="s">
        <v>50</v>
      </c>
      <c r="B356" s="379">
        <f t="shared" si="5"/>
        <v>0</v>
      </c>
      <c r="C356" s="378"/>
      <c r="D356" s="378"/>
      <c r="E356" s="378"/>
      <c r="F356" s="380" t="s">
        <v>1413</v>
      </c>
      <c r="G356" s="378" t="s">
        <v>4415</v>
      </c>
      <c r="H356" s="379" t="s">
        <v>1491</v>
      </c>
      <c r="I356" s="378" t="s">
        <v>1499</v>
      </c>
      <c r="J356" s="381" t="s">
        <v>1413</v>
      </c>
      <c r="K356" s="381" t="s">
        <v>1413</v>
      </c>
      <c r="L356" s="378" t="s">
        <v>4416</v>
      </c>
      <c r="M356" s="378" t="s">
        <v>4057</v>
      </c>
      <c r="N356" s="382">
        <v>40148</v>
      </c>
      <c r="O356" s="383">
        <v>2009</v>
      </c>
      <c r="P356" s="378" t="s">
        <v>1413</v>
      </c>
      <c r="Q356" s="378" t="s">
        <v>1413</v>
      </c>
      <c r="R356" s="378" t="s">
        <v>1413</v>
      </c>
      <c r="S356" s="381">
        <v>10</v>
      </c>
      <c r="T356" s="381" t="s">
        <v>1261</v>
      </c>
      <c r="U356" s="378" t="s">
        <v>4417</v>
      </c>
      <c r="V356" s="384" t="s">
        <v>1426</v>
      </c>
      <c r="W356" s="378" t="s">
        <v>1413</v>
      </c>
      <c r="X356" s="378" t="s">
        <v>1413</v>
      </c>
      <c r="Y356" s="378" t="s">
        <v>4057</v>
      </c>
      <c r="Z356" s="385" t="s">
        <v>1413</v>
      </c>
      <c r="AA356" s="385" t="s">
        <v>1413</v>
      </c>
      <c r="AB356" s="378" t="s">
        <v>4059</v>
      </c>
      <c r="AC356" s="378" t="s">
        <v>1413</v>
      </c>
      <c r="AD356" s="378" t="s">
        <v>1413</v>
      </c>
      <c r="AE356" s="378" t="s">
        <v>1413</v>
      </c>
      <c r="AF356" s="378" t="s">
        <v>1413</v>
      </c>
    </row>
    <row r="357" spans="1:32" hidden="1">
      <c r="A357" s="378" t="s">
        <v>50</v>
      </c>
      <c r="B357" s="379">
        <f t="shared" si="5"/>
        <v>0</v>
      </c>
      <c r="C357" s="378"/>
      <c r="D357" s="378"/>
      <c r="E357" s="378"/>
      <c r="F357" s="380" t="s">
        <v>1413</v>
      </c>
      <c r="G357" s="378" t="s">
        <v>4105</v>
      </c>
      <c r="H357" s="379" t="s">
        <v>1491</v>
      </c>
      <c r="I357" s="378" t="s">
        <v>1499</v>
      </c>
      <c r="J357" s="381" t="s">
        <v>1413</v>
      </c>
      <c r="K357" s="381" t="s">
        <v>1413</v>
      </c>
      <c r="L357" s="378" t="s">
        <v>4106</v>
      </c>
      <c r="M357" s="378" t="s">
        <v>1574</v>
      </c>
      <c r="N357" s="382">
        <v>42156</v>
      </c>
      <c r="O357" s="383">
        <v>2015</v>
      </c>
      <c r="P357" s="378" t="s">
        <v>1413</v>
      </c>
      <c r="Q357" s="378" t="s">
        <v>1413</v>
      </c>
      <c r="R357" s="378" t="s">
        <v>1413</v>
      </c>
      <c r="S357" s="381">
        <v>16</v>
      </c>
      <c r="T357" s="381" t="s">
        <v>1426</v>
      </c>
      <c r="U357" s="378" t="s">
        <v>1427</v>
      </c>
      <c r="V357" s="384" t="s">
        <v>1413</v>
      </c>
      <c r="W357" s="378" t="s">
        <v>1413</v>
      </c>
      <c r="X357" s="378" t="s">
        <v>1413</v>
      </c>
      <c r="Y357" s="378" t="s">
        <v>1413</v>
      </c>
      <c r="Z357" s="385" t="s">
        <v>1413</v>
      </c>
      <c r="AA357" s="385" t="s">
        <v>1413</v>
      </c>
      <c r="AB357" s="378" t="s">
        <v>1413</v>
      </c>
      <c r="AC357" s="378" t="s">
        <v>4107</v>
      </c>
      <c r="AD357" s="378" t="s">
        <v>1413</v>
      </c>
      <c r="AE357" s="378" t="s">
        <v>1413</v>
      </c>
      <c r="AF357" s="378" t="s">
        <v>1413</v>
      </c>
    </row>
    <row r="358" spans="1:32" hidden="1">
      <c r="A358" s="378" t="s">
        <v>50</v>
      </c>
      <c r="B358" s="379">
        <f t="shared" si="5"/>
        <v>0</v>
      </c>
      <c r="C358" s="378"/>
      <c r="D358" s="378"/>
      <c r="E358" s="378"/>
      <c r="F358" s="380" t="s">
        <v>1413</v>
      </c>
      <c r="G358" s="378" t="s">
        <v>4108</v>
      </c>
      <c r="H358" s="379" t="s">
        <v>1491</v>
      </c>
      <c r="I358" s="378" t="s">
        <v>1499</v>
      </c>
      <c r="J358" s="381" t="s">
        <v>1413</v>
      </c>
      <c r="K358" s="381" t="s">
        <v>1413</v>
      </c>
      <c r="L358" s="378" t="s">
        <v>4109</v>
      </c>
      <c r="M358" s="378" t="s">
        <v>4110</v>
      </c>
      <c r="N358" s="382">
        <v>42620</v>
      </c>
      <c r="O358" s="383">
        <v>2016</v>
      </c>
      <c r="P358" s="378" t="s">
        <v>1413</v>
      </c>
      <c r="Q358" s="378" t="s">
        <v>1413</v>
      </c>
      <c r="R358" s="378" t="s">
        <v>1413</v>
      </c>
      <c r="S358" s="381">
        <v>13</v>
      </c>
      <c r="T358" s="381" t="s">
        <v>1261</v>
      </c>
      <c r="U358" s="378" t="s">
        <v>6466</v>
      </c>
      <c r="V358" s="384" t="s">
        <v>1426</v>
      </c>
      <c r="W358" s="378" t="s">
        <v>1413</v>
      </c>
      <c r="X358" s="378" t="s">
        <v>1413</v>
      </c>
      <c r="Y358" s="378" t="s">
        <v>1413</v>
      </c>
      <c r="Z358" s="385" t="s">
        <v>1413</v>
      </c>
      <c r="AA358" s="385" t="s">
        <v>1413</v>
      </c>
      <c r="AB358" s="378" t="s">
        <v>1413</v>
      </c>
      <c r="AC358" s="378" t="s">
        <v>4111</v>
      </c>
      <c r="AD358" s="378" t="s">
        <v>1413</v>
      </c>
      <c r="AE358" s="378" t="s">
        <v>1413</v>
      </c>
      <c r="AF358" s="378" t="s">
        <v>1413</v>
      </c>
    </row>
    <row r="359" spans="1:32" hidden="1">
      <c r="A359" s="378" t="s">
        <v>50</v>
      </c>
      <c r="B359" s="379">
        <f t="shared" si="5"/>
        <v>0</v>
      </c>
      <c r="C359" s="378"/>
      <c r="D359" s="378"/>
      <c r="E359" s="378"/>
      <c r="F359" s="380" t="s">
        <v>1413</v>
      </c>
      <c r="G359" s="378" t="s">
        <v>4424</v>
      </c>
      <c r="H359" s="379" t="s">
        <v>1491</v>
      </c>
      <c r="I359" s="378" t="s">
        <v>1499</v>
      </c>
      <c r="J359" s="381" t="s">
        <v>1413</v>
      </c>
      <c r="K359" s="381" t="s">
        <v>1413</v>
      </c>
      <c r="L359" s="378" t="s">
        <v>4425</v>
      </c>
      <c r="M359" s="378" t="s">
        <v>1574</v>
      </c>
      <c r="N359" s="382">
        <v>40361</v>
      </c>
      <c r="O359" s="383">
        <v>2010</v>
      </c>
      <c r="P359" s="378" t="s">
        <v>1413</v>
      </c>
      <c r="Q359" s="378" t="s">
        <v>1413</v>
      </c>
      <c r="R359" s="378" t="s">
        <v>1413</v>
      </c>
      <c r="S359" s="381">
        <v>16</v>
      </c>
      <c r="T359" s="381" t="s">
        <v>1261</v>
      </c>
      <c r="U359" s="378" t="s">
        <v>1427</v>
      </c>
      <c r="V359" s="384" t="s">
        <v>1426</v>
      </c>
      <c r="W359" s="378" t="s">
        <v>1413</v>
      </c>
      <c r="X359" s="378" t="s">
        <v>1413</v>
      </c>
      <c r="Y359" s="378" t="s">
        <v>954</v>
      </c>
      <c r="Z359" s="385" t="s">
        <v>1413</v>
      </c>
      <c r="AA359" s="385" t="s">
        <v>1413</v>
      </c>
      <c r="AB359" s="378" t="s">
        <v>1413</v>
      </c>
      <c r="AC359" s="378" t="s">
        <v>4426</v>
      </c>
      <c r="AD359" s="378" t="s">
        <v>1413</v>
      </c>
      <c r="AE359" s="378" t="s">
        <v>1413</v>
      </c>
      <c r="AF359" s="378" t="s">
        <v>1413</v>
      </c>
    </row>
    <row r="360" spans="1:32" hidden="1">
      <c r="A360" s="378" t="s">
        <v>50</v>
      </c>
      <c r="B360" s="379">
        <f t="shared" si="5"/>
        <v>0</v>
      </c>
      <c r="C360" s="378"/>
      <c r="D360" s="378"/>
      <c r="E360" s="378"/>
      <c r="F360" s="380" t="s">
        <v>1413</v>
      </c>
      <c r="G360" s="378" t="s">
        <v>4427</v>
      </c>
      <c r="H360" s="379" t="s">
        <v>1491</v>
      </c>
      <c r="I360" s="378" t="s">
        <v>1499</v>
      </c>
      <c r="J360" s="381" t="s">
        <v>1413</v>
      </c>
      <c r="K360" s="381" t="s">
        <v>1413</v>
      </c>
      <c r="L360" s="378" t="s">
        <v>4428</v>
      </c>
      <c r="M360" s="378" t="s">
        <v>4090</v>
      </c>
      <c r="N360" s="382">
        <v>36586</v>
      </c>
      <c r="O360" s="383">
        <v>2000</v>
      </c>
      <c r="P360" s="378" t="s">
        <v>1413</v>
      </c>
      <c r="Q360" s="378" t="s">
        <v>1413</v>
      </c>
      <c r="R360" s="378" t="s">
        <v>1413</v>
      </c>
      <c r="S360" s="381">
        <v>12</v>
      </c>
      <c r="T360" s="381" t="s">
        <v>1261</v>
      </c>
      <c r="U360" s="378" t="s">
        <v>4091</v>
      </c>
      <c r="V360" s="384" t="s">
        <v>1426</v>
      </c>
      <c r="W360" s="378" t="s">
        <v>1413</v>
      </c>
      <c r="X360" s="378" t="s">
        <v>1413</v>
      </c>
      <c r="Y360" s="378" t="s">
        <v>1413</v>
      </c>
      <c r="Z360" s="385" t="s">
        <v>1413</v>
      </c>
      <c r="AA360" s="385" t="s">
        <v>1413</v>
      </c>
      <c r="AB360" s="378" t="s">
        <v>4092</v>
      </c>
      <c r="AC360" s="378" t="s">
        <v>4429</v>
      </c>
      <c r="AD360" s="378" t="s">
        <v>1413</v>
      </c>
      <c r="AE360" s="378" t="s">
        <v>1413</v>
      </c>
      <c r="AF360" s="378" t="s">
        <v>1413</v>
      </c>
    </row>
    <row r="361" spans="1:32" hidden="1">
      <c r="A361" s="378" t="s">
        <v>50</v>
      </c>
      <c r="B361" s="379">
        <f t="shared" si="5"/>
        <v>0</v>
      </c>
      <c r="C361" s="378"/>
      <c r="D361" s="378"/>
      <c r="E361" s="378"/>
      <c r="F361" s="380" t="s">
        <v>1413</v>
      </c>
      <c r="G361" s="378" t="s">
        <v>4437</v>
      </c>
      <c r="H361" s="379" t="s">
        <v>1491</v>
      </c>
      <c r="I361" s="378" t="s">
        <v>1499</v>
      </c>
      <c r="J361" s="381" t="s">
        <v>1413</v>
      </c>
      <c r="K361" s="381" t="s">
        <v>1413</v>
      </c>
      <c r="L361" s="378" t="s">
        <v>4438</v>
      </c>
      <c r="M361" s="378" t="s">
        <v>4439</v>
      </c>
      <c r="N361" s="382">
        <v>41245</v>
      </c>
      <c r="O361" s="383">
        <v>2012</v>
      </c>
      <c r="P361" s="378" t="s">
        <v>1413</v>
      </c>
      <c r="Q361" s="378" t="s">
        <v>1413</v>
      </c>
      <c r="R361" s="378" t="s">
        <v>1413</v>
      </c>
      <c r="S361" s="381">
        <v>17</v>
      </c>
      <c r="T361" s="381" t="s">
        <v>1426</v>
      </c>
      <c r="U361" s="378" t="s">
        <v>4151</v>
      </c>
      <c r="V361" s="384" t="s">
        <v>1426</v>
      </c>
      <c r="W361" s="378" t="s">
        <v>1413</v>
      </c>
      <c r="X361" s="378" t="s">
        <v>1413</v>
      </c>
      <c r="Y361" s="378" t="s">
        <v>954</v>
      </c>
      <c r="Z361" s="385" t="s">
        <v>1413</v>
      </c>
      <c r="AA361" s="385" t="s">
        <v>1413</v>
      </c>
      <c r="AB361" s="378" t="s">
        <v>1413</v>
      </c>
      <c r="AC361" s="378" t="s">
        <v>1413</v>
      </c>
      <c r="AD361" s="378" t="s">
        <v>1413</v>
      </c>
      <c r="AE361" s="378" t="s">
        <v>1413</v>
      </c>
      <c r="AF361" s="378" t="s">
        <v>1413</v>
      </c>
    </row>
    <row r="362" spans="1:32" hidden="1">
      <c r="A362" s="378" t="s">
        <v>50</v>
      </c>
      <c r="B362" s="379">
        <f t="shared" si="5"/>
        <v>0</v>
      </c>
      <c r="C362" s="378"/>
      <c r="D362" s="378"/>
      <c r="E362" s="378"/>
      <c r="F362" s="380" t="s">
        <v>1413</v>
      </c>
      <c r="G362" s="378" t="s">
        <v>4454</v>
      </c>
      <c r="H362" s="379" t="s">
        <v>1491</v>
      </c>
      <c r="I362" s="378" t="s">
        <v>1499</v>
      </c>
      <c r="J362" s="381" t="s">
        <v>1413</v>
      </c>
      <c r="K362" s="381" t="s">
        <v>1413</v>
      </c>
      <c r="L362" s="378" t="s">
        <v>4455</v>
      </c>
      <c r="M362" s="378" t="s">
        <v>4307</v>
      </c>
      <c r="N362" s="382">
        <v>41244</v>
      </c>
      <c r="O362" s="383">
        <v>2012</v>
      </c>
      <c r="P362" s="378" t="s">
        <v>1413</v>
      </c>
      <c r="Q362" s="378" t="s">
        <v>1413</v>
      </c>
      <c r="R362" s="378" t="s">
        <v>1413</v>
      </c>
      <c r="S362" s="381">
        <v>15</v>
      </c>
      <c r="T362" s="381" t="s">
        <v>1426</v>
      </c>
      <c r="U362" s="378" t="s">
        <v>4456</v>
      </c>
      <c r="V362" s="384" t="s">
        <v>1426</v>
      </c>
      <c r="W362" s="378" t="s">
        <v>1413</v>
      </c>
      <c r="X362" s="378" t="s">
        <v>1413</v>
      </c>
      <c r="Y362" s="378" t="s">
        <v>4148</v>
      </c>
      <c r="Z362" s="385" t="s">
        <v>1413</v>
      </c>
      <c r="AA362" s="385" t="s">
        <v>1413</v>
      </c>
      <c r="AB362" s="378" t="s">
        <v>4153</v>
      </c>
      <c r="AC362" s="378" t="s">
        <v>1413</v>
      </c>
      <c r="AD362" s="378" t="s">
        <v>1413</v>
      </c>
      <c r="AE362" s="378" t="s">
        <v>1413</v>
      </c>
      <c r="AF362" s="378" t="s">
        <v>1413</v>
      </c>
    </row>
    <row r="363" spans="1:32" hidden="1">
      <c r="A363" s="378" t="s">
        <v>148</v>
      </c>
      <c r="B363" s="379">
        <f t="shared" si="5"/>
        <v>0</v>
      </c>
      <c r="C363" s="378"/>
      <c r="D363" s="378"/>
      <c r="E363" s="378"/>
      <c r="F363" s="380" t="s">
        <v>1413</v>
      </c>
      <c r="G363" s="378" t="s">
        <v>4537</v>
      </c>
      <c r="H363" s="379" t="s">
        <v>1491</v>
      </c>
      <c r="I363" s="378" t="s">
        <v>1499</v>
      </c>
      <c r="J363" s="381" t="s">
        <v>1413</v>
      </c>
      <c r="K363" s="381" t="s">
        <v>1413</v>
      </c>
      <c r="L363" s="378" t="s">
        <v>4538</v>
      </c>
      <c r="M363" s="378" t="s">
        <v>4539</v>
      </c>
      <c r="N363" s="382">
        <v>39399</v>
      </c>
      <c r="O363" s="383">
        <v>2007</v>
      </c>
      <c r="P363" s="378" t="s">
        <v>1413</v>
      </c>
      <c r="Q363" s="378" t="s">
        <v>1413</v>
      </c>
      <c r="R363" s="378" t="s">
        <v>1413</v>
      </c>
      <c r="S363" s="381">
        <v>29</v>
      </c>
      <c r="T363" s="381" t="s">
        <v>1426</v>
      </c>
      <c r="U363" s="378" t="s">
        <v>1574</v>
      </c>
      <c r="V363" s="384" t="s">
        <v>1426</v>
      </c>
      <c r="W363" s="378" t="s">
        <v>1414</v>
      </c>
      <c r="X363" s="378" t="s">
        <v>1413</v>
      </c>
      <c r="Y363" s="378" t="s">
        <v>4520</v>
      </c>
      <c r="Z363" s="385" t="s">
        <v>1413</v>
      </c>
      <c r="AA363" s="385" t="s">
        <v>1413</v>
      </c>
      <c r="AB363" s="378" t="s">
        <v>4524</v>
      </c>
      <c r="AC363" s="378" t="s">
        <v>4540</v>
      </c>
      <c r="AD363" s="378" t="s">
        <v>1413</v>
      </c>
      <c r="AE363" s="378" t="s">
        <v>1413</v>
      </c>
      <c r="AF363" s="378" t="s">
        <v>1413</v>
      </c>
    </row>
    <row r="364" spans="1:32" hidden="1">
      <c r="A364" s="378" t="s">
        <v>148</v>
      </c>
      <c r="B364" s="379">
        <f t="shared" si="5"/>
        <v>0</v>
      </c>
      <c r="C364" s="378"/>
      <c r="D364" s="378"/>
      <c r="E364" s="378"/>
      <c r="F364" s="380" t="s">
        <v>1413</v>
      </c>
      <c r="G364" s="378" t="s">
        <v>4541</v>
      </c>
      <c r="H364" s="379" t="s">
        <v>1491</v>
      </c>
      <c r="I364" s="378" t="s">
        <v>1499</v>
      </c>
      <c r="J364" s="381" t="s">
        <v>1413</v>
      </c>
      <c r="K364" s="381" t="s">
        <v>1413</v>
      </c>
      <c r="L364" s="378" t="s">
        <v>4542</v>
      </c>
      <c r="M364" s="378" t="s">
        <v>4543</v>
      </c>
      <c r="N364" s="382">
        <v>40129</v>
      </c>
      <c r="O364" s="383">
        <v>2009</v>
      </c>
      <c r="P364" s="378" t="s">
        <v>1413</v>
      </c>
      <c r="Q364" s="378" t="s">
        <v>1413</v>
      </c>
      <c r="R364" s="378" t="s">
        <v>1413</v>
      </c>
      <c r="S364" s="381">
        <v>10</v>
      </c>
      <c r="T364" s="381" t="s">
        <v>1426</v>
      </c>
      <c r="U364" s="378" t="s">
        <v>1574</v>
      </c>
      <c r="V364" s="384" t="s">
        <v>1426</v>
      </c>
      <c r="W364" s="378" t="s">
        <v>1414</v>
      </c>
      <c r="X364" s="378" t="s">
        <v>1413</v>
      </c>
      <c r="Y364" s="378" t="s">
        <v>4520</v>
      </c>
      <c r="Z364" s="385" t="s">
        <v>1413</v>
      </c>
      <c r="AA364" s="385" t="s">
        <v>1413</v>
      </c>
      <c r="AB364" s="378" t="s">
        <v>4524</v>
      </c>
      <c r="AC364" s="378" t="s">
        <v>1413</v>
      </c>
      <c r="AD364" s="378" t="s">
        <v>1413</v>
      </c>
      <c r="AE364" s="378" t="s">
        <v>1413</v>
      </c>
      <c r="AF364" s="378" t="s">
        <v>1413</v>
      </c>
    </row>
    <row r="365" spans="1:32" hidden="1">
      <c r="A365" s="378" t="s">
        <v>148</v>
      </c>
      <c r="B365" s="379">
        <f t="shared" si="5"/>
        <v>0</v>
      </c>
      <c r="C365" s="378"/>
      <c r="D365" s="378"/>
      <c r="E365" s="378"/>
      <c r="F365" s="380" t="s">
        <v>1413</v>
      </c>
      <c r="G365" s="378" t="s">
        <v>4544</v>
      </c>
      <c r="H365" s="379" t="s">
        <v>1491</v>
      </c>
      <c r="I365" s="378" t="s">
        <v>1499</v>
      </c>
      <c r="J365" s="381" t="s">
        <v>1413</v>
      </c>
      <c r="K365" s="381" t="s">
        <v>1413</v>
      </c>
      <c r="L365" s="378" t="s">
        <v>4545</v>
      </c>
      <c r="M365" s="378" t="s">
        <v>4546</v>
      </c>
      <c r="N365" s="382">
        <v>39580</v>
      </c>
      <c r="O365" s="383">
        <v>2008</v>
      </c>
      <c r="P365" s="378" t="s">
        <v>1413</v>
      </c>
      <c r="Q365" s="378" t="s">
        <v>1413</v>
      </c>
      <c r="R365" s="378" t="s">
        <v>1413</v>
      </c>
      <c r="S365" s="381">
        <v>13</v>
      </c>
      <c r="T365" s="381" t="s">
        <v>1426</v>
      </c>
      <c r="U365" s="378" t="s">
        <v>1574</v>
      </c>
      <c r="V365" s="384" t="s">
        <v>1426</v>
      </c>
      <c r="W365" s="378" t="s">
        <v>1414</v>
      </c>
      <c r="X365" s="378" t="s">
        <v>1413</v>
      </c>
      <c r="Y365" s="378" t="s">
        <v>4520</v>
      </c>
      <c r="Z365" s="385" t="s">
        <v>1413</v>
      </c>
      <c r="AA365" s="385" t="s">
        <v>1413</v>
      </c>
      <c r="AB365" s="378" t="s">
        <v>4524</v>
      </c>
      <c r="AC365" s="378" t="s">
        <v>1413</v>
      </c>
      <c r="AD365" s="378" t="s">
        <v>1413</v>
      </c>
      <c r="AE365" s="378" t="s">
        <v>1413</v>
      </c>
      <c r="AF365" s="378" t="s">
        <v>1413</v>
      </c>
    </row>
    <row r="366" spans="1:32" hidden="1">
      <c r="A366" s="378" t="s">
        <v>148</v>
      </c>
      <c r="B366" s="379">
        <f t="shared" si="5"/>
        <v>0</v>
      </c>
      <c r="C366" s="378"/>
      <c r="D366" s="378"/>
      <c r="E366" s="378"/>
      <c r="F366" s="380" t="s">
        <v>1413</v>
      </c>
      <c r="G366" s="378" t="s">
        <v>4547</v>
      </c>
      <c r="H366" s="379" t="s">
        <v>1491</v>
      </c>
      <c r="I366" s="378" t="s">
        <v>1499</v>
      </c>
      <c r="J366" s="381" t="s">
        <v>1413</v>
      </c>
      <c r="K366" s="381" t="s">
        <v>1413</v>
      </c>
      <c r="L366" s="378" t="s">
        <v>4548</v>
      </c>
      <c r="M366" s="378" t="s">
        <v>1574</v>
      </c>
      <c r="N366" s="382">
        <v>35979</v>
      </c>
      <c r="O366" s="383">
        <v>1998</v>
      </c>
      <c r="P366" s="378" t="s">
        <v>1413</v>
      </c>
      <c r="Q366" s="378" t="s">
        <v>1413</v>
      </c>
      <c r="R366" s="378" t="s">
        <v>1413</v>
      </c>
      <c r="S366" s="381">
        <v>14</v>
      </c>
      <c r="T366" s="381" t="s">
        <v>1426</v>
      </c>
      <c r="U366" s="378" t="s">
        <v>1574</v>
      </c>
      <c r="V366" s="384" t="s">
        <v>1426</v>
      </c>
      <c r="W366" s="378" t="s">
        <v>1414</v>
      </c>
      <c r="X366" s="378" t="s">
        <v>1413</v>
      </c>
      <c r="Y366" s="378" t="s">
        <v>4520</v>
      </c>
      <c r="Z366" s="385" t="s">
        <v>1413</v>
      </c>
      <c r="AA366" s="385" t="s">
        <v>1413</v>
      </c>
      <c r="AB366" s="378" t="s">
        <v>4524</v>
      </c>
      <c r="AC366" s="378" t="s">
        <v>1413</v>
      </c>
      <c r="AD366" s="378" t="s">
        <v>1413</v>
      </c>
      <c r="AE366" s="378" t="s">
        <v>1413</v>
      </c>
      <c r="AF366" s="378" t="s">
        <v>1413</v>
      </c>
    </row>
    <row r="367" spans="1:32" hidden="1">
      <c r="A367" s="378" t="s">
        <v>148</v>
      </c>
      <c r="B367" s="379">
        <f t="shared" si="5"/>
        <v>0</v>
      </c>
      <c r="C367" s="378"/>
      <c r="D367" s="378"/>
      <c r="E367" s="378"/>
      <c r="F367" s="380" t="s">
        <v>1413</v>
      </c>
      <c r="G367" s="378" t="s">
        <v>4549</v>
      </c>
      <c r="H367" s="379" t="s">
        <v>1491</v>
      </c>
      <c r="I367" s="378" t="s">
        <v>1499</v>
      </c>
      <c r="J367" s="381" t="s">
        <v>1413</v>
      </c>
      <c r="K367" s="381" t="s">
        <v>1413</v>
      </c>
      <c r="L367" s="378" t="s">
        <v>4550</v>
      </c>
      <c r="M367" s="378" t="s">
        <v>1574</v>
      </c>
      <c r="N367" s="382">
        <v>36892</v>
      </c>
      <c r="O367" s="383">
        <v>2001</v>
      </c>
      <c r="P367" s="378" t="s">
        <v>1413</v>
      </c>
      <c r="Q367" s="378" t="s">
        <v>1413</v>
      </c>
      <c r="R367" s="378" t="s">
        <v>1413</v>
      </c>
      <c r="S367" s="381">
        <v>14</v>
      </c>
      <c r="T367" s="381" t="s">
        <v>1426</v>
      </c>
      <c r="U367" s="378" t="s">
        <v>1574</v>
      </c>
      <c r="V367" s="384" t="s">
        <v>1426</v>
      </c>
      <c r="W367" s="378" t="s">
        <v>1414</v>
      </c>
      <c r="X367" s="378" t="s">
        <v>1413</v>
      </c>
      <c r="Y367" s="378" t="s">
        <v>4520</v>
      </c>
      <c r="Z367" s="385" t="s">
        <v>1413</v>
      </c>
      <c r="AA367" s="385" t="s">
        <v>1413</v>
      </c>
      <c r="AB367" s="378" t="s">
        <v>4524</v>
      </c>
      <c r="AC367" s="378" t="s">
        <v>1413</v>
      </c>
      <c r="AD367" s="378" t="s">
        <v>1413</v>
      </c>
      <c r="AE367" s="378" t="s">
        <v>1413</v>
      </c>
      <c r="AF367" s="378" t="s">
        <v>1413</v>
      </c>
    </row>
    <row r="368" spans="1:32" hidden="1">
      <c r="A368" s="378" t="s">
        <v>148</v>
      </c>
      <c r="B368" s="379">
        <f t="shared" si="5"/>
        <v>0</v>
      </c>
      <c r="C368" s="378"/>
      <c r="D368" s="378"/>
      <c r="E368" s="378"/>
      <c r="F368" s="380" t="s">
        <v>1413</v>
      </c>
      <c r="G368" s="378" t="s">
        <v>4551</v>
      </c>
      <c r="H368" s="379" t="s">
        <v>1491</v>
      </c>
      <c r="I368" s="378" t="s">
        <v>1499</v>
      </c>
      <c r="J368" s="381" t="s">
        <v>1413</v>
      </c>
      <c r="K368" s="381" t="s">
        <v>1413</v>
      </c>
      <c r="L368" s="378" t="s">
        <v>4552</v>
      </c>
      <c r="M368" s="378" t="s">
        <v>1574</v>
      </c>
      <c r="N368" s="382">
        <v>39022</v>
      </c>
      <c r="O368" s="383">
        <v>2006</v>
      </c>
      <c r="P368" s="378" t="s">
        <v>1413</v>
      </c>
      <c r="Q368" s="378" t="s">
        <v>1413</v>
      </c>
      <c r="R368" s="378" t="s">
        <v>1413</v>
      </c>
      <c r="S368" s="381">
        <v>20</v>
      </c>
      <c r="T368" s="381" t="s">
        <v>1426</v>
      </c>
      <c r="U368" s="378" t="s">
        <v>1574</v>
      </c>
      <c r="V368" s="384" t="s">
        <v>1426</v>
      </c>
      <c r="W368" s="378" t="s">
        <v>1414</v>
      </c>
      <c r="X368" s="378" t="s">
        <v>1413</v>
      </c>
      <c r="Y368" s="378" t="s">
        <v>4520</v>
      </c>
      <c r="Z368" s="385" t="s">
        <v>1413</v>
      </c>
      <c r="AA368" s="385" t="s">
        <v>1413</v>
      </c>
      <c r="AB368" s="378" t="s">
        <v>4524</v>
      </c>
      <c r="AC368" s="378" t="s">
        <v>1413</v>
      </c>
      <c r="AD368" s="378" t="s">
        <v>1413</v>
      </c>
      <c r="AE368" s="378" t="s">
        <v>1413</v>
      </c>
      <c r="AF368" s="378" t="s">
        <v>1413</v>
      </c>
    </row>
    <row r="369" spans="1:32" hidden="1">
      <c r="A369" s="378" t="s">
        <v>148</v>
      </c>
      <c r="B369" s="379">
        <f t="shared" si="5"/>
        <v>0</v>
      </c>
      <c r="C369" s="378"/>
      <c r="D369" s="378"/>
      <c r="E369" s="378"/>
      <c r="F369" s="380" t="s">
        <v>1413</v>
      </c>
      <c r="G369" s="378" t="s">
        <v>4521</v>
      </c>
      <c r="H369" s="379" t="s">
        <v>1491</v>
      </c>
      <c r="I369" s="378" t="s">
        <v>1499</v>
      </c>
      <c r="J369" s="381" t="s">
        <v>1413</v>
      </c>
      <c r="K369" s="381" t="s">
        <v>1413</v>
      </c>
      <c r="L369" s="378" t="s">
        <v>4522</v>
      </c>
      <c r="M369" s="378" t="s">
        <v>4523</v>
      </c>
      <c r="N369" s="382">
        <v>42312</v>
      </c>
      <c r="O369" s="383">
        <v>2015</v>
      </c>
      <c r="P369" s="378" t="s">
        <v>1413</v>
      </c>
      <c r="Q369" s="378" t="s">
        <v>1413</v>
      </c>
      <c r="R369" s="378" t="s">
        <v>1413</v>
      </c>
      <c r="S369" s="381">
        <v>5</v>
      </c>
      <c r="T369" s="381" t="s">
        <v>1261</v>
      </c>
      <c r="U369" s="378" t="s">
        <v>4523</v>
      </c>
      <c r="V369" s="384" t="s">
        <v>1426</v>
      </c>
      <c r="W369" s="378" t="s">
        <v>1413</v>
      </c>
      <c r="X369" s="378" t="s">
        <v>1413</v>
      </c>
      <c r="Y369" s="378" t="s">
        <v>4520</v>
      </c>
      <c r="Z369" s="385" t="s">
        <v>1413</v>
      </c>
      <c r="AA369" s="385" t="s">
        <v>1413</v>
      </c>
      <c r="AB369" s="378" t="s">
        <v>4524</v>
      </c>
      <c r="AC369" s="378" t="s">
        <v>1413</v>
      </c>
      <c r="AD369" s="378" t="s">
        <v>1413</v>
      </c>
      <c r="AE369" s="378" t="s">
        <v>1413</v>
      </c>
      <c r="AF369" s="378" t="s">
        <v>1413</v>
      </c>
    </row>
    <row r="370" spans="1:32" hidden="1">
      <c r="A370" s="378" t="s">
        <v>4554</v>
      </c>
      <c r="B370" s="379">
        <f t="shared" si="5"/>
        <v>0</v>
      </c>
      <c r="C370" s="378"/>
      <c r="D370" s="378"/>
      <c r="E370" s="378"/>
      <c r="F370" s="380" t="s">
        <v>1413</v>
      </c>
      <c r="G370" s="378" t="s">
        <v>4570</v>
      </c>
      <c r="H370" s="379" t="s">
        <v>1491</v>
      </c>
      <c r="I370" s="378" t="s">
        <v>1499</v>
      </c>
      <c r="J370" s="381" t="s">
        <v>1413</v>
      </c>
      <c r="K370" s="381" t="s">
        <v>1413</v>
      </c>
      <c r="L370" s="378" t="s">
        <v>4571</v>
      </c>
      <c r="M370" s="378" t="s">
        <v>4572</v>
      </c>
      <c r="N370" s="382">
        <v>42133</v>
      </c>
      <c r="O370" s="383">
        <v>2015</v>
      </c>
      <c r="P370" s="378" t="s">
        <v>1413</v>
      </c>
      <c r="Q370" s="378" t="s">
        <v>1413</v>
      </c>
      <c r="R370" s="378" t="s">
        <v>1413</v>
      </c>
      <c r="S370" s="381" t="s">
        <v>1413</v>
      </c>
      <c r="T370" s="381" t="s">
        <v>1413</v>
      </c>
      <c r="U370" s="378" t="s">
        <v>1413</v>
      </c>
      <c r="V370" s="384" t="s">
        <v>1413</v>
      </c>
      <c r="W370" s="378" t="s">
        <v>1413</v>
      </c>
      <c r="X370" s="378" t="s">
        <v>1413</v>
      </c>
      <c r="Y370" s="378" t="s">
        <v>4553</v>
      </c>
      <c r="Z370" s="385" t="s">
        <v>1413</v>
      </c>
      <c r="AA370" s="385" t="s">
        <v>1413</v>
      </c>
      <c r="AB370" s="378" t="s">
        <v>1413</v>
      </c>
      <c r="AC370" s="378" t="s">
        <v>4573</v>
      </c>
      <c r="AD370" s="378" t="s">
        <v>1413</v>
      </c>
      <c r="AE370" s="378" t="s">
        <v>1413</v>
      </c>
      <c r="AF370" s="378" t="s">
        <v>1413</v>
      </c>
    </row>
    <row r="371" spans="1:32" hidden="1">
      <c r="A371" s="378" t="s">
        <v>4554</v>
      </c>
      <c r="B371" s="379">
        <f t="shared" si="5"/>
        <v>0</v>
      </c>
      <c r="C371" s="378"/>
      <c r="D371" s="378"/>
      <c r="E371" s="378"/>
      <c r="F371" s="380" t="s">
        <v>1413</v>
      </c>
      <c r="G371" s="378" t="s">
        <v>4611</v>
      </c>
      <c r="H371" s="379" t="s">
        <v>1491</v>
      </c>
      <c r="I371" s="378" t="s">
        <v>1499</v>
      </c>
      <c r="J371" s="381" t="s">
        <v>1413</v>
      </c>
      <c r="K371" s="381" t="s">
        <v>1413</v>
      </c>
      <c r="L371" s="378" t="s">
        <v>4612</v>
      </c>
      <c r="M371" s="378" t="s">
        <v>4613</v>
      </c>
      <c r="N371" s="382">
        <v>40842</v>
      </c>
      <c r="O371" s="383">
        <v>2011</v>
      </c>
      <c r="P371" s="378" t="s">
        <v>1413</v>
      </c>
      <c r="Q371" s="378" t="s">
        <v>1413</v>
      </c>
      <c r="R371" s="378" t="s">
        <v>1413</v>
      </c>
      <c r="S371" s="381">
        <v>0</v>
      </c>
      <c r="T371" s="381" t="s">
        <v>1426</v>
      </c>
      <c r="U371" s="378" t="s">
        <v>4614</v>
      </c>
      <c r="V371" s="384" t="s">
        <v>1496</v>
      </c>
      <c r="W371" s="378" t="s">
        <v>1413</v>
      </c>
      <c r="X371" s="378" t="s">
        <v>1413</v>
      </c>
      <c r="Y371" s="378" t="s">
        <v>4553</v>
      </c>
      <c r="Z371" s="385" t="s">
        <v>1413</v>
      </c>
      <c r="AA371" s="385" t="s">
        <v>1413</v>
      </c>
      <c r="AB371" s="378" t="s">
        <v>4615</v>
      </c>
      <c r="AC371" s="378" t="s">
        <v>1413</v>
      </c>
      <c r="AD371" s="378" t="s">
        <v>1413</v>
      </c>
      <c r="AE371" s="378" t="s">
        <v>1413</v>
      </c>
      <c r="AF371" s="378" t="s">
        <v>1413</v>
      </c>
    </row>
    <row r="372" spans="1:32" hidden="1">
      <c r="A372" s="378" t="s">
        <v>4554</v>
      </c>
      <c r="B372" s="379">
        <f t="shared" si="5"/>
        <v>0</v>
      </c>
      <c r="C372" s="378"/>
      <c r="D372" s="378"/>
      <c r="E372" s="378"/>
      <c r="F372" s="380" t="s">
        <v>1413</v>
      </c>
      <c r="G372" s="378" t="s">
        <v>4574</v>
      </c>
      <c r="H372" s="379" t="s">
        <v>1491</v>
      </c>
      <c r="I372" s="378" t="s">
        <v>1499</v>
      </c>
      <c r="J372" s="381" t="s">
        <v>1413</v>
      </c>
      <c r="K372" s="381" t="s">
        <v>1413</v>
      </c>
      <c r="L372" s="378" t="s">
        <v>4575</v>
      </c>
      <c r="M372" s="378" t="s">
        <v>4576</v>
      </c>
      <c r="N372" s="382">
        <v>42384</v>
      </c>
      <c r="O372" s="383">
        <v>2016</v>
      </c>
      <c r="P372" s="378" t="s">
        <v>1413</v>
      </c>
      <c r="Q372" s="378" t="s">
        <v>1413</v>
      </c>
      <c r="R372" s="378" t="s">
        <v>1413</v>
      </c>
      <c r="S372" s="381">
        <v>0</v>
      </c>
      <c r="T372" s="381" t="s">
        <v>1261</v>
      </c>
      <c r="U372" s="378" t="s">
        <v>4577</v>
      </c>
      <c r="V372" s="384" t="s">
        <v>1261</v>
      </c>
      <c r="W372" s="378" t="s">
        <v>1413</v>
      </c>
      <c r="X372" s="378" t="s">
        <v>1413</v>
      </c>
      <c r="Y372" s="378" t="s">
        <v>1413</v>
      </c>
      <c r="Z372" s="385" t="s">
        <v>1413</v>
      </c>
      <c r="AA372" s="385" t="s">
        <v>1413</v>
      </c>
      <c r="AB372" s="378" t="s">
        <v>4578</v>
      </c>
      <c r="AC372" s="378" t="s">
        <v>1413</v>
      </c>
      <c r="AD372" s="378" t="s">
        <v>1413</v>
      </c>
      <c r="AE372" s="378" t="s">
        <v>1413</v>
      </c>
      <c r="AF372" s="378" t="s">
        <v>1413</v>
      </c>
    </row>
    <row r="373" spans="1:32" hidden="1">
      <c r="A373" s="378" t="s">
        <v>4554</v>
      </c>
      <c r="B373" s="379">
        <f t="shared" si="5"/>
        <v>0</v>
      </c>
      <c r="C373" s="378"/>
      <c r="D373" s="378"/>
      <c r="E373" s="378"/>
      <c r="F373" s="380" t="s">
        <v>1413</v>
      </c>
      <c r="G373" s="378" t="s">
        <v>4579</v>
      </c>
      <c r="H373" s="379" t="s">
        <v>1491</v>
      </c>
      <c r="I373" s="378" t="s">
        <v>1499</v>
      </c>
      <c r="J373" s="381" t="s">
        <v>1413</v>
      </c>
      <c r="K373" s="381" t="s">
        <v>1413</v>
      </c>
      <c r="L373" s="378" t="s">
        <v>4580</v>
      </c>
      <c r="M373" s="378" t="s">
        <v>4519</v>
      </c>
      <c r="N373" s="382">
        <v>41782</v>
      </c>
      <c r="O373" s="383">
        <v>2014</v>
      </c>
      <c r="P373" s="378" t="s">
        <v>1413</v>
      </c>
      <c r="Q373" s="378" t="s">
        <v>1413</v>
      </c>
      <c r="R373" s="378" t="s">
        <v>1413</v>
      </c>
      <c r="S373" s="381">
        <v>1</v>
      </c>
      <c r="T373" s="381" t="s">
        <v>1261</v>
      </c>
      <c r="U373" s="378" t="s">
        <v>4519</v>
      </c>
      <c r="V373" s="384" t="s">
        <v>1426</v>
      </c>
      <c r="W373" s="378" t="s">
        <v>1413</v>
      </c>
      <c r="X373" s="378" t="s">
        <v>1413</v>
      </c>
      <c r="Y373" s="378" t="s">
        <v>4553</v>
      </c>
      <c r="Z373" s="385" t="s">
        <v>1413</v>
      </c>
      <c r="AA373" s="385" t="s">
        <v>1413</v>
      </c>
      <c r="AB373" s="378" t="s">
        <v>4558</v>
      </c>
      <c r="AC373" s="378" t="s">
        <v>1413</v>
      </c>
      <c r="AD373" s="378" t="s">
        <v>1413</v>
      </c>
      <c r="AE373" s="378" t="s">
        <v>1413</v>
      </c>
      <c r="AF373" s="378" t="s">
        <v>1413</v>
      </c>
    </row>
    <row r="374" spans="1:32" hidden="1">
      <c r="A374" s="378" t="s">
        <v>4554</v>
      </c>
      <c r="B374" s="379">
        <f t="shared" si="5"/>
        <v>0</v>
      </c>
      <c r="C374" s="378"/>
      <c r="D374" s="378"/>
      <c r="E374" s="378"/>
      <c r="F374" s="380" t="s">
        <v>1413</v>
      </c>
      <c r="G374" s="378" t="s">
        <v>4620</v>
      </c>
      <c r="H374" s="379" t="s">
        <v>1491</v>
      </c>
      <c r="I374" s="378" t="s">
        <v>1499</v>
      </c>
      <c r="J374" s="381" t="s">
        <v>1413</v>
      </c>
      <c r="K374" s="381" t="s">
        <v>1413</v>
      </c>
      <c r="L374" s="378" t="s">
        <v>4621</v>
      </c>
      <c r="M374" s="378" t="s">
        <v>1427</v>
      </c>
      <c r="N374" s="382">
        <v>36949</v>
      </c>
      <c r="O374" s="383">
        <v>2001</v>
      </c>
      <c r="P374" s="378" t="s">
        <v>1413</v>
      </c>
      <c r="Q374" s="378" t="s">
        <v>1413</v>
      </c>
      <c r="R374" s="378" t="s">
        <v>1413</v>
      </c>
      <c r="S374" s="381">
        <v>9</v>
      </c>
      <c r="T374" s="381" t="s">
        <v>1261</v>
      </c>
      <c r="U374" s="378" t="s">
        <v>1427</v>
      </c>
      <c r="V374" s="384" t="s">
        <v>1496</v>
      </c>
      <c r="W374" s="378" t="s">
        <v>1413</v>
      </c>
      <c r="X374" s="378" t="s">
        <v>1413</v>
      </c>
      <c r="Y374" s="378" t="s">
        <v>4553</v>
      </c>
      <c r="Z374" s="385" t="s">
        <v>1413</v>
      </c>
      <c r="AA374" s="385" t="s">
        <v>1413</v>
      </c>
      <c r="AB374" s="378" t="s">
        <v>4558</v>
      </c>
      <c r="AC374" s="378" t="s">
        <v>4622</v>
      </c>
      <c r="AD374" s="378" t="s">
        <v>1413</v>
      </c>
      <c r="AE374" s="378" t="s">
        <v>1413</v>
      </c>
      <c r="AF374" s="378" t="s">
        <v>1413</v>
      </c>
    </row>
    <row r="375" spans="1:32" hidden="1">
      <c r="A375" s="378" t="s">
        <v>4554</v>
      </c>
      <c r="B375" s="379">
        <f t="shared" si="5"/>
        <v>0</v>
      </c>
      <c r="C375" s="378"/>
      <c r="D375" s="378"/>
      <c r="E375" s="378"/>
      <c r="F375" s="380" t="s">
        <v>1413</v>
      </c>
      <c r="G375" s="378" t="s">
        <v>4589</v>
      </c>
      <c r="H375" s="379" t="s">
        <v>1491</v>
      </c>
      <c r="I375" s="378" t="s">
        <v>1499</v>
      </c>
      <c r="J375" s="381" t="s">
        <v>1413</v>
      </c>
      <c r="K375" s="381" t="s">
        <v>1413</v>
      </c>
      <c r="L375" s="378" t="s">
        <v>4590</v>
      </c>
      <c r="M375" s="378" t="s">
        <v>4591</v>
      </c>
      <c r="N375" s="382">
        <v>42152</v>
      </c>
      <c r="O375" s="383">
        <v>2015</v>
      </c>
      <c r="P375" s="378" t="s">
        <v>1413</v>
      </c>
      <c r="Q375" s="378" t="s">
        <v>1413</v>
      </c>
      <c r="R375" s="378" t="s">
        <v>1413</v>
      </c>
      <c r="S375" s="381">
        <v>20</v>
      </c>
      <c r="T375" s="381" t="s">
        <v>1426</v>
      </c>
      <c r="U375" s="378" t="s">
        <v>4592</v>
      </c>
      <c r="V375" s="384" t="s">
        <v>1413</v>
      </c>
      <c r="W375" s="378" t="s">
        <v>1413</v>
      </c>
      <c r="X375" s="378" t="s">
        <v>1413</v>
      </c>
      <c r="Y375" s="378" t="s">
        <v>4553</v>
      </c>
      <c r="Z375" s="385" t="s">
        <v>1413</v>
      </c>
      <c r="AA375" s="385" t="s">
        <v>1413</v>
      </c>
      <c r="AB375" s="378" t="s">
        <v>4558</v>
      </c>
      <c r="AC375" s="378" t="s">
        <v>4559</v>
      </c>
      <c r="AD375" s="378" t="s">
        <v>1413</v>
      </c>
      <c r="AE375" s="378" t="s">
        <v>1413</v>
      </c>
      <c r="AF375" s="378" t="s">
        <v>1413</v>
      </c>
    </row>
    <row r="376" spans="1:32" hidden="1">
      <c r="A376" s="378" t="s">
        <v>4554</v>
      </c>
      <c r="B376" s="379">
        <f t="shared" si="5"/>
        <v>0</v>
      </c>
      <c r="C376" s="378"/>
      <c r="D376" s="378"/>
      <c r="E376" s="378"/>
      <c r="F376" s="380" t="s">
        <v>1413</v>
      </c>
      <c r="G376" s="378" t="s">
        <v>4623</v>
      </c>
      <c r="H376" s="379" t="s">
        <v>1491</v>
      </c>
      <c r="I376" s="378" t="s">
        <v>1499</v>
      </c>
      <c r="J376" s="381" t="s">
        <v>1413</v>
      </c>
      <c r="K376" s="381" t="s">
        <v>1413</v>
      </c>
      <c r="L376" s="378" t="s">
        <v>4624</v>
      </c>
      <c r="M376" s="378" t="s">
        <v>4625</v>
      </c>
      <c r="N376" s="382">
        <v>39783</v>
      </c>
      <c r="O376" s="383">
        <v>2008</v>
      </c>
      <c r="P376" s="378" t="s">
        <v>1413</v>
      </c>
      <c r="Q376" s="378" t="s">
        <v>1413</v>
      </c>
      <c r="R376" s="378" t="s">
        <v>1413</v>
      </c>
      <c r="S376" s="381">
        <v>0</v>
      </c>
      <c r="T376" s="381" t="s">
        <v>1426</v>
      </c>
      <c r="U376" s="378" t="s">
        <v>2698</v>
      </c>
      <c r="V376" s="384" t="s">
        <v>1426</v>
      </c>
      <c r="W376" s="378" t="s">
        <v>1413</v>
      </c>
      <c r="X376" s="378" t="s">
        <v>1413</v>
      </c>
      <c r="Y376" s="378" t="s">
        <v>4553</v>
      </c>
      <c r="Z376" s="385" t="s">
        <v>1413</v>
      </c>
      <c r="AA376" s="385" t="s">
        <v>1413</v>
      </c>
      <c r="AB376" s="378" t="s">
        <v>4558</v>
      </c>
      <c r="AC376" s="378" t="s">
        <v>1413</v>
      </c>
      <c r="AD376" s="378" t="s">
        <v>1413</v>
      </c>
      <c r="AE376" s="378" t="s">
        <v>1413</v>
      </c>
      <c r="AF376" s="378" t="s">
        <v>1413</v>
      </c>
    </row>
    <row r="377" spans="1:32" hidden="1">
      <c r="A377" s="378" t="s">
        <v>4554</v>
      </c>
      <c r="B377" s="379">
        <f t="shared" si="5"/>
        <v>0</v>
      </c>
      <c r="C377" s="378"/>
      <c r="D377" s="378"/>
      <c r="E377" s="378"/>
      <c r="F377" s="380" t="s">
        <v>1413</v>
      </c>
      <c r="G377" s="378" t="s">
        <v>4626</v>
      </c>
      <c r="H377" s="379" t="s">
        <v>1491</v>
      </c>
      <c r="I377" s="378" t="s">
        <v>1499</v>
      </c>
      <c r="J377" s="381" t="s">
        <v>1413</v>
      </c>
      <c r="K377" s="381" t="s">
        <v>1413</v>
      </c>
      <c r="L377" s="378" t="s">
        <v>4627</v>
      </c>
      <c r="M377" s="378" t="s">
        <v>4628</v>
      </c>
      <c r="N377" s="382">
        <v>40087</v>
      </c>
      <c r="O377" s="383">
        <v>2009</v>
      </c>
      <c r="P377" s="378" t="s">
        <v>1413</v>
      </c>
      <c r="Q377" s="378" t="s">
        <v>1413</v>
      </c>
      <c r="R377" s="378" t="s">
        <v>1413</v>
      </c>
      <c r="S377" s="381">
        <v>0</v>
      </c>
      <c r="T377" s="381" t="s">
        <v>1426</v>
      </c>
      <c r="U377" s="378" t="s">
        <v>4519</v>
      </c>
      <c r="V377" s="384" t="s">
        <v>1426</v>
      </c>
      <c r="W377" s="378" t="s">
        <v>1413</v>
      </c>
      <c r="X377" s="378" t="s">
        <v>1413</v>
      </c>
      <c r="Y377" s="378" t="s">
        <v>4553</v>
      </c>
      <c r="Z377" s="385" t="s">
        <v>1413</v>
      </c>
      <c r="AA377" s="385" t="s">
        <v>1413</v>
      </c>
      <c r="AB377" s="378" t="s">
        <v>4558</v>
      </c>
      <c r="AC377" s="378" t="s">
        <v>1413</v>
      </c>
      <c r="AD377" s="378" t="s">
        <v>1413</v>
      </c>
      <c r="AE377" s="378" t="s">
        <v>1413</v>
      </c>
      <c r="AF377" s="378" t="s">
        <v>1413</v>
      </c>
    </row>
    <row r="378" spans="1:32" hidden="1">
      <c r="A378" s="378" t="s">
        <v>4554</v>
      </c>
      <c r="B378" s="379">
        <f t="shared" si="5"/>
        <v>0</v>
      </c>
      <c r="C378" s="378"/>
      <c r="D378" s="378"/>
      <c r="E378" s="378"/>
      <c r="F378" s="380" t="s">
        <v>1413</v>
      </c>
      <c r="G378" s="378" t="s">
        <v>4638</v>
      </c>
      <c r="H378" s="379" t="s">
        <v>1491</v>
      </c>
      <c r="I378" s="378" t="s">
        <v>1499</v>
      </c>
      <c r="J378" s="381" t="s">
        <v>1413</v>
      </c>
      <c r="K378" s="381" t="s">
        <v>1413</v>
      </c>
      <c r="L378" s="378" t="s">
        <v>4639</v>
      </c>
      <c r="M378" s="378" t="s">
        <v>1574</v>
      </c>
      <c r="N378" s="382">
        <v>37473</v>
      </c>
      <c r="O378" s="383">
        <v>2002</v>
      </c>
      <c r="P378" s="378" t="s">
        <v>1413</v>
      </c>
      <c r="Q378" s="378" t="s">
        <v>1413</v>
      </c>
      <c r="R378" s="378" t="s">
        <v>1413</v>
      </c>
      <c r="S378" s="381" t="s">
        <v>1413</v>
      </c>
      <c r="T378" s="381" t="s">
        <v>1426</v>
      </c>
      <c r="U378" s="378" t="s">
        <v>4640</v>
      </c>
      <c r="V378" s="384" t="s">
        <v>1496</v>
      </c>
      <c r="W378" s="378" t="s">
        <v>1413</v>
      </c>
      <c r="X378" s="378" t="s">
        <v>1413</v>
      </c>
      <c r="Y378" s="378" t="s">
        <v>4553</v>
      </c>
      <c r="Z378" s="385" t="s">
        <v>1413</v>
      </c>
      <c r="AA378" s="385" t="s">
        <v>1413</v>
      </c>
      <c r="AB378" s="378" t="s">
        <v>4615</v>
      </c>
      <c r="AC378" s="378" t="s">
        <v>1413</v>
      </c>
      <c r="AD378" s="378" t="s">
        <v>1413</v>
      </c>
      <c r="AE378" s="378" t="s">
        <v>1413</v>
      </c>
      <c r="AF378" s="378" t="s">
        <v>1413</v>
      </c>
    </row>
    <row r="379" spans="1:32">
      <c r="A379" s="378" t="s">
        <v>50</v>
      </c>
      <c r="B379" s="379">
        <f t="shared" si="5"/>
        <v>2</v>
      </c>
      <c r="C379" s="378"/>
      <c r="D379" s="378" t="s">
        <v>1261</v>
      </c>
      <c r="E379" s="378" t="s">
        <v>1261</v>
      </c>
      <c r="F379" s="380" t="s">
        <v>1413</v>
      </c>
      <c r="G379" s="378" t="s">
        <v>4242</v>
      </c>
      <c r="H379" s="379" t="s">
        <v>1491</v>
      </c>
      <c r="I379" s="378" t="s">
        <v>1492</v>
      </c>
      <c r="J379" s="381" t="s">
        <v>1413</v>
      </c>
      <c r="K379" s="381" t="s">
        <v>1413</v>
      </c>
      <c r="L379" s="378" t="s">
        <v>4243</v>
      </c>
      <c r="M379" s="378" t="s">
        <v>4234</v>
      </c>
      <c r="N379" s="382">
        <v>40203</v>
      </c>
      <c r="O379" s="383">
        <v>2010</v>
      </c>
      <c r="P379" s="378" t="s">
        <v>1413</v>
      </c>
      <c r="Q379" s="378" t="s">
        <v>1413</v>
      </c>
      <c r="R379" s="378" t="s">
        <v>1413</v>
      </c>
      <c r="S379" s="381">
        <v>12</v>
      </c>
      <c r="T379" s="381" t="s">
        <v>1261</v>
      </c>
      <c r="U379" s="378" t="s">
        <v>1427</v>
      </c>
      <c r="V379" s="384" t="s">
        <v>1426</v>
      </c>
      <c r="W379" s="378" t="s">
        <v>1413</v>
      </c>
      <c r="X379" s="378" t="s">
        <v>1413</v>
      </c>
      <c r="Y379" s="378" t="s">
        <v>954</v>
      </c>
      <c r="Z379" s="385" t="s">
        <v>1413</v>
      </c>
      <c r="AA379" s="385" t="s">
        <v>1413</v>
      </c>
      <c r="AB379" s="378" t="s">
        <v>4244</v>
      </c>
      <c r="AC379" s="378" t="s">
        <v>4245</v>
      </c>
      <c r="AD379" s="378" t="s">
        <v>1413</v>
      </c>
      <c r="AE379" s="378" t="s">
        <v>1413</v>
      </c>
      <c r="AF379" s="378" t="s">
        <v>1413</v>
      </c>
    </row>
    <row r="380" spans="1:32">
      <c r="A380" s="378" t="s">
        <v>50</v>
      </c>
      <c r="B380" s="379">
        <f t="shared" si="5"/>
        <v>2</v>
      </c>
      <c r="C380" s="378"/>
      <c r="D380" s="378" t="s">
        <v>1261</v>
      </c>
      <c r="E380" s="378" t="s">
        <v>1261</v>
      </c>
      <c r="F380" s="380" t="s">
        <v>1413</v>
      </c>
      <c r="G380" s="378" t="s">
        <v>4246</v>
      </c>
      <c r="H380" s="379" t="s">
        <v>1491</v>
      </c>
      <c r="I380" s="378" t="s">
        <v>1492</v>
      </c>
      <c r="J380" s="381" t="s">
        <v>1413</v>
      </c>
      <c r="K380" s="381" t="s">
        <v>1413</v>
      </c>
      <c r="L380" s="378" t="s">
        <v>4247</v>
      </c>
      <c r="M380" s="378" t="s">
        <v>4234</v>
      </c>
      <c r="N380" s="382">
        <v>40179</v>
      </c>
      <c r="O380" s="383">
        <v>2010</v>
      </c>
      <c r="P380" s="378" t="s">
        <v>1413</v>
      </c>
      <c r="Q380" s="378" t="s">
        <v>1413</v>
      </c>
      <c r="R380" s="378" t="s">
        <v>1413</v>
      </c>
      <c r="S380" s="381">
        <v>32</v>
      </c>
      <c r="T380" s="381" t="s">
        <v>1261</v>
      </c>
      <c r="U380" s="378" t="s">
        <v>1427</v>
      </c>
      <c r="V380" s="384" t="s">
        <v>1426</v>
      </c>
      <c r="W380" s="378" t="s">
        <v>1413</v>
      </c>
      <c r="X380" s="378" t="s">
        <v>1413</v>
      </c>
      <c r="Y380" s="378" t="s">
        <v>954</v>
      </c>
      <c r="Z380" s="385" t="s">
        <v>1413</v>
      </c>
      <c r="AA380" s="385" t="s">
        <v>1413</v>
      </c>
      <c r="AB380" s="378" t="s">
        <v>4248</v>
      </c>
      <c r="AC380" s="378" t="s">
        <v>4249</v>
      </c>
      <c r="AD380" s="378" t="s">
        <v>1413</v>
      </c>
      <c r="AE380" s="378" t="s">
        <v>1413</v>
      </c>
      <c r="AF380" s="378" t="s">
        <v>1413</v>
      </c>
    </row>
    <row r="381" spans="1:32">
      <c r="A381" s="386" t="s">
        <v>50</v>
      </c>
      <c r="B381" s="379">
        <f t="shared" si="5"/>
        <v>2</v>
      </c>
      <c r="C381" s="378"/>
      <c r="D381" s="378" t="s">
        <v>1261</v>
      </c>
      <c r="E381" s="378" t="s">
        <v>1261</v>
      </c>
      <c r="F381" s="380" t="s">
        <v>1413</v>
      </c>
      <c r="G381" s="378" t="s">
        <v>6810</v>
      </c>
      <c r="H381" s="388" t="s">
        <v>1491</v>
      </c>
      <c r="I381" s="386" t="s">
        <v>1492</v>
      </c>
      <c r="J381" s="389" t="s">
        <v>1413</v>
      </c>
      <c r="K381" s="389" t="s">
        <v>1413</v>
      </c>
      <c r="L381" s="386" t="s">
        <v>4251</v>
      </c>
      <c r="M381" s="386" t="s">
        <v>4239</v>
      </c>
      <c r="N381" s="390">
        <v>42736</v>
      </c>
      <c r="O381" s="383">
        <v>2017</v>
      </c>
      <c r="P381" s="386" t="s">
        <v>1413</v>
      </c>
      <c r="Q381" s="386" t="s">
        <v>1413</v>
      </c>
      <c r="R381" s="386" t="s">
        <v>1413</v>
      </c>
      <c r="S381" s="389">
        <v>15</v>
      </c>
      <c r="T381" s="389" t="s">
        <v>1261</v>
      </c>
      <c r="U381" s="386" t="s">
        <v>1427</v>
      </c>
      <c r="V381" s="391" t="s">
        <v>1426</v>
      </c>
      <c r="W381" s="386" t="s">
        <v>1413</v>
      </c>
      <c r="X381" s="386" t="s">
        <v>1413</v>
      </c>
      <c r="Y381" s="386" t="s">
        <v>954</v>
      </c>
      <c r="Z381" s="392" t="s">
        <v>1413</v>
      </c>
      <c r="AA381" s="392" t="s">
        <v>1413</v>
      </c>
      <c r="AB381" s="386" t="s">
        <v>4252</v>
      </c>
      <c r="AC381" s="386" t="s">
        <v>4253</v>
      </c>
      <c r="AD381" s="386" t="s">
        <v>1413</v>
      </c>
      <c r="AE381" s="386" t="s">
        <v>1413</v>
      </c>
      <c r="AF381" s="386" t="s">
        <v>1413</v>
      </c>
    </row>
    <row r="382" spans="1:32">
      <c r="A382" s="378" t="s">
        <v>50</v>
      </c>
      <c r="B382" s="379">
        <f t="shared" si="5"/>
        <v>2</v>
      </c>
      <c r="C382" s="378"/>
      <c r="D382" s="378" t="s">
        <v>1261</v>
      </c>
      <c r="E382" s="378" t="s">
        <v>1261</v>
      </c>
      <c r="F382" s="380" t="s">
        <v>1413</v>
      </c>
      <c r="G382" s="378" t="s">
        <v>4250</v>
      </c>
      <c r="H382" s="379" t="s">
        <v>1491</v>
      </c>
      <c r="I382" s="378" t="s">
        <v>1492</v>
      </c>
      <c r="J382" s="381" t="s">
        <v>1413</v>
      </c>
      <c r="K382" s="381" t="s">
        <v>1413</v>
      </c>
      <c r="L382" s="378" t="s">
        <v>4251</v>
      </c>
      <c r="M382" s="378" t="s">
        <v>4239</v>
      </c>
      <c r="N382" s="382">
        <v>40360</v>
      </c>
      <c r="O382" s="383">
        <v>2010</v>
      </c>
      <c r="P382" s="378" t="s">
        <v>1413</v>
      </c>
      <c r="Q382" s="378" t="s">
        <v>1413</v>
      </c>
      <c r="R382" s="378" t="s">
        <v>1413</v>
      </c>
      <c r="S382" s="381">
        <v>15</v>
      </c>
      <c r="T382" s="381" t="s">
        <v>1261</v>
      </c>
      <c r="U382" s="378" t="s">
        <v>1427</v>
      </c>
      <c r="V382" s="384" t="s">
        <v>1426</v>
      </c>
      <c r="W382" s="378" t="s">
        <v>1413</v>
      </c>
      <c r="X382" s="378" t="s">
        <v>1413</v>
      </c>
      <c r="Y382" s="378" t="s">
        <v>954</v>
      </c>
      <c r="Z382" s="385" t="s">
        <v>1413</v>
      </c>
      <c r="AA382" s="385" t="s">
        <v>1413</v>
      </c>
      <c r="AB382" s="378" t="s">
        <v>4252</v>
      </c>
      <c r="AC382" s="378" t="s">
        <v>4253</v>
      </c>
      <c r="AD382" s="378" t="s">
        <v>1413</v>
      </c>
      <c r="AE382" s="378" t="s">
        <v>1413</v>
      </c>
      <c r="AF382" s="378" t="s">
        <v>1413</v>
      </c>
    </row>
    <row r="383" spans="1:32">
      <c r="A383" s="386" t="s">
        <v>50</v>
      </c>
      <c r="B383" s="379">
        <f t="shared" si="5"/>
        <v>2</v>
      </c>
      <c r="C383" s="378"/>
      <c r="D383" s="378" t="s">
        <v>1261</v>
      </c>
      <c r="E383" s="378" t="s">
        <v>1261</v>
      </c>
      <c r="F383" s="380" t="s">
        <v>1413</v>
      </c>
      <c r="G383" s="378" t="s">
        <v>6811</v>
      </c>
      <c r="H383" s="388" t="s">
        <v>1491</v>
      </c>
      <c r="I383" s="386" t="s">
        <v>1492</v>
      </c>
      <c r="J383" s="389" t="s">
        <v>1413</v>
      </c>
      <c r="K383" s="389" t="s">
        <v>1413</v>
      </c>
      <c r="L383" s="386" t="s">
        <v>4251</v>
      </c>
      <c r="M383" s="386" t="s">
        <v>4239</v>
      </c>
      <c r="N383" s="390">
        <v>42736</v>
      </c>
      <c r="O383" s="383">
        <v>2017</v>
      </c>
      <c r="P383" s="386" t="s">
        <v>1413</v>
      </c>
      <c r="Q383" s="386" t="s">
        <v>1413</v>
      </c>
      <c r="R383" s="386" t="s">
        <v>1413</v>
      </c>
      <c r="S383" s="389">
        <v>15</v>
      </c>
      <c r="T383" s="389" t="s">
        <v>1261</v>
      </c>
      <c r="U383" s="386" t="s">
        <v>1427</v>
      </c>
      <c r="V383" s="391" t="s">
        <v>1426</v>
      </c>
      <c r="W383" s="386" t="s">
        <v>1413</v>
      </c>
      <c r="X383" s="386" t="s">
        <v>1413</v>
      </c>
      <c r="Y383" s="386" t="s">
        <v>954</v>
      </c>
      <c r="Z383" s="392" t="s">
        <v>1413</v>
      </c>
      <c r="AA383" s="392" t="s">
        <v>1413</v>
      </c>
      <c r="AB383" s="386" t="s">
        <v>4252</v>
      </c>
      <c r="AC383" s="386" t="s">
        <v>4253</v>
      </c>
      <c r="AD383" s="386" t="s">
        <v>1413</v>
      </c>
      <c r="AE383" s="386" t="s">
        <v>1413</v>
      </c>
      <c r="AF383" s="386" t="s">
        <v>1413</v>
      </c>
    </row>
    <row r="384" spans="1:32">
      <c r="A384" s="386" t="s">
        <v>50</v>
      </c>
      <c r="B384" s="379">
        <f t="shared" si="5"/>
        <v>2</v>
      </c>
      <c r="C384" s="378"/>
      <c r="D384" s="378" t="s">
        <v>1261</v>
      </c>
      <c r="E384" s="378" t="s">
        <v>1261</v>
      </c>
      <c r="F384" s="380"/>
      <c r="G384" s="378" t="s">
        <v>6812</v>
      </c>
      <c r="H384" s="388" t="s">
        <v>1491</v>
      </c>
      <c r="I384" s="386" t="s">
        <v>1492</v>
      </c>
      <c r="J384" s="389" t="s">
        <v>1413</v>
      </c>
      <c r="K384" s="389" t="s">
        <v>1413</v>
      </c>
      <c r="L384" s="386" t="s">
        <v>4251</v>
      </c>
      <c r="M384" s="386" t="s">
        <v>4239</v>
      </c>
      <c r="N384" s="390">
        <v>42736</v>
      </c>
      <c r="O384" s="383">
        <v>2017</v>
      </c>
      <c r="P384" s="386" t="s">
        <v>1413</v>
      </c>
      <c r="Q384" s="386" t="s">
        <v>1413</v>
      </c>
      <c r="R384" s="386" t="s">
        <v>1413</v>
      </c>
      <c r="S384" s="389">
        <v>15</v>
      </c>
      <c r="T384" s="389" t="s">
        <v>1261</v>
      </c>
      <c r="U384" s="386" t="s">
        <v>1427</v>
      </c>
      <c r="V384" s="391" t="s">
        <v>1426</v>
      </c>
      <c r="W384" s="386" t="s">
        <v>1413</v>
      </c>
      <c r="X384" s="386" t="s">
        <v>1413</v>
      </c>
      <c r="Y384" s="386" t="s">
        <v>954</v>
      </c>
      <c r="Z384" s="392" t="s">
        <v>1413</v>
      </c>
      <c r="AA384" s="392" t="s">
        <v>1413</v>
      </c>
      <c r="AB384" s="386" t="s">
        <v>4252</v>
      </c>
      <c r="AC384" s="386" t="s">
        <v>4253</v>
      </c>
      <c r="AD384" s="386" t="s">
        <v>1413</v>
      </c>
      <c r="AE384" s="386" t="s">
        <v>1413</v>
      </c>
      <c r="AF384" s="386" t="s">
        <v>1413</v>
      </c>
    </row>
    <row r="385" spans="1:32">
      <c r="A385" s="378" t="s">
        <v>50</v>
      </c>
      <c r="B385" s="379">
        <f t="shared" si="5"/>
        <v>2</v>
      </c>
      <c r="C385" s="378"/>
      <c r="D385" s="378" t="s">
        <v>1261</v>
      </c>
      <c r="E385" s="378" t="s">
        <v>1261</v>
      </c>
      <c r="F385" s="380" t="s">
        <v>1413</v>
      </c>
      <c r="G385" s="378" t="s">
        <v>4327</v>
      </c>
      <c r="H385" s="379" t="s">
        <v>1491</v>
      </c>
      <c r="I385" s="378" t="s">
        <v>1492</v>
      </c>
      <c r="J385" s="381" t="s">
        <v>1413</v>
      </c>
      <c r="K385" s="381" t="s">
        <v>1413</v>
      </c>
      <c r="L385" s="378" t="s">
        <v>4328</v>
      </c>
      <c r="M385" s="378" t="s">
        <v>4329</v>
      </c>
      <c r="N385" s="382">
        <v>39448</v>
      </c>
      <c r="O385" s="383">
        <v>2008</v>
      </c>
      <c r="P385" s="378" t="s">
        <v>1413</v>
      </c>
      <c r="Q385" s="378" t="s">
        <v>1413</v>
      </c>
      <c r="R385" s="378" t="s">
        <v>1413</v>
      </c>
      <c r="S385" s="381">
        <v>12</v>
      </c>
      <c r="T385" s="381" t="s">
        <v>1261</v>
      </c>
      <c r="U385" s="378" t="s">
        <v>1427</v>
      </c>
      <c r="V385" s="384" t="s">
        <v>1426</v>
      </c>
      <c r="W385" s="378" t="s">
        <v>1413</v>
      </c>
      <c r="X385" s="378" t="s">
        <v>1413</v>
      </c>
      <c r="Y385" s="378" t="s">
        <v>4330</v>
      </c>
      <c r="Z385" s="385" t="s">
        <v>1413</v>
      </c>
      <c r="AA385" s="385" t="s">
        <v>1413</v>
      </c>
      <c r="AB385" s="378" t="s">
        <v>4331</v>
      </c>
      <c r="AC385" s="378" t="s">
        <v>4332</v>
      </c>
      <c r="AD385" s="378" t="s">
        <v>1413</v>
      </c>
      <c r="AE385" s="378" t="s">
        <v>4333</v>
      </c>
      <c r="AF385" s="378" t="s">
        <v>1413</v>
      </c>
    </row>
    <row r="386" spans="1:32">
      <c r="A386" s="378" t="s">
        <v>50</v>
      </c>
      <c r="B386" s="379">
        <f t="shared" si="5"/>
        <v>2</v>
      </c>
      <c r="C386" s="378"/>
      <c r="D386" s="378" t="s">
        <v>1261</v>
      </c>
      <c r="E386" s="378" t="s">
        <v>1261</v>
      </c>
      <c r="F386" s="380" t="s">
        <v>1413</v>
      </c>
      <c r="G386" s="378" t="s">
        <v>4330</v>
      </c>
      <c r="H386" s="379" t="s">
        <v>1491</v>
      </c>
      <c r="I386" s="378" t="s">
        <v>1492</v>
      </c>
      <c r="J386" s="381" t="s">
        <v>1413</v>
      </c>
      <c r="K386" s="381" t="s">
        <v>1413</v>
      </c>
      <c r="L386" s="378" t="s">
        <v>4334</v>
      </c>
      <c r="M386" s="378" t="s">
        <v>4329</v>
      </c>
      <c r="N386" s="382">
        <v>37063</v>
      </c>
      <c r="O386" s="383">
        <v>2001</v>
      </c>
      <c r="P386" s="378" t="s">
        <v>1413</v>
      </c>
      <c r="Q386" s="378" t="s">
        <v>1413</v>
      </c>
      <c r="R386" s="378" t="s">
        <v>1413</v>
      </c>
      <c r="S386" s="381">
        <v>0</v>
      </c>
      <c r="T386" s="381" t="s">
        <v>1426</v>
      </c>
      <c r="U386" s="378" t="s">
        <v>1413</v>
      </c>
      <c r="V386" s="384" t="s">
        <v>1261</v>
      </c>
      <c r="W386" s="378" t="s">
        <v>1414</v>
      </c>
      <c r="X386" s="378" t="s">
        <v>4335</v>
      </c>
      <c r="Y386" s="378" t="s">
        <v>954</v>
      </c>
      <c r="Z386" s="385" t="s">
        <v>1413</v>
      </c>
      <c r="AA386" s="385" t="s">
        <v>1413</v>
      </c>
      <c r="AB386" s="378" t="s">
        <v>4331</v>
      </c>
      <c r="AC386" s="378" t="s">
        <v>4336</v>
      </c>
      <c r="AD386" s="378" t="s">
        <v>4337</v>
      </c>
      <c r="AE386" s="378" t="s">
        <v>4333</v>
      </c>
      <c r="AF386" s="378" t="s">
        <v>1413</v>
      </c>
    </row>
    <row r="387" spans="1:32">
      <c r="A387" s="378" t="s">
        <v>50</v>
      </c>
      <c r="B387" s="379">
        <f t="shared" si="5"/>
        <v>2</v>
      </c>
      <c r="C387" s="378"/>
      <c r="D387" s="378" t="s">
        <v>1261</v>
      </c>
      <c r="E387" s="378" t="s">
        <v>1261</v>
      </c>
      <c r="F387" s="380" t="s">
        <v>1413</v>
      </c>
      <c r="G387" s="378" t="s">
        <v>4343</v>
      </c>
      <c r="H387" s="379" t="s">
        <v>1491</v>
      </c>
      <c r="I387" s="378" t="s">
        <v>1492</v>
      </c>
      <c r="J387" s="381" t="s">
        <v>1413</v>
      </c>
      <c r="K387" s="381" t="s">
        <v>1413</v>
      </c>
      <c r="L387" s="378" t="s">
        <v>4344</v>
      </c>
      <c r="M387" s="378" t="s">
        <v>4329</v>
      </c>
      <c r="N387" s="382">
        <v>37063</v>
      </c>
      <c r="O387" s="383">
        <v>2001</v>
      </c>
      <c r="P387" s="378" t="s">
        <v>1413</v>
      </c>
      <c r="Q387" s="378" t="s">
        <v>1413</v>
      </c>
      <c r="R387" s="378" t="s">
        <v>1413</v>
      </c>
      <c r="S387" s="381">
        <v>20</v>
      </c>
      <c r="T387" s="381" t="s">
        <v>1261</v>
      </c>
      <c r="U387" s="378" t="s">
        <v>1427</v>
      </c>
      <c r="V387" s="384" t="s">
        <v>1426</v>
      </c>
      <c r="W387" s="378" t="s">
        <v>1413</v>
      </c>
      <c r="X387" s="378" t="s">
        <v>1413</v>
      </c>
      <c r="Y387" s="378" t="s">
        <v>4330</v>
      </c>
      <c r="Z387" s="385" t="s">
        <v>1413</v>
      </c>
      <c r="AA387" s="385" t="s">
        <v>1413</v>
      </c>
      <c r="AB387" s="378" t="s">
        <v>4331</v>
      </c>
      <c r="AC387" s="378" t="s">
        <v>4345</v>
      </c>
      <c r="AD387" s="378" t="s">
        <v>1413</v>
      </c>
      <c r="AE387" s="378" t="s">
        <v>4333</v>
      </c>
      <c r="AF387" s="378" t="s">
        <v>1413</v>
      </c>
    </row>
    <row r="388" spans="1:32" hidden="1">
      <c r="A388" s="378" t="s">
        <v>149</v>
      </c>
      <c r="B388" s="379">
        <f t="shared" si="5"/>
        <v>0</v>
      </c>
      <c r="C388" s="378"/>
      <c r="D388" s="378"/>
      <c r="E388" s="378"/>
      <c r="F388" s="380" t="s">
        <v>1413</v>
      </c>
      <c r="G388" s="378" t="s">
        <v>4724</v>
      </c>
      <c r="H388" s="379" t="s">
        <v>1491</v>
      </c>
      <c r="I388" s="378" t="s">
        <v>1499</v>
      </c>
      <c r="J388" s="381" t="s">
        <v>1413</v>
      </c>
      <c r="K388" s="381" t="s">
        <v>1413</v>
      </c>
      <c r="L388" s="378" t="s">
        <v>4725</v>
      </c>
      <c r="M388" s="378" t="s">
        <v>1427</v>
      </c>
      <c r="N388" s="382">
        <v>41942</v>
      </c>
      <c r="O388" s="383">
        <v>2014</v>
      </c>
      <c r="P388" s="378" t="s">
        <v>1413</v>
      </c>
      <c r="Q388" s="378" t="s">
        <v>1413</v>
      </c>
      <c r="R388" s="378" t="s">
        <v>1413</v>
      </c>
      <c r="S388" s="381">
        <v>4</v>
      </c>
      <c r="T388" s="381" t="s">
        <v>1261</v>
      </c>
      <c r="U388" s="378" t="s">
        <v>1427</v>
      </c>
      <c r="V388" s="384" t="s">
        <v>1426</v>
      </c>
      <c r="W388" s="378" t="s">
        <v>1413</v>
      </c>
      <c r="X388" s="378" t="s">
        <v>1413</v>
      </c>
      <c r="Y388" s="378" t="s">
        <v>190</v>
      </c>
      <c r="Z388" s="385" t="s">
        <v>1413</v>
      </c>
      <c r="AA388" s="385" t="s">
        <v>1413</v>
      </c>
      <c r="AB388" s="378" t="s">
        <v>4722</v>
      </c>
      <c r="AC388" s="378" t="s">
        <v>4726</v>
      </c>
      <c r="AD388" s="378" t="s">
        <v>4727</v>
      </c>
      <c r="AE388" s="378" t="s">
        <v>4727</v>
      </c>
      <c r="AF388" s="378" t="s">
        <v>1413</v>
      </c>
    </row>
    <row r="389" spans="1:32" hidden="1">
      <c r="A389" s="378" t="s">
        <v>149</v>
      </c>
      <c r="B389" s="379">
        <f t="shared" si="5"/>
        <v>0</v>
      </c>
      <c r="C389" s="378"/>
      <c r="D389" s="378"/>
      <c r="E389" s="378"/>
      <c r="F389" s="380" t="s">
        <v>1413</v>
      </c>
      <c r="G389" s="378" t="s">
        <v>4728</v>
      </c>
      <c r="H389" s="379" t="s">
        <v>1491</v>
      </c>
      <c r="I389" s="378" t="s">
        <v>1499</v>
      </c>
      <c r="J389" s="381" t="s">
        <v>1413</v>
      </c>
      <c r="K389" s="381" t="s">
        <v>1413</v>
      </c>
      <c r="L389" s="378" t="s">
        <v>4729</v>
      </c>
      <c r="M389" s="378" t="s">
        <v>1413</v>
      </c>
      <c r="N389" s="382">
        <v>41523</v>
      </c>
      <c r="O389" s="383">
        <v>2013</v>
      </c>
      <c r="P389" s="378" t="s">
        <v>1413</v>
      </c>
      <c r="Q389" s="378" t="s">
        <v>1413</v>
      </c>
      <c r="R389" s="378" t="s">
        <v>1413</v>
      </c>
      <c r="S389" s="381" t="s">
        <v>1413</v>
      </c>
      <c r="T389" s="381" t="s">
        <v>1413</v>
      </c>
      <c r="U389" s="378" t="s">
        <v>1413</v>
      </c>
      <c r="V389" s="384" t="s">
        <v>1413</v>
      </c>
      <c r="W389" s="378" t="s">
        <v>1413</v>
      </c>
      <c r="X389" s="378" t="s">
        <v>1413</v>
      </c>
      <c r="Y389" s="378" t="s">
        <v>1413</v>
      </c>
      <c r="Z389" s="385" t="s">
        <v>1413</v>
      </c>
      <c r="AA389" s="385" t="s">
        <v>1413</v>
      </c>
      <c r="AB389" s="378" t="s">
        <v>1413</v>
      </c>
      <c r="AC389" s="378" t="s">
        <v>1413</v>
      </c>
      <c r="AD389" s="378" t="s">
        <v>1413</v>
      </c>
      <c r="AE389" s="378" t="s">
        <v>1413</v>
      </c>
      <c r="AF389" s="378" t="s">
        <v>1413</v>
      </c>
    </row>
    <row r="390" spans="1:32" hidden="1">
      <c r="A390" s="378" t="s">
        <v>149</v>
      </c>
      <c r="B390" s="379">
        <f t="shared" ref="B390:B453" si="6">COUNTIF(C390:E390,"yes")</f>
        <v>0</v>
      </c>
      <c r="C390" s="378"/>
      <c r="D390" s="378"/>
      <c r="E390" s="378"/>
      <c r="F390" s="380" t="s">
        <v>1413</v>
      </c>
      <c r="G390" s="378" t="s">
        <v>4730</v>
      </c>
      <c r="H390" s="379" t="s">
        <v>1491</v>
      </c>
      <c r="I390" s="378" t="s">
        <v>1499</v>
      </c>
      <c r="J390" s="381" t="s">
        <v>1413</v>
      </c>
      <c r="K390" s="381" t="s">
        <v>1413</v>
      </c>
      <c r="L390" s="378" t="s">
        <v>4731</v>
      </c>
      <c r="M390" s="378" t="s">
        <v>1942</v>
      </c>
      <c r="N390" s="382">
        <v>41523</v>
      </c>
      <c r="O390" s="383">
        <v>2013</v>
      </c>
      <c r="P390" s="378" t="s">
        <v>1413</v>
      </c>
      <c r="Q390" s="378" t="s">
        <v>1413</v>
      </c>
      <c r="R390" s="378" t="s">
        <v>1413</v>
      </c>
      <c r="S390" s="381">
        <v>0</v>
      </c>
      <c r="T390" s="381" t="s">
        <v>1426</v>
      </c>
      <c r="U390" s="378" t="s">
        <v>1413</v>
      </c>
      <c r="V390" s="384" t="s">
        <v>1413</v>
      </c>
      <c r="W390" s="378" t="s">
        <v>1413</v>
      </c>
      <c r="X390" s="378" t="s">
        <v>1413</v>
      </c>
      <c r="Y390" s="378" t="s">
        <v>1413</v>
      </c>
      <c r="Z390" s="385" t="s">
        <v>1413</v>
      </c>
      <c r="AA390" s="385" t="s">
        <v>1413</v>
      </c>
      <c r="AB390" s="378" t="s">
        <v>1413</v>
      </c>
      <c r="AC390" s="378" t="s">
        <v>1413</v>
      </c>
      <c r="AD390" s="378" t="s">
        <v>1413</v>
      </c>
      <c r="AE390" s="378" t="s">
        <v>1413</v>
      </c>
      <c r="AF390" s="378" t="s">
        <v>1413</v>
      </c>
    </row>
    <row r="391" spans="1:32" hidden="1">
      <c r="A391" s="378" t="s">
        <v>149</v>
      </c>
      <c r="B391" s="379">
        <f t="shared" si="6"/>
        <v>0</v>
      </c>
      <c r="C391" s="378"/>
      <c r="D391" s="378"/>
      <c r="E391" s="378"/>
      <c r="F391" s="380" t="s">
        <v>1413</v>
      </c>
      <c r="G391" s="378" t="s">
        <v>4837</v>
      </c>
      <c r="H391" s="379" t="s">
        <v>1491</v>
      </c>
      <c r="I391" s="378" t="s">
        <v>1499</v>
      </c>
      <c r="J391" s="381" t="s">
        <v>1413</v>
      </c>
      <c r="K391" s="381" t="s">
        <v>1413</v>
      </c>
      <c r="L391" s="378" t="s">
        <v>4838</v>
      </c>
      <c r="M391" s="378" t="s">
        <v>1574</v>
      </c>
      <c r="N391" s="382">
        <v>41153</v>
      </c>
      <c r="O391" s="383">
        <v>2012</v>
      </c>
      <c r="P391" s="378" t="s">
        <v>1413</v>
      </c>
      <c r="Q391" s="378" t="s">
        <v>1413</v>
      </c>
      <c r="R391" s="378" t="s">
        <v>1413</v>
      </c>
      <c r="S391" s="381">
        <v>2</v>
      </c>
      <c r="T391" s="381" t="s">
        <v>1261</v>
      </c>
      <c r="U391" s="378" t="s">
        <v>4519</v>
      </c>
      <c r="V391" s="384" t="s">
        <v>1426</v>
      </c>
      <c r="W391" s="378" t="s">
        <v>1413</v>
      </c>
      <c r="X391" s="378" t="s">
        <v>1413</v>
      </c>
      <c r="Y391" s="378" t="s">
        <v>190</v>
      </c>
      <c r="Z391" s="385" t="s">
        <v>1413</v>
      </c>
      <c r="AA391" s="385" t="s">
        <v>1413</v>
      </c>
      <c r="AB391" s="378" t="s">
        <v>4722</v>
      </c>
      <c r="AC391" s="378" t="s">
        <v>4667</v>
      </c>
      <c r="AD391" s="378" t="s">
        <v>1413</v>
      </c>
      <c r="AE391" s="378" t="s">
        <v>1413</v>
      </c>
      <c r="AF391" s="378" t="s">
        <v>1413</v>
      </c>
    </row>
    <row r="392" spans="1:32" hidden="1">
      <c r="A392" s="378" t="s">
        <v>149</v>
      </c>
      <c r="B392" s="379">
        <f t="shared" si="6"/>
        <v>0</v>
      </c>
      <c r="C392" s="378"/>
      <c r="D392" s="378"/>
      <c r="E392" s="378"/>
      <c r="F392" s="380" t="s">
        <v>1413</v>
      </c>
      <c r="G392" s="378" t="s">
        <v>6589</v>
      </c>
      <c r="H392" s="379" t="s">
        <v>1491</v>
      </c>
      <c r="I392" s="378" t="s">
        <v>1499</v>
      </c>
      <c r="J392" s="381" t="s">
        <v>1413</v>
      </c>
      <c r="K392" s="381" t="s">
        <v>1413</v>
      </c>
      <c r="L392" s="378" t="s">
        <v>4732</v>
      </c>
      <c r="M392" s="378" t="s">
        <v>4733</v>
      </c>
      <c r="N392" s="382">
        <v>41726</v>
      </c>
      <c r="O392" s="383">
        <v>2014</v>
      </c>
      <c r="P392" s="378" t="s">
        <v>1413</v>
      </c>
      <c r="Q392" s="378" t="s">
        <v>1413</v>
      </c>
      <c r="R392" s="378" t="s">
        <v>1413</v>
      </c>
      <c r="S392" s="381">
        <v>20</v>
      </c>
      <c r="T392" s="381" t="s">
        <v>1426</v>
      </c>
      <c r="U392" s="378" t="s">
        <v>4734</v>
      </c>
      <c r="V392" s="384" t="s">
        <v>1426</v>
      </c>
      <c r="W392" s="378" t="s">
        <v>1413</v>
      </c>
      <c r="X392" s="378" t="s">
        <v>1413</v>
      </c>
      <c r="Y392" s="378" t="s">
        <v>190</v>
      </c>
      <c r="Z392" s="385" t="s">
        <v>1413</v>
      </c>
      <c r="AA392" s="385" t="s">
        <v>1413</v>
      </c>
      <c r="AB392" s="378" t="s">
        <v>4722</v>
      </c>
      <c r="AC392" s="378" t="s">
        <v>4735</v>
      </c>
      <c r="AD392" s="378" t="s">
        <v>1413</v>
      </c>
      <c r="AE392" s="378" t="s">
        <v>1413</v>
      </c>
      <c r="AF392" s="378" t="s">
        <v>1413</v>
      </c>
    </row>
    <row r="393" spans="1:32" hidden="1">
      <c r="A393" s="378" t="s">
        <v>149</v>
      </c>
      <c r="B393" s="379">
        <f t="shared" si="6"/>
        <v>0</v>
      </c>
      <c r="C393" s="378"/>
      <c r="D393" s="378"/>
      <c r="E393" s="378"/>
      <c r="F393" s="380" t="s">
        <v>1413</v>
      </c>
      <c r="G393" s="378" t="s">
        <v>4855</v>
      </c>
      <c r="H393" s="379" t="s">
        <v>1491</v>
      </c>
      <c r="I393" s="378" t="s">
        <v>1499</v>
      </c>
      <c r="J393" s="381" t="s">
        <v>1413</v>
      </c>
      <c r="K393" s="381" t="s">
        <v>1413</v>
      </c>
      <c r="L393" s="378" t="s">
        <v>4856</v>
      </c>
      <c r="M393" s="378" t="s">
        <v>4857</v>
      </c>
      <c r="N393" s="382">
        <v>41435</v>
      </c>
      <c r="O393" s="383">
        <v>2013</v>
      </c>
      <c r="P393" s="378" t="s">
        <v>1413</v>
      </c>
      <c r="Q393" s="378" t="s">
        <v>1413</v>
      </c>
      <c r="R393" s="378" t="s">
        <v>1413</v>
      </c>
      <c r="S393" s="381" t="s">
        <v>1413</v>
      </c>
      <c r="T393" s="381" t="s">
        <v>1426</v>
      </c>
      <c r="U393" s="378" t="s">
        <v>1427</v>
      </c>
      <c r="V393" s="384" t="s">
        <v>1413</v>
      </c>
      <c r="W393" s="378" t="s">
        <v>1413</v>
      </c>
      <c r="X393" s="378" t="s">
        <v>1413</v>
      </c>
      <c r="Y393" s="378" t="s">
        <v>1413</v>
      </c>
      <c r="Z393" s="385" t="s">
        <v>1413</v>
      </c>
      <c r="AA393" s="385" t="s">
        <v>1413</v>
      </c>
      <c r="AB393" s="378" t="s">
        <v>1413</v>
      </c>
      <c r="AC393" s="378" t="s">
        <v>4858</v>
      </c>
      <c r="AD393" s="378" t="s">
        <v>1413</v>
      </c>
      <c r="AE393" s="378" t="s">
        <v>1413</v>
      </c>
      <c r="AF393" s="378" t="s">
        <v>1413</v>
      </c>
    </row>
    <row r="394" spans="1:32" hidden="1">
      <c r="A394" s="378" t="s">
        <v>150</v>
      </c>
      <c r="B394" s="379">
        <f t="shared" si="6"/>
        <v>0</v>
      </c>
      <c r="C394" s="378"/>
      <c r="D394" s="378"/>
      <c r="E394" s="378"/>
      <c r="F394" s="380" t="s">
        <v>1413</v>
      </c>
      <c r="G394" s="378" t="s">
        <v>5137</v>
      </c>
      <c r="H394" s="379" t="s">
        <v>1491</v>
      </c>
      <c r="I394" s="378" t="s">
        <v>1499</v>
      </c>
      <c r="J394" s="381" t="s">
        <v>1413</v>
      </c>
      <c r="K394" s="381" t="s">
        <v>1413</v>
      </c>
      <c r="L394" s="378" t="s">
        <v>5138</v>
      </c>
      <c r="M394" s="378" t="s">
        <v>5139</v>
      </c>
      <c r="N394" s="382">
        <v>40422</v>
      </c>
      <c r="O394" s="383">
        <v>2010</v>
      </c>
      <c r="P394" s="378" t="s">
        <v>1413</v>
      </c>
      <c r="Q394" s="378" t="s">
        <v>1413</v>
      </c>
      <c r="R394" s="378" t="s">
        <v>1413</v>
      </c>
      <c r="S394" s="381" t="s">
        <v>1413</v>
      </c>
      <c r="T394" s="381" t="s">
        <v>1413</v>
      </c>
      <c r="U394" s="378" t="s">
        <v>1413</v>
      </c>
      <c r="V394" s="384" t="s">
        <v>1413</v>
      </c>
      <c r="W394" s="378" t="s">
        <v>1413</v>
      </c>
      <c r="X394" s="378" t="s">
        <v>1413</v>
      </c>
      <c r="Y394" s="378" t="s">
        <v>5071</v>
      </c>
      <c r="Z394" s="385" t="s">
        <v>1413</v>
      </c>
      <c r="AA394" s="385" t="s">
        <v>1413</v>
      </c>
      <c r="AB394" s="378" t="s">
        <v>1413</v>
      </c>
      <c r="AC394" s="378" t="s">
        <v>1413</v>
      </c>
      <c r="AD394" s="378" t="s">
        <v>1413</v>
      </c>
      <c r="AE394" s="378" t="s">
        <v>5140</v>
      </c>
      <c r="AF394" s="378" t="s">
        <v>1413</v>
      </c>
    </row>
    <row r="395" spans="1:32" hidden="1">
      <c r="A395" s="378" t="s">
        <v>150</v>
      </c>
      <c r="B395" s="379">
        <f t="shared" si="6"/>
        <v>0</v>
      </c>
      <c r="C395" s="378"/>
      <c r="D395" s="378"/>
      <c r="E395" s="378"/>
      <c r="F395" s="380" t="s">
        <v>1413</v>
      </c>
      <c r="G395" s="378" t="s">
        <v>5148</v>
      </c>
      <c r="H395" s="379" t="s">
        <v>1491</v>
      </c>
      <c r="I395" s="378" t="s">
        <v>1499</v>
      </c>
      <c r="J395" s="381" t="s">
        <v>1413</v>
      </c>
      <c r="K395" s="381" t="s">
        <v>1413</v>
      </c>
      <c r="L395" s="378" t="s">
        <v>5149</v>
      </c>
      <c r="M395" s="378" t="s">
        <v>5150</v>
      </c>
      <c r="N395" s="382">
        <v>36334</v>
      </c>
      <c r="O395" s="383">
        <v>1999</v>
      </c>
      <c r="P395" s="378" t="s">
        <v>1413</v>
      </c>
      <c r="Q395" s="378" t="s">
        <v>1413</v>
      </c>
      <c r="R395" s="378" t="s">
        <v>1413</v>
      </c>
      <c r="S395" s="381">
        <v>15</v>
      </c>
      <c r="T395" s="381" t="s">
        <v>1426</v>
      </c>
      <c r="U395" s="378" t="s">
        <v>5151</v>
      </c>
      <c r="V395" s="384" t="s">
        <v>1544</v>
      </c>
      <c r="W395" s="378" t="s">
        <v>1413</v>
      </c>
      <c r="X395" s="378" t="s">
        <v>1413</v>
      </c>
      <c r="Y395" s="378" t="s">
        <v>5150</v>
      </c>
      <c r="Z395" s="385" t="s">
        <v>1413</v>
      </c>
      <c r="AA395" s="385" t="s">
        <v>1413</v>
      </c>
      <c r="AB395" s="378" t="s">
        <v>5152</v>
      </c>
      <c r="AC395" s="378" t="s">
        <v>5153</v>
      </c>
      <c r="AD395" s="378" t="s">
        <v>1413</v>
      </c>
      <c r="AE395" s="378" t="s">
        <v>1413</v>
      </c>
      <c r="AF395" s="378" t="s">
        <v>1413</v>
      </c>
    </row>
    <row r="396" spans="1:32" hidden="1">
      <c r="A396" s="378" t="s">
        <v>150</v>
      </c>
      <c r="B396" s="379">
        <f t="shared" si="6"/>
        <v>0</v>
      </c>
      <c r="C396" s="378"/>
      <c r="D396" s="378"/>
      <c r="E396" s="378"/>
      <c r="F396" s="380" t="s">
        <v>1413</v>
      </c>
      <c r="G396" s="378" t="s">
        <v>4975</v>
      </c>
      <c r="H396" s="379" t="s">
        <v>1491</v>
      </c>
      <c r="I396" s="378" t="s">
        <v>1499</v>
      </c>
      <c r="J396" s="381" t="s">
        <v>1413</v>
      </c>
      <c r="K396" s="381" t="s">
        <v>1413</v>
      </c>
      <c r="L396" s="378" t="s">
        <v>4976</v>
      </c>
      <c r="M396" s="378" t="s">
        <v>4977</v>
      </c>
      <c r="N396" s="382">
        <v>25511</v>
      </c>
      <c r="O396" s="383">
        <v>1969</v>
      </c>
      <c r="P396" s="378" t="s">
        <v>1413</v>
      </c>
      <c r="Q396" s="378" t="s">
        <v>1413</v>
      </c>
      <c r="R396" s="378" t="s">
        <v>1413</v>
      </c>
      <c r="S396" s="381">
        <v>13</v>
      </c>
      <c r="T396" s="381" t="s">
        <v>1426</v>
      </c>
      <c r="U396" s="378" t="s">
        <v>4978</v>
      </c>
      <c r="V396" s="384" t="s">
        <v>1426</v>
      </c>
      <c r="W396" s="378" t="s">
        <v>1413</v>
      </c>
      <c r="X396" s="378" t="s">
        <v>1413</v>
      </c>
      <c r="Y396" s="378" t="s">
        <v>1413</v>
      </c>
      <c r="Z396" s="385" t="s">
        <v>1413</v>
      </c>
      <c r="AA396" s="385" t="s">
        <v>1413</v>
      </c>
      <c r="AB396" s="378" t="s">
        <v>4945</v>
      </c>
      <c r="AC396" s="378" t="s">
        <v>1413</v>
      </c>
      <c r="AD396" s="378" t="s">
        <v>1413</v>
      </c>
      <c r="AE396" s="378" t="s">
        <v>1413</v>
      </c>
      <c r="AF396" s="378" t="s">
        <v>1413</v>
      </c>
    </row>
    <row r="397" spans="1:32" hidden="1">
      <c r="A397" s="378" t="s">
        <v>150</v>
      </c>
      <c r="B397" s="379">
        <f t="shared" si="6"/>
        <v>0</v>
      </c>
      <c r="C397" s="378"/>
      <c r="D397" s="378"/>
      <c r="E397" s="378"/>
      <c r="F397" s="380" t="s">
        <v>1413</v>
      </c>
      <c r="G397" s="378" t="s">
        <v>4983</v>
      </c>
      <c r="H397" s="379" t="s">
        <v>1491</v>
      </c>
      <c r="I397" s="378" t="s">
        <v>1499</v>
      </c>
      <c r="J397" s="381" t="s">
        <v>1413</v>
      </c>
      <c r="K397" s="381" t="s">
        <v>1413</v>
      </c>
      <c r="L397" s="378" t="s">
        <v>4984</v>
      </c>
      <c r="M397" s="378" t="s">
        <v>1427</v>
      </c>
      <c r="N397" s="382">
        <v>41579</v>
      </c>
      <c r="O397" s="383">
        <v>2013</v>
      </c>
      <c r="P397" s="378" t="s">
        <v>1413</v>
      </c>
      <c r="Q397" s="378" t="s">
        <v>1413</v>
      </c>
      <c r="R397" s="378" t="s">
        <v>1413</v>
      </c>
      <c r="S397" s="381" t="s">
        <v>1413</v>
      </c>
      <c r="T397" s="381" t="s">
        <v>1413</v>
      </c>
      <c r="U397" s="378" t="s">
        <v>1413</v>
      </c>
      <c r="V397" s="384" t="s">
        <v>1426</v>
      </c>
      <c r="W397" s="378" t="s">
        <v>1413</v>
      </c>
      <c r="X397" s="378" t="s">
        <v>1413</v>
      </c>
      <c r="Y397" s="378" t="s">
        <v>1413</v>
      </c>
      <c r="Z397" s="385" t="s">
        <v>1413</v>
      </c>
      <c r="AA397" s="385" t="s">
        <v>1413</v>
      </c>
      <c r="AB397" s="378" t="s">
        <v>4985</v>
      </c>
      <c r="AC397" s="378" t="s">
        <v>4986</v>
      </c>
      <c r="AD397" s="378" t="s">
        <v>1413</v>
      </c>
      <c r="AE397" s="378" t="s">
        <v>1413</v>
      </c>
      <c r="AF397" s="378" t="s">
        <v>1413</v>
      </c>
    </row>
    <row r="398" spans="1:32" hidden="1">
      <c r="A398" s="378" t="s">
        <v>150</v>
      </c>
      <c r="B398" s="379">
        <f t="shared" si="6"/>
        <v>0</v>
      </c>
      <c r="C398" s="378"/>
      <c r="D398" s="378"/>
      <c r="E398" s="378"/>
      <c r="F398" s="380" t="s">
        <v>1413</v>
      </c>
      <c r="G398" s="378" t="s">
        <v>4987</v>
      </c>
      <c r="H398" s="379" t="s">
        <v>1491</v>
      </c>
      <c r="I398" s="378" t="s">
        <v>1499</v>
      </c>
      <c r="J398" s="381" t="s">
        <v>1413</v>
      </c>
      <c r="K398" s="381" t="s">
        <v>1413</v>
      </c>
      <c r="L398" s="378" t="s">
        <v>4988</v>
      </c>
      <c r="M398" s="378" t="s">
        <v>1427</v>
      </c>
      <c r="N398" s="382">
        <v>41983</v>
      </c>
      <c r="O398" s="383">
        <v>2014</v>
      </c>
      <c r="P398" s="378" t="s">
        <v>1413</v>
      </c>
      <c r="Q398" s="378" t="s">
        <v>1413</v>
      </c>
      <c r="R398" s="378" t="s">
        <v>1413</v>
      </c>
      <c r="S398" s="381">
        <v>0</v>
      </c>
      <c r="T398" s="381" t="s">
        <v>1426</v>
      </c>
      <c r="U398" s="378" t="s">
        <v>1427</v>
      </c>
      <c r="V398" s="384" t="s">
        <v>1426</v>
      </c>
      <c r="W398" s="378" t="s">
        <v>1413</v>
      </c>
      <c r="X398" s="378" t="s">
        <v>1413</v>
      </c>
      <c r="Y398" s="378" t="s">
        <v>1413</v>
      </c>
      <c r="Z398" s="385" t="s">
        <v>1413</v>
      </c>
      <c r="AA398" s="385" t="s">
        <v>1413</v>
      </c>
      <c r="AB398" s="378" t="s">
        <v>4945</v>
      </c>
      <c r="AC398" s="378" t="s">
        <v>1413</v>
      </c>
      <c r="AD398" s="378" t="s">
        <v>1413</v>
      </c>
      <c r="AE398" s="378" t="s">
        <v>1413</v>
      </c>
      <c r="AF398" s="378" t="s">
        <v>1413</v>
      </c>
    </row>
    <row r="399" spans="1:32" hidden="1">
      <c r="A399" s="378" t="s">
        <v>150</v>
      </c>
      <c r="B399" s="379">
        <f t="shared" si="6"/>
        <v>0</v>
      </c>
      <c r="C399" s="378"/>
      <c r="D399" s="378"/>
      <c r="E399" s="378"/>
      <c r="F399" s="380" t="s">
        <v>1413</v>
      </c>
      <c r="G399" s="378" t="s">
        <v>5161</v>
      </c>
      <c r="H399" s="379" t="s">
        <v>1491</v>
      </c>
      <c r="I399" s="378" t="s">
        <v>1499</v>
      </c>
      <c r="J399" s="381" t="s">
        <v>1413</v>
      </c>
      <c r="K399" s="381" t="s">
        <v>1413</v>
      </c>
      <c r="L399" s="378" t="s">
        <v>5162</v>
      </c>
      <c r="M399" s="378" t="s">
        <v>1427</v>
      </c>
      <c r="N399" s="382">
        <v>35247</v>
      </c>
      <c r="O399" s="383">
        <v>1996</v>
      </c>
      <c r="P399" s="378" t="s">
        <v>1413</v>
      </c>
      <c r="Q399" s="378" t="s">
        <v>1413</v>
      </c>
      <c r="R399" s="378" t="s">
        <v>1413</v>
      </c>
      <c r="S399" s="381" t="s">
        <v>1413</v>
      </c>
      <c r="T399" s="381" t="s">
        <v>1413</v>
      </c>
      <c r="U399" s="378" t="s">
        <v>1413</v>
      </c>
      <c r="V399" s="384" t="s">
        <v>1413</v>
      </c>
      <c r="W399" s="378" t="s">
        <v>1413</v>
      </c>
      <c r="X399" s="378" t="s">
        <v>1413</v>
      </c>
      <c r="Y399" s="378" t="s">
        <v>1413</v>
      </c>
      <c r="Z399" s="385" t="s">
        <v>1413</v>
      </c>
      <c r="AA399" s="385" t="s">
        <v>1413</v>
      </c>
      <c r="AB399" s="378" t="s">
        <v>1413</v>
      </c>
      <c r="AC399" s="378" t="s">
        <v>1413</v>
      </c>
      <c r="AD399" s="378" t="s">
        <v>1413</v>
      </c>
      <c r="AE399" s="378" t="s">
        <v>1413</v>
      </c>
      <c r="AF399" s="378" t="s">
        <v>1413</v>
      </c>
    </row>
    <row r="400" spans="1:32" hidden="1">
      <c r="A400" s="378" t="s">
        <v>150</v>
      </c>
      <c r="B400" s="379">
        <f t="shared" si="6"/>
        <v>0</v>
      </c>
      <c r="C400" s="378"/>
      <c r="D400" s="378"/>
      <c r="E400" s="378"/>
      <c r="F400" s="380" t="s">
        <v>1413</v>
      </c>
      <c r="G400" s="378" t="s">
        <v>5011</v>
      </c>
      <c r="H400" s="379" t="s">
        <v>1491</v>
      </c>
      <c r="I400" s="378" t="s">
        <v>1499</v>
      </c>
      <c r="J400" s="381" t="s">
        <v>1413</v>
      </c>
      <c r="K400" s="381" t="s">
        <v>1413</v>
      </c>
      <c r="L400" s="378" t="s">
        <v>5012</v>
      </c>
      <c r="M400" s="378" t="s">
        <v>1427</v>
      </c>
      <c r="N400" s="382">
        <v>42355</v>
      </c>
      <c r="O400" s="383">
        <v>2015</v>
      </c>
      <c r="P400" s="378" t="s">
        <v>1413</v>
      </c>
      <c r="Q400" s="378" t="s">
        <v>1413</v>
      </c>
      <c r="R400" s="378" t="s">
        <v>1413</v>
      </c>
      <c r="S400" s="381" t="s">
        <v>1413</v>
      </c>
      <c r="T400" s="381" t="s">
        <v>1426</v>
      </c>
      <c r="U400" s="378" t="s">
        <v>1427</v>
      </c>
      <c r="V400" s="384" t="s">
        <v>1426</v>
      </c>
      <c r="W400" s="378" t="s">
        <v>1413</v>
      </c>
      <c r="X400" s="378" t="s">
        <v>1413</v>
      </c>
      <c r="Y400" s="378" t="s">
        <v>4941</v>
      </c>
      <c r="Z400" s="385" t="s">
        <v>1413</v>
      </c>
      <c r="AA400" s="385" t="s">
        <v>1413</v>
      </c>
      <c r="AB400" s="378" t="s">
        <v>4945</v>
      </c>
      <c r="AC400" s="378" t="s">
        <v>1413</v>
      </c>
      <c r="AD400" s="378" t="s">
        <v>1413</v>
      </c>
      <c r="AE400" s="378" t="s">
        <v>1413</v>
      </c>
      <c r="AF400" s="378" t="s">
        <v>1413</v>
      </c>
    </row>
    <row r="401" spans="1:32" hidden="1">
      <c r="A401" s="378" t="s">
        <v>150</v>
      </c>
      <c r="B401" s="379">
        <f t="shared" si="6"/>
        <v>0</v>
      </c>
      <c r="C401" s="378"/>
      <c r="D401" s="378"/>
      <c r="E401" s="378"/>
      <c r="F401" s="380" t="s">
        <v>1413</v>
      </c>
      <c r="G401" s="378" t="s">
        <v>5026</v>
      </c>
      <c r="H401" s="379" t="s">
        <v>1491</v>
      </c>
      <c r="I401" s="378" t="s">
        <v>1499</v>
      </c>
      <c r="J401" s="381" t="s">
        <v>1413</v>
      </c>
      <c r="K401" s="381" t="s">
        <v>1413</v>
      </c>
      <c r="L401" s="378" t="s">
        <v>5027</v>
      </c>
      <c r="M401" s="378" t="s">
        <v>4964</v>
      </c>
      <c r="N401" s="382">
        <v>42086</v>
      </c>
      <c r="O401" s="383">
        <v>2015</v>
      </c>
      <c r="P401" s="378" t="s">
        <v>1413</v>
      </c>
      <c r="Q401" s="378" t="s">
        <v>1413</v>
      </c>
      <c r="R401" s="378" t="s">
        <v>1413</v>
      </c>
      <c r="S401" s="381">
        <v>17</v>
      </c>
      <c r="T401" s="381" t="s">
        <v>1426</v>
      </c>
      <c r="U401" s="378" t="s">
        <v>5028</v>
      </c>
      <c r="V401" s="384" t="s">
        <v>1413</v>
      </c>
      <c r="W401" s="378" t="s">
        <v>1413</v>
      </c>
      <c r="X401" s="378" t="s">
        <v>1413</v>
      </c>
      <c r="Y401" s="378" t="s">
        <v>1413</v>
      </c>
      <c r="Z401" s="385" t="s">
        <v>1413</v>
      </c>
      <c r="AA401" s="385" t="s">
        <v>1413</v>
      </c>
      <c r="AB401" s="378" t="s">
        <v>4941</v>
      </c>
      <c r="AC401" s="378" t="s">
        <v>5029</v>
      </c>
      <c r="AD401" s="378" t="s">
        <v>1413</v>
      </c>
      <c r="AE401" s="378" t="s">
        <v>1413</v>
      </c>
      <c r="AF401" s="378" t="s">
        <v>1413</v>
      </c>
    </row>
    <row r="402" spans="1:32" hidden="1">
      <c r="A402" s="378" t="s">
        <v>150</v>
      </c>
      <c r="B402" s="379">
        <f t="shared" si="6"/>
        <v>0</v>
      </c>
      <c r="C402" s="378"/>
      <c r="D402" s="378"/>
      <c r="E402" s="378"/>
      <c r="F402" s="380" t="s">
        <v>1413</v>
      </c>
      <c r="G402" s="378" t="s">
        <v>5030</v>
      </c>
      <c r="H402" s="379" t="s">
        <v>1491</v>
      </c>
      <c r="I402" s="378" t="s">
        <v>1499</v>
      </c>
      <c r="J402" s="381" t="s">
        <v>1413</v>
      </c>
      <c r="K402" s="381" t="s">
        <v>1413</v>
      </c>
      <c r="L402" s="378" t="s">
        <v>5031</v>
      </c>
      <c r="M402" s="378" t="s">
        <v>1427</v>
      </c>
      <c r="N402" s="382">
        <v>42186</v>
      </c>
      <c r="O402" s="383">
        <v>2015</v>
      </c>
      <c r="P402" s="378" t="s">
        <v>1413</v>
      </c>
      <c r="Q402" s="378" t="s">
        <v>1413</v>
      </c>
      <c r="R402" s="378" t="s">
        <v>1413</v>
      </c>
      <c r="S402" s="381">
        <v>5</v>
      </c>
      <c r="T402" s="381" t="s">
        <v>1261</v>
      </c>
      <c r="U402" s="378" t="s">
        <v>1427</v>
      </c>
      <c r="V402" s="384" t="s">
        <v>1426</v>
      </c>
      <c r="W402" s="378" t="s">
        <v>1413</v>
      </c>
      <c r="X402" s="378" t="s">
        <v>1413</v>
      </c>
      <c r="Y402" s="378" t="s">
        <v>1413</v>
      </c>
      <c r="Z402" s="385" t="s">
        <v>1413</v>
      </c>
      <c r="AA402" s="385" t="s">
        <v>1413</v>
      </c>
      <c r="AB402" s="378" t="s">
        <v>5032</v>
      </c>
      <c r="AC402" s="378" t="s">
        <v>5033</v>
      </c>
      <c r="AD402" s="378" t="s">
        <v>1413</v>
      </c>
      <c r="AE402" s="378" t="s">
        <v>1413</v>
      </c>
      <c r="AF402" s="378" t="s">
        <v>1413</v>
      </c>
    </row>
    <row r="403" spans="1:32" hidden="1">
      <c r="A403" s="378" t="s">
        <v>150</v>
      </c>
      <c r="B403" s="379">
        <f t="shared" si="6"/>
        <v>0</v>
      </c>
      <c r="C403" s="378"/>
      <c r="D403" s="378"/>
      <c r="E403" s="378"/>
      <c r="F403" s="380" t="s">
        <v>1413</v>
      </c>
      <c r="G403" s="378" t="s">
        <v>5034</v>
      </c>
      <c r="H403" s="379" t="s">
        <v>1491</v>
      </c>
      <c r="I403" s="378" t="s">
        <v>1499</v>
      </c>
      <c r="J403" s="381" t="s">
        <v>1413</v>
      </c>
      <c r="K403" s="381" t="s">
        <v>1413</v>
      </c>
      <c r="L403" s="378" t="s">
        <v>5035</v>
      </c>
      <c r="M403" s="378" t="s">
        <v>1427</v>
      </c>
      <c r="N403" s="382">
        <v>42025</v>
      </c>
      <c r="O403" s="383">
        <v>2015</v>
      </c>
      <c r="P403" s="378" t="s">
        <v>1413</v>
      </c>
      <c r="Q403" s="378" t="s">
        <v>1413</v>
      </c>
      <c r="R403" s="378" t="s">
        <v>1413</v>
      </c>
      <c r="S403" s="381" t="s">
        <v>1413</v>
      </c>
      <c r="T403" s="381" t="s">
        <v>1426</v>
      </c>
      <c r="U403" s="378" t="s">
        <v>1427</v>
      </c>
      <c r="V403" s="384" t="s">
        <v>1426</v>
      </c>
      <c r="W403" s="378" t="s">
        <v>1413</v>
      </c>
      <c r="X403" s="378" t="s">
        <v>1413</v>
      </c>
      <c r="Y403" s="378" t="s">
        <v>4941</v>
      </c>
      <c r="Z403" s="385" t="s">
        <v>1413</v>
      </c>
      <c r="AA403" s="385" t="s">
        <v>1413</v>
      </c>
      <c r="AB403" s="378" t="s">
        <v>4945</v>
      </c>
      <c r="AC403" s="378" t="s">
        <v>1413</v>
      </c>
      <c r="AD403" s="378" t="s">
        <v>1413</v>
      </c>
      <c r="AE403" s="378" t="s">
        <v>1413</v>
      </c>
      <c r="AF403" s="378" t="s">
        <v>1413</v>
      </c>
    </row>
    <row r="404" spans="1:32" hidden="1">
      <c r="A404" s="378" t="s">
        <v>150</v>
      </c>
      <c r="B404" s="379">
        <f t="shared" si="6"/>
        <v>0</v>
      </c>
      <c r="C404" s="378"/>
      <c r="D404" s="378"/>
      <c r="E404" s="378"/>
      <c r="F404" s="380" t="s">
        <v>1413</v>
      </c>
      <c r="G404" s="378" t="s">
        <v>5036</v>
      </c>
      <c r="H404" s="379" t="s">
        <v>1491</v>
      </c>
      <c r="I404" s="378" t="s">
        <v>1499</v>
      </c>
      <c r="J404" s="381" t="s">
        <v>1413</v>
      </c>
      <c r="K404" s="381" t="s">
        <v>1413</v>
      </c>
      <c r="L404" s="378" t="s">
        <v>5037</v>
      </c>
      <c r="M404" s="378" t="s">
        <v>1427</v>
      </c>
      <c r="N404" s="382">
        <v>42236</v>
      </c>
      <c r="O404" s="383">
        <v>2015</v>
      </c>
      <c r="P404" s="378" t="s">
        <v>1413</v>
      </c>
      <c r="Q404" s="378" t="s">
        <v>1413</v>
      </c>
      <c r="R404" s="378" t="s">
        <v>1413</v>
      </c>
      <c r="S404" s="381">
        <v>8</v>
      </c>
      <c r="T404" s="381" t="s">
        <v>1426</v>
      </c>
      <c r="U404" s="378" t="s">
        <v>5038</v>
      </c>
      <c r="V404" s="384" t="s">
        <v>1426</v>
      </c>
      <c r="W404" s="378" t="s">
        <v>1413</v>
      </c>
      <c r="X404" s="378" t="s">
        <v>1413</v>
      </c>
      <c r="Y404" s="378" t="s">
        <v>4941</v>
      </c>
      <c r="Z404" s="385" t="s">
        <v>1413</v>
      </c>
      <c r="AA404" s="385" t="s">
        <v>1413</v>
      </c>
      <c r="AB404" s="378" t="s">
        <v>1413</v>
      </c>
      <c r="AC404" s="378" t="s">
        <v>1413</v>
      </c>
      <c r="AD404" s="378" t="s">
        <v>1413</v>
      </c>
      <c r="AE404" s="378" t="s">
        <v>1413</v>
      </c>
      <c r="AF404" s="378" t="s">
        <v>1413</v>
      </c>
    </row>
    <row r="405" spans="1:32" hidden="1">
      <c r="A405" s="378" t="s">
        <v>150</v>
      </c>
      <c r="B405" s="379">
        <f t="shared" si="6"/>
        <v>0</v>
      </c>
      <c r="C405" s="378"/>
      <c r="D405" s="378"/>
      <c r="E405" s="378"/>
      <c r="F405" s="380" t="s">
        <v>1413</v>
      </c>
      <c r="G405" s="378" t="s">
        <v>5403</v>
      </c>
      <c r="H405" s="379" t="s">
        <v>1491</v>
      </c>
      <c r="I405" s="378" t="s">
        <v>1499</v>
      </c>
      <c r="J405" s="381" t="s">
        <v>1413</v>
      </c>
      <c r="K405" s="381" t="s">
        <v>1413</v>
      </c>
      <c r="L405" s="378" t="s">
        <v>5404</v>
      </c>
      <c r="M405" s="378" t="s">
        <v>4964</v>
      </c>
      <c r="N405" s="382">
        <v>35611</v>
      </c>
      <c r="O405" s="383">
        <v>1997</v>
      </c>
      <c r="P405" s="378" t="s">
        <v>1413</v>
      </c>
      <c r="Q405" s="378" t="s">
        <v>1413</v>
      </c>
      <c r="R405" s="378" t="s">
        <v>1413</v>
      </c>
      <c r="S405" s="381">
        <v>7</v>
      </c>
      <c r="T405" s="381" t="s">
        <v>1426</v>
      </c>
      <c r="U405" s="378" t="s">
        <v>1427</v>
      </c>
      <c r="V405" s="384" t="s">
        <v>1426</v>
      </c>
      <c r="W405" s="378" t="s">
        <v>1413</v>
      </c>
      <c r="X405" s="378" t="s">
        <v>1413</v>
      </c>
      <c r="Y405" s="378" t="s">
        <v>1413</v>
      </c>
      <c r="Z405" s="385" t="s">
        <v>1413</v>
      </c>
      <c r="AA405" s="385" t="s">
        <v>1413</v>
      </c>
      <c r="AB405" s="378" t="s">
        <v>5405</v>
      </c>
      <c r="AC405" s="378" t="s">
        <v>5406</v>
      </c>
      <c r="AD405" s="378" t="s">
        <v>1413</v>
      </c>
      <c r="AE405" s="378" t="s">
        <v>1413</v>
      </c>
      <c r="AF405" s="378" t="s">
        <v>1413</v>
      </c>
    </row>
    <row r="406" spans="1:32" hidden="1">
      <c r="A406" s="378" t="s">
        <v>150</v>
      </c>
      <c r="B406" s="379">
        <f t="shared" si="6"/>
        <v>0</v>
      </c>
      <c r="C406" s="378"/>
      <c r="D406" s="378"/>
      <c r="E406" s="378"/>
      <c r="F406" s="380" t="s">
        <v>1413</v>
      </c>
      <c r="G406" s="378" t="s">
        <v>5407</v>
      </c>
      <c r="H406" s="379" t="s">
        <v>1491</v>
      </c>
      <c r="I406" s="378" t="s">
        <v>1499</v>
      </c>
      <c r="J406" s="381" t="s">
        <v>1413</v>
      </c>
      <c r="K406" s="381" t="s">
        <v>1413</v>
      </c>
      <c r="L406" s="378" t="s">
        <v>5408</v>
      </c>
      <c r="M406" s="378" t="s">
        <v>5047</v>
      </c>
      <c r="N406" s="382">
        <v>40382</v>
      </c>
      <c r="O406" s="383">
        <v>2010</v>
      </c>
      <c r="P406" s="378" t="s">
        <v>1413</v>
      </c>
      <c r="Q406" s="378" t="s">
        <v>1413</v>
      </c>
      <c r="R406" s="378" t="s">
        <v>1413</v>
      </c>
      <c r="S406" s="381" t="s">
        <v>1413</v>
      </c>
      <c r="T406" s="381" t="s">
        <v>1413</v>
      </c>
      <c r="U406" s="378" t="s">
        <v>5048</v>
      </c>
      <c r="V406" s="384" t="s">
        <v>1413</v>
      </c>
      <c r="W406" s="378" t="s">
        <v>1413</v>
      </c>
      <c r="X406" s="378" t="s">
        <v>1413</v>
      </c>
      <c r="Y406" s="378" t="s">
        <v>1413</v>
      </c>
      <c r="Z406" s="385" t="s">
        <v>1413</v>
      </c>
      <c r="AA406" s="385" t="s">
        <v>1413</v>
      </c>
      <c r="AB406" s="378" t="s">
        <v>1413</v>
      </c>
      <c r="AC406" s="378" t="s">
        <v>1413</v>
      </c>
      <c r="AD406" s="378" t="s">
        <v>1413</v>
      </c>
      <c r="AE406" s="378" t="s">
        <v>1413</v>
      </c>
      <c r="AF406" s="378" t="s">
        <v>1413</v>
      </c>
    </row>
    <row r="407" spans="1:32" hidden="1">
      <c r="A407" s="378" t="s">
        <v>150</v>
      </c>
      <c r="B407" s="379">
        <f t="shared" si="6"/>
        <v>0</v>
      </c>
      <c r="C407" s="378"/>
      <c r="D407" s="378"/>
      <c r="E407" s="378"/>
      <c r="F407" s="380" t="s">
        <v>1413</v>
      </c>
      <c r="G407" s="378" t="s">
        <v>5409</v>
      </c>
      <c r="H407" s="379" t="s">
        <v>1491</v>
      </c>
      <c r="I407" s="378" t="s">
        <v>1499</v>
      </c>
      <c r="J407" s="381" t="s">
        <v>1413</v>
      </c>
      <c r="K407" s="381" t="s">
        <v>1413</v>
      </c>
      <c r="L407" s="378" t="s">
        <v>5410</v>
      </c>
      <c r="M407" s="378" t="s">
        <v>5411</v>
      </c>
      <c r="N407" s="382">
        <v>35268</v>
      </c>
      <c r="O407" s="383">
        <v>1996</v>
      </c>
      <c r="P407" s="378" t="s">
        <v>1413</v>
      </c>
      <c r="Q407" s="378" t="s">
        <v>1413</v>
      </c>
      <c r="R407" s="378" t="s">
        <v>1413</v>
      </c>
      <c r="S407" s="381">
        <v>24</v>
      </c>
      <c r="T407" s="381" t="s">
        <v>1426</v>
      </c>
      <c r="U407" s="378" t="s">
        <v>1427</v>
      </c>
      <c r="V407" s="384" t="s">
        <v>1426</v>
      </c>
      <c r="W407" s="378" t="s">
        <v>1413</v>
      </c>
      <c r="X407" s="378" t="s">
        <v>1413</v>
      </c>
      <c r="Y407" s="378" t="s">
        <v>1413</v>
      </c>
      <c r="Z407" s="385" t="s">
        <v>1413</v>
      </c>
      <c r="AA407" s="385" t="s">
        <v>1413</v>
      </c>
      <c r="AB407" s="378" t="s">
        <v>1413</v>
      </c>
      <c r="AC407" s="378" t="s">
        <v>5412</v>
      </c>
      <c r="AD407" s="378" t="s">
        <v>1413</v>
      </c>
      <c r="AE407" s="378" t="s">
        <v>1413</v>
      </c>
      <c r="AF407" s="378" t="s">
        <v>1413</v>
      </c>
    </row>
    <row r="408" spans="1:32" hidden="1">
      <c r="A408" s="378" t="s">
        <v>150</v>
      </c>
      <c r="B408" s="379">
        <f t="shared" si="6"/>
        <v>0</v>
      </c>
      <c r="C408" s="378"/>
      <c r="D408" s="378"/>
      <c r="E408" s="378"/>
      <c r="F408" s="380" t="s">
        <v>1413</v>
      </c>
      <c r="G408" s="378" t="s">
        <v>5045</v>
      </c>
      <c r="H408" s="379" t="s">
        <v>1491</v>
      </c>
      <c r="I408" s="378" t="s">
        <v>1499</v>
      </c>
      <c r="J408" s="381" t="s">
        <v>1413</v>
      </c>
      <c r="K408" s="381" t="s">
        <v>1413</v>
      </c>
      <c r="L408" s="378" t="s">
        <v>5046</v>
      </c>
      <c r="M408" s="378" t="s">
        <v>5047</v>
      </c>
      <c r="N408" s="382">
        <v>34096</v>
      </c>
      <c r="O408" s="383">
        <v>1993</v>
      </c>
      <c r="P408" s="378" t="s">
        <v>1413</v>
      </c>
      <c r="Q408" s="378" t="s">
        <v>1413</v>
      </c>
      <c r="R408" s="378" t="s">
        <v>1413</v>
      </c>
      <c r="S408" s="381">
        <v>36</v>
      </c>
      <c r="T408" s="381" t="s">
        <v>1426</v>
      </c>
      <c r="U408" s="378" t="s">
        <v>5048</v>
      </c>
      <c r="V408" s="384" t="s">
        <v>1426</v>
      </c>
      <c r="W408" s="378" t="s">
        <v>1413</v>
      </c>
      <c r="X408" s="378" t="s">
        <v>1413</v>
      </c>
      <c r="Y408" s="378" t="s">
        <v>1413</v>
      </c>
      <c r="Z408" s="385" t="s">
        <v>1413</v>
      </c>
      <c r="AA408" s="385" t="s">
        <v>1413</v>
      </c>
      <c r="AB408" s="378" t="s">
        <v>4945</v>
      </c>
      <c r="AC408" s="378" t="s">
        <v>1413</v>
      </c>
      <c r="AD408" s="378" t="s">
        <v>1413</v>
      </c>
      <c r="AE408" s="378" t="s">
        <v>1413</v>
      </c>
      <c r="AF408" s="378" t="s">
        <v>1413</v>
      </c>
    </row>
    <row r="409" spans="1:32" hidden="1">
      <c r="A409" s="378" t="s">
        <v>151</v>
      </c>
      <c r="B409" s="379">
        <f t="shared" si="6"/>
        <v>0</v>
      </c>
      <c r="C409" s="378"/>
      <c r="D409" s="378"/>
      <c r="E409" s="378"/>
      <c r="F409" s="380" t="s">
        <v>1413</v>
      </c>
      <c r="G409" s="378" t="s">
        <v>5538</v>
      </c>
      <c r="H409" s="379" t="s">
        <v>1491</v>
      </c>
      <c r="I409" s="378" t="s">
        <v>1499</v>
      </c>
      <c r="J409" s="381" t="s">
        <v>1413</v>
      </c>
      <c r="K409" s="381" t="s">
        <v>1413</v>
      </c>
      <c r="L409" s="378" t="s">
        <v>5539</v>
      </c>
      <c r="M409" s="378" t="s">
        <v>1427</v>
      </c>
      <c r="N409" s="382">
        <v>41317</v>
      </c>
      <c r="O409" s="383">
        <v>2013</v>
      </c>
      <c r="P409" s="378" t="s">
        <v>1413</v>
      </c>
      <c r="Q409" s="378" t="s">
        <v>1413</v>
      </c>
      <c r="R409" s="378" t="s">
        <v>1413</v>
      </c>
      <c r="S409" s="381">
        <v>14</v>
      </c>
      <c r="T409" s="381" t="s">
        <v>1261</v>
      </c>
      <c r="U409" s="378" t="s">
        <v>1427</v>
      </c>
      <c r="V409" s="384" t="s">
        <v>1413</v>
      </c>
      <c r="W409" s="378" t="s">
        <v>1413</v>
      </c>
      <c r="X409" s="378" t="s">
        <v>1413</v>
      </c>
      <c r="Y409" s="378" t="s">
        <v>1413</v>
      </c>
      <c r="Z409" s="385" t="s">
        <v>1413</v>
      </c>
      <c r="AA409" s="385" t="s">
        <v>1413</v>
      </c>
      <c r="AB409" s="378" t="s">
        <v>1413</v>
      </c>
      <c r="AC409" s="378" t="s">
        <v>1413</v>
      </c>
      <c r="AD409" s="378" t="s">
        <v>1413</v>
      </c>
      <c r="AE409" s="378" t="s">
        <v>1413</v>
      </c>
      <c r="AF409" s="378" t="s">
        <v>1413</v>
      </c>
    </row>
    <row r="410" spans="1:32" hidden="1">
      <c r="A410" s="378" t="s">
        <v>151</v>
      </c>
      <c r="B410" s="379">
        <f t="shared" si="6"/>
        <v>0</v>
      </c>
      <c r="C410" s="378"/>
      <c r="D410" s="378"/>
      <c r="E410" s="378"/>
      <c r="F410" s="380" t="s">
        <v>1413</v>
      </c>
      <c r="G410" s="378" t="s">
        <v>5547</v>
      </c>
      <c r="H410" s="379" t="s">
        <v>1491</v>
      </c>
      <c r="I410" s="378" t="s">
        <v>1499</v>
      </c>
      <c r="J410" s="381" t="s">
        <v>1413</v>
      </c>
      <c r="K410" s="381" t="s">
        <v>1413</v>
      </c>
      <c r="L410" s="378" t="s">
        <v>5548</v>
      </c>
      <c r="M410" s="378" t="s">
        <v>2698</v>
      </c>
      <c r="N410" s="382">
        <v>42032</v>
      </c>
      <c r="O410" s="383">
        <v>2015</v>
      </c>
      <c r="P410" s="378" t="s">
        <v>1413</v>
      </c>
      <c r="Q410" s="378" t="s">
        <v>1413</v>
      </c>
      <c r="R410" s="378" t="s">
        <v>1413</v>
      </c>
      <c r="S410" s="381">
        <v>11</v>
      </c>
      <c r="T410" s="381" t="s">
        <v>1261</v>
      </c>
      <c r="U410" s="378" t="s">
        <v>2698</v>
      </c>
      <c r="V410" s="384" t="s">
        <v>1426</v>
      </c>
      <c r="W410" s="378" t="s">
        <v>1413</v>
      </c>
      <c r="X410" s="378" t="s">
        <v>1413</v>
      </c>
      <c r="Y410" s="378" t="s">
        <v>5483</v>
      </c>
      <c r="Z410" s="385" t="s">
        <v>1413</v>
      </c>
      <c r="AA410" s="385" t="s">
        <v>1413</v>
      </c>
      <c r="AB410" s="378" t="s">
        <v>5549</v>
      </c>
      <c r="AC410" s="378" t="s">
        <v>5550</v>
      </c>
      <c r="AD410" s="378" t="s">
        <v>1413</v>
      </c>
      <c r="AE410" s="378" t="s">
        <v>1413</v>
      </c>
      <c r="AF410" s="378" t="s">
        <v>1413</v>
      </c>
    </row>
    <row r="411" spans="1:32" hidden="1">
      <c r="A411" s="378" t="s">
        <v>151</v>
      </c>
      <c r="B411" s="379">
        <f t="shared" si="6"/>
        <v>0</v>
      </c>
      <c r="C411" s="378"/>
      <c r="D411" s="378"/>
      <c r="E411" s="378"/>
      <c r="F411" s="380" t="s">
        <v>1413</v>
      </c>
      <c r="G411" s="378" t="s">
        <v>5551</v>
      </c>
      <c r="H411" s="379" t="s">
        <v>1491</v>
      </c>
      <c r="I411" s="378" t="s">
        <v>1499</v>
      </c>
      <c r="J411" s="381" t="s">
        <v>1413</v>
      </c>
      <c r="K411" s="381" t="s">
        <v>1413</v>
      </c>
      <c r="L411" s="378" t="s">
        <v>5552</v>
      </c>
      <c r="M411" s="378" t="s">
        <v>5553</v>
      </c>
      <c r="N411" s="382">
        <v>27577</v>
      </c>
      <c r="O411" s="383">
        <v>1975</v>
      </c>
      <c r="P411" s="378" t="s">
        <v>1413</v>
      </c>
      <c r="Q411" s="378" t="s">
        <v>1413</v>
      </c>
      <c r="R411" s="378" t="s">
        <v>1413</v>
      </c>
      <c r="S411" s="381">
        <v>14</v>
      </c>
      <c r="T411" s="381" t="s">
        <v>1426</v>
      </c>
      <c r="U411" s="378" t="s">
        <v>5554</v>
      </c>
      <c r="V411" s="384" t="s">
        <v>1413</v>
      </c>
      <c r="W411" s="378" t="s">
        <v>1413</v>
      </c>
      <c r="X411" s="378" t="s">
        <v>1413</v>
      </c>
      <c r="Y411" s="378" t="s">
        <v>1413</v>
      </c>
      <c r="Z411" s="385" t="s">
        <v>1413</v>
      </c>
      <c r="AA411" s="385" t="s">
        <v>1413</v>
      </c>
      <c r="AB411" s="378" t="s">
        <v>1413</v>
      </c>
      <c r="AC411" s="378" t="s">
        <v>5555</v>
      </c>
      <c r="AD411" s="378" t="s">
        <v>1413</v>
      </c>
      <c r="AE411" s="378" t="s">
        <v>1413</v>
      </c>
      <c r="AF411" s="378" t="s">
        <v>1413</v>
      </c>
    </row>
    <row r="412" spans="1:32" hidden="1">
      <c r="A412" s="378" t="s">
        <v>151</v>
      </c>
      <c r="B412" s="379">
        <f t="shared" si="6"/>
        <v>0</v>
      </c>
      <c r="C412" s="378"/>
      <c r="D412" s="378"/>
      <c r="E412" s="378"/>
      <c r="F412" s="380" t="s">
        <v>1413</v>
      </c>
      <c r="G412" s="378" t="s">
        <v>5556</v>
      </c>
      <c r="H412" s="379" t="s">
        <v>1491</v>
      </c>
      <c r="I412" s="378" t="s">
        <v>1499</v>
      </c>
      <c r="J412" s="381" t="s">
        <v>1413</v>
      </c>
      <c r="K412" s="381" t="s">
        <v>1413</v>
      </c>
      <c r="L412" s="378" t="s">
        <v>6472</v>
      </c>
      <c r="M412" s="378" t="s">
        <v>1413</v>
      </c>
      <c r="N412" s="382">
        <v>41970</v>
      </c>
      <c r="O412" s="383">
        <v>2014</v>
      </c>
      <c r="P412" s="378" t="s">
        <v>1413</v>
      </c>
      <c r="Q412" s="378" t="s">
        <v>1413</v>
      </c>
      <c r="R412" s="378" t="s">
        <v>1413</v>
      </c>
      <c r="S412" s="381">
        <v>5</v>
      </c>
      <c r="T412" s="381" t="s">
        <v>1426</v>
      </c>
      <c r="U412" s="378" t="s">
        <v>1413</v>
      </c>
      <c r="V412" s="384" t="s">
        <v>1413</v>
      </c>
      <c r="W412" s="378" t="s">
        <v>1413</v>
      </c>
      <c r="X412" s="378" t="s">
        <v>1413</v>
      </c>
      <c r="Y412" s="378" t="s">
        <v>1413</v>
      </c>
      <c r="Z412" s="385" t="s">
        <v>1413</v>
      </c>
      <c r="AA412" s="385" t="s">
        <v>1413</v>
      </c>
      <c r="AB412" s="378" t="s">
        <v>1413</v>
      </c>
      <c r="AC412" s="378" t="s">
        <v>5557</v>
      </c>
      <c r="AD412" s="378" t="s">
        <v>1413</v>
      </c>
      <c r="AE412" s="378" t="s">
        <v>1413</v>
      </c>
      <c r="AF412" s="378" t="s">
        <v>1413</v>
      </c>
    </row>
    <row r="413" spans="1:32" hidden="1">
      <c r="A413" s="378" t="s">
        <v>151</v>
      </c>
      <c r="B413" s="379">
        <f t="shared" si="6"/>
        <v>0</v>
      </c>
      <c r="C413" s="378"/>
      <c r="D413" s="378"/>
      <c r="E413" s="378"/>
      <c r="F413" s="380" t="s">
        <v>1413</v>
      </c>
      <c r="G413" s="378" t="s">
        <v>5720</v>
      </c>
      <c r="H413" s="379" t="s">
        <v>1491</v>
      </c>
      <c r="I413" s="378" t="s">
        <v>1499</v>
      </c>
      <c r="J413" s="381" t="s">
        <v>1413</v>
      </c>
      <c r="K413" s="381" t="s">
        <v>1413</v>
      </c>
      <c r="L413" s="378" t="s">
        <v>5721</v>
      </c>
      <c r="M413" s="378" t="s">
        <v>5722</v>
      </c>
      <c r="N413" s="382">
        <v>41457</v>
      </c>
      <c r="O413" s="383">
        <v>2013</v>
      </c>
      <c r="P413" s="378" t="s">
        <v>1413</v>
      </c>
      <c r="Q413" s="378" t="s">
        <v>1413</v>
      </c>
      <c r="R413" s="378" t="s">
        <v>1413</v>
      </c>
      <c r="S413" s="381" t="s">
        <v>1413</v>
      </c>
      <c r="T413" s="381" t="s">
        <v>1426</v>
      </c>
      <c r="U413" s="378" t="s">
        <v>2698</v>
      </c>
      <c r="V413" s="384" t="s">
        <v>1426</v>
      </c>
      <c r="W413" s="378" t="s">
        <v>1413</v>
      </c>
      <c r="X413" s="378" t="s">
        <v>5723</v>
      </c>
      <c r="Y413" s="378" t="s">
        <v>1413</v>
      </c>
      <c r="Z413" s="385" t="s">
        <v>1413</v>
      </c>
      <c r="AA413" s="385" t="s">
        <v>1413</v>
      </c>
      <c r="AB413" s="378" t="s">
        <v>5724</v>
      </c>
      <c r="AC413" s="378" t="s">
        <v>5725</v>
      </c>
      <c r="AD413" s="378" t="s">
        <v>5726</v>
      </c>
      <c r="AE413" s="378" t="s">
        <v>5726</v>
      </c>
      <c r="AF413" s="378" t="s">
        <v>5726</v>
      </c>
    </row>
    <row r="414" spans="1:32" hidden="1">
      <c r="A414" s="378" t="s">
        <v>151</v>
      </c>
      <c r="B414" s="379">
        <f t="shared" si="6"/>
        <v>0</v>
      </c>
      <c r="C414" s="378"/>
      <c r="D414" s="378"/>
      <c r="E414" s="378"/>
      <c r="F414" s="380" t="s">
        <v>1413</v>
      </c>
      <c r="G414" s="378" t="s">
        <v>5558</v>
      </c>
      <c r="H414" s="379" t="s">
        <v>1491</v>
      </c>
      <c r="I414" s="378" t="s">
        <v>1499</v>
      </c>
      <c r="J414" s="381" t="s">
        <v>1413</v>
      </c>
      <c r="K414" s="381" t="s">
        <v>1413</v>
      </c>
      <c r="L414" s="378" t="s">
        <v>5559</v>
      </c>
      <c r="M414" s="378" t="s">
        <v>5553</v>
      </c>
      <c r="N414" s="382">
        <v>27577</v>
      </c>
      <c r="O414" s="383">
        <v>1975</v>
      </c>
      <c r="P414" s="378" t="s">
        <v>1413</v>
      </c>
      <c r="Q414" s="378" t="s">
        <v>1413</v>
      </c>
      <c r="R414" s="378" t="s">
        <v>1413</v>
      </c>
      <c r="S414" s="381">
        <v>19</v>
      </c>
      <c r="T414" s="381" t="s">
        <v>1426</v>
      </c>
      <c r="U414" s="378" t="s">
        <v>5560</v>
      </c>
      <c r="V414" s="384" t="s">
        <v>1426</v>
      </c>
      <c r="W414" s="378" t="s">
        <v>1413</v>
      </c>
      <c r="X414" s="378" t="s">
        <v>1413</v>
      </c>
      <c r="Y414" s="378" t="s">
        <v>5513</v>
      </c>
      <c r="Z414" s="385" t="s">
        <v>1413</v>
      </c>
      <c r="AA414" s="385" t="s">
        <v>1413</v>
      </c>
      <c r="AB414" s="378" t="s">
        <v>5561</v>
      </c>
      <c r="AC414" s="378" t="s">
        <v>5562</v>
      </c>
      <c r="AD414" s="378" t="s">
        <v>1413</v>
      </c>
      <c r="AE414" s="378" t="s">
        <v>1413</v>
      </c>
      <c r="AF414" s="378" t="s">
        <v>1413</v>
      </c>
    </row>
    <row r="415" spans="1:32" hidden="1">
      <c r="A415" s="378" t="s">
        <v>151</v>
      </c>
      <c r="B415" s="379">
        <f t="shared" si="6"/>
        <v>0</v>
      </c>
      <c r="C415" s="378"/>
      <c r="D415" s="378"/>
      <c r="E415" s="378"/>
      <c r="F415" s="380" t="s">
        <v>1413</v>
      </c>
      <c r="G415" s="378" t="s">
        <v>5575</v>
      </c>
      <c r="H415" s="379" t="s">
        <v>1491</v>
      </c>
      <c r="I415" s="378" t="s">
        <v>1499</v>
      </c>
      <c r="J415" s="381" t="s">
        <v>1413</v>
      </c>
      <c r="K415" s="381" t="s">
        <v>1413</v>
      </c>
      <c r="L415" s="378" t="s">
        <v>5576</v>
      </c>
      <c r="M415" s="378" t="s">
        <v>2698</v>
      </c>
      <c r="N415" s="382">
        <v>41937</v>
      </c>
      <c r="O415" s="383">
        <v>2014</v>
      </c>
      <c r="P415" s="378" t="s">
        <v>1413</v>
      </c>
      <c r="Q415" s="378" t="s">
        <v>1413</v>
      </c>
      <c r="R415" s="378" t="s">
        <v>1413</v>
      </c>
      <c r="S415" s="381">
        <v>6</v>
      </c>
      <c r="T415" s="381" t="s">
        <v>1261</v>
      </c>
      <c r="U415" s="378" t="s">
        <v>2698</v>
      </c>
      <c r="V415" s="384" t="s">
        <v>1426</v>
      </c>
      <c r="W415" s="378" t="s">
        <v>1413</v>
      </c>
      <c r="X415" s="378" t="s">
        <v>1413</v>
      </c>
      <c r="Y415" s="378" t="s">
        <v>5483</v>
      </c>
      <c r="Z415" s="385" t="s">
        <v>1413</v>
      </c>
      <c r="AA415" s="385" t="s">
        <v>1413</v>
      </c>
      <c r="AB415" s="378" t="s">
        <v>5487</v>
      </c>
      <c r="AC415" s="378" t="s">
        <v>5577</v>
      </c>
      <c r="AD415" s="378" t="s">
        <v>1413</v>
      </c>
      <c r="AE415" s="378" t="s">
        <v>1413</v>
      </c>
      <c r="AF415" s="378" t="s">
        <v>1413</v>
      </c>
    </row>
    <row r="416" spans="1:32" hidden="1">
      <c r="A416" s="378" t="s">
        <v>151</v>
      </c>
      <c r="B416" s="379">
        <f t="shared" si="6"/>
        <v>0</v>
      </c>
      <c r="C416" s="378"/>
      <c r="D416" s="378"/>
      <c r="E416" s="378"/>
      <c r="F416" s="380" t="s">
        <v>1413</v>
      </c>
      <c r="G416" s="378" t="s">
        <v>5588</v>
      </c>
      <c r="H416" s="379" t="s">
        <v>1491</v>
      </c>
      <c r="I416" s="378" t="s">
        <v>1499</v>
      </c>
      <c r="J416" s="381" t="s">
        <v>1413</v>
      </c>
      <c r="K416" s="381" t="s">
        <v>1413</v>
      </c>
      <c r="L416" s="378" t="s">
        <v>5589</v>
      </c>
      <c r="M416" s="378" t="s">
        <v>2698</v>
      </c>
      <c r="N416" s="382">
        <v>41612</v>
      </c>
      <c r="O416" s="383">
        <v>2013</v>
      </c>
      <c r="P416" s="378" t="s">
        <v>1413</v>
      </c>
      <c r="Q416" s="378" t="s">
        <v>1413</v>
      </c>
      <c r="R416" s="378" t="s">
        <v>1413</v>
      </c>
      <c r="S416" s="381">
        <v>12</v>
      </c>
      <c r="T416" s="381" t="s">
        <v>1426</v>
      </c>
      <c r="U416" s="378" t="s">
        <v>2698</v>
      </c>
      <c r="V416" s="384" t="s">
        <v>1426</v>
      </c>
      <c r="W416" s="378" t="s">
        <v>1413</v>
      </c>
      <c r="X416" s="378" t="s">
        <v>1413</v>
      </c>
      <c r="Y416" s="378" t="s">
        <v>5483</v>
      </c>
      <c r="Z416" s="385" t="s">
        <v>1413</v>
      </c>
      <c r="AA416" s="385" t="s">
        <v>1413</v>
      </c>
      <c r="AB416" s="378" t="s">
        <v>1413</v>
      </c>
      <c r="AC416" s="378" t="s">
        <v>1413</v>
      </c>
      <c r="AD416" s="378" t="s">
        <v>1413</v>
      </c>
      <c r="AE416" s="378" t="s">
        <v>1413</v>
      </c>
      <c r="AF416" s="378" t="s">
        <v>1413</v>
      </c>
    </row>
    <row r="417" spans="1:32" hidden="1">
      <c r="A417" s="378" t="s">
        <v>151</v>
      </c>
      <c r="B417" s="379">
        <f t="shared" si="6"/>
        <v>0</v>
      </c>
      <c r="C417" s="378"/>
      <c r="D417" s="378"/>
      <c r="E417" s="378"/>
      <c r="F417" s="380" t="s">
        <v>1413</v>
      </c>
      <c r="G417" s="378" t="s">
        <v>5595</v>
      </c>
      <c r="H417" s="379" t="s">
        <v>1491</v>
      </c>
      <c r="I417" s="378" t="s">
        <v>1499</v>
      </c>
      <c r="J417" s="381" t="s">
        <v>1413</v>
      </c>
      <c r="K417" s="381" t="s">
        <v>1413</v>
      </c>
      <c r="L417" s="378" t="s">
        <v>5596</v>
      </c>
      <c r="M417" s="378" t="s">
        <v>2698</v>
      </c>
      <c r="N417" s="382">
        <v>42345</v>
      </c>
      <c r="O417" s="383">
        <v>2015</v>
      </c>
      <c r="P417" s="378" t="s">
        <v>1413</v>
      </c>
      <c r="Q417" s="378" t="s">
        <v>1413</v>
      </c>
      <c r="R417" s="378" t="s">
        <v>1413</v>
      </c>
      <c r="S417" s="381">
        <v>18</v>
      </c>
      <c r="T417" s="381" t="s">
        <v>1261</v>
      </c>
      <c r="U417" s="378" t="s">
        <v>2698</v>
      </c>
      <c r="V417" s="384" t="s">
        <v>1413</v>
      </c>
      <c r="W417" s="378" t="s">
        <v>1413</v>
      </c>
      <c r="X417" s="378" t="s">
        <v>1413</v>
      </c>
      <c r="Y417" s="378" t="s">
        <v>5483</v>
      </c>
      <c r="Z417" s="385" t="s">
        <v>1413</v>
      </c>
      <c r="AA417" s="385" t="s">
        <v>1413</v>
      </c>
      <c r="AB417" s="378" t="s">
        <v>1413</v>
      </c>
      <c r="AC417" s="378" t="s">
        <v>1413</v>
      </c>
      <c r="AD417" s="378" t="s">
        <v>1413</v>
      </c>
      <c r="AE417" s="378" t="s">
        <v>1413</v>
      </c>
      <c r="AF417" s="378" t="s">
        <v>1413</v>
      </c>
    </row>
    <row r="418" spans="1:32" hidden="1">
      <c r="A418" s="378" t="s">
        <v>152</v>
      </c>
      <c r="B418" s="379">
        <f t="shared" si="6"/>
        <v>0</v>
      </c>
      <c r="C418" s="378"/>
      <c r="D418" s="378"/>
      <c r="E418" s="378"/>
      <c r="F418" s="380" t="s">
        <v>1413</v>
      </c>
      <c r="G418" s="378" t="s">
        <v>5919</v>
      </c>
      <c r="H418" s="379" t="s">
        <v>1491</v>
      </c>
      <c r="I418" s="378" t="s">
        <v>1499</v>
      </c>
      <c r="J418" s="381" t="s">
        <v>1413</v>
      </c>
      <c r="K418" s="381" t="s">
        <v>1413</v>
      </c>
      <c r="L418" s="378" t="s">
        <v>5920</v>
      </c>
      <c r="M418" s="378" t="s">
        <v>5921</v>
      </c>
      <c r="N418" s="382">
        <v>39052</v>
      </c>
      <c r="O418" s="383">
        <v>2006</v>
      </c>
      <c r="P418" s="378" t="s">
        <v>1413</v>
      </c>
      <c r="Q418" s="378" t="s">
        <v>1413</v>
      </c>
      <c r="R418" s="378" t="s">
        <v>1413</v>
      </c>
      <c r="S418" s="381">
        <v>9</v>
      </c>
      <c r="T418" s="381" t="s">
        <v>1261</v>
      </c>
      <c r="U418" s="378" t="s">
        <v>5922</v>
      </c>
      <c r="V418" s="384" t="s">
        <v>1426</v>
      </c>
      <c r="W418" s="378" t="s">
        <v>1413</v>
      </c>
      <c r="X418" s="378" t="s">
        <v>1413</v>
      </c>
      <c r="Y418" s="378" t="s">
        <v>5876</v>
      </c>
      <c r="Z418" s="385" t="s">
        <v>1413</v>
      </c>
      <c r="AA418" s="385" t="s">
        <v>1413</v>
      </c>
      <c r="AB418" s="378" t="s">
        <v>5923</v>
      </c>
      <c r="AC418" s="378" t="s">
        <v>5924</v>
      </c>
      <c r="AD418" s="378" t="s">
        <v>1413</v>
      </c>
      <c r="AE418" s="378" t="s">
        <v>1413</v>
      </c>
      <c r="AF418" s="378" t="s">
        <v>1413</v>
      </c>
    </row>
    <row r="419" spans="1:32" hidden="1">
      <c r="A419" s="378" t="s">
        <v>152</v>
      </c>
      <c r="B419" s="379">
        <f t="shared" si="6"/>
        <v>0</v>
      </c>
      <c r="C419" s="378"/>
      <c r="D419" s="378"/>
      <c r="E419" s="378"/>
      <c r="F419" s="380" t="s">
        <v>1413</v>
      </c>
      <c r="G419" s="378" t="s">
        <v>5925</v>
      </c>
      <c r="H419" s="379" t="s">
        <v>1491</v>
      </c>
      <c r="I419" s="378" t="s">
        <v>1499</v>
      </c>
      <c r="J419" s="381" t="s">
        <v>1413</v>
      </c>
      <c r="K419" s="381" t="s">
        <v>1413</v>
      </c>
      <c r="L419" s="378" t="s">
        <v>5926</v>
      </c>
      <c r="M419" s="378" t="s">
        <v>1427</v>
      </c>
      <c r="N419" s="382">
        <v>40756</v>
      </c>
      <c r="O419" s="383">
        <v>2011</v>
      </c>
      <c r="P419" s="378" t="s">
        <v>1413</v>
      </c>
      <c r="Q419" s="378" t="s">
        <v>1413</v>
      </c>
      <c r="R419" s="378" t="s">
        <v>1413</v>
      </c>
      <c r="S419" s="381">
        <v>6</v>
      </c>
      <c r="T419" s="381" t="s">
        <v>1261</v>
      </c>
      <c r="U419" s="378" t="s">
        <v>1427</v>
      </c>
      <c r="V419" s="384" t="s">
        <v>1426</v>
      </c>
      <c r="W419" s="378" t="s">
        <v>1413</v>
      </c>
      <c r="X419" s="378" t="s">
        <v>1413</v>
      </c>
      <c r="Y419" s="378" t="s">
        <v>5885</v>
      </c>
      <c r="Z419" s="385" t="s">
        <v>1413</v>
      </c>
      <c r="AA419" s="385" t="s">
        <v>1413</v>
      </c>
      <c r="AB419" s="378" t="s">
        <v>5927</v>
      </c>
      <c r="AC419" s="378" t="s">
        <v>5928</v>
      </c>
      <c r="AD419" s="378" t="s">
        <v>1413</v>
      </c>
      <c r="AE419" s="378" t="s">
        <v>1413</v>
      </c>
      <c r="AF419" s="378" t="s">
        <v>1413</v>
      </c>
    </row>
    <row r="420" spans="1:32" hidden="1">
      <c r="A420" s="378" t="s">
        <v>152</v>
      </c>
      <c r="B420" s="379">
        <f t="shared" si="6"/>
        <v>0</v>
      </c>
      <c r="C420" s="378"/>
      <c r="D420" s="378"/>
      <c r="E420" s="378"/>
      <c r="F420" s="380" t="s">
        <v>1413</v>
      </c>
      <c r="G420" s="378" t="s">
        <v>5951</v>
      </c>
      <c r="H420" s="379" t="s">
        <v>1491</v>
      </c>
      <c r="I420" s="378" t="s">
        <v>1499</v>
      </c>
      <c r="J420" s="381" t="s">
        <v>1413</v>
      </c>
      <c r="K420" s="381" t="s">
        <v>1413</v>
      </c>
      <c r="L420" s="378" t="s">
        <v>5952</v>
      </c>
      <c r="M420" s="378" t="s">
        <v>1427</v>
      </c>
      <c r="N420" s="382">
        <v>35522</v>
      </c>
      <c r="O420" s="383">
        <v>1997</v>
      </c>
      <c r="P420" s="378" t="s">
        <v>1413</v>
      </c>
      <c r="Q420" s="378" t="s">
        <v>1413</v>
      </c>
      <c r="R420" s="378" t="s">
        <v>1413</v>
      </c>
      <c r="S420" s="381">
        <v>10</v>
      </c>
      <c r="T420" s="381" t="s">
        <v>1261</v>
      </c>
      <c r="U420" s="378" t="s">
        <v>1427</v>
      </c>
      <c r="V420" s="384" t="s">
        <v>1426</v>
      </c>
      <c r="W420" s="378" t="s">
        <v>1413</v>
      </c>
      <c r="X420" s="378" t="s">
        <v>1413</v>
      </c>
      <c r="Y420" s="378" t="s">
        <v>5885</v>
      </c>
      <c r="Z420" s="385" t="s">
        <v>1413</v>
      </c>
      <c r="AA420" s="385" t="s">
        <v>1413</v>
      </c>
      <c r="AB420" s="378" t="s">
        <v>6473</v>
      </c>
      <c r="AC420" s="378" t="s">
        <v>1413</v>
      </c>
      <c r="AD420" s="378" t="s">
        <v>1413</v>
      </c>
      <c r="AE420" s="378" t="s">
        <v>1413</v>
      </c>
      <c r="AF420" s="378" t="s">
        <v>1413</v>
      </c>
    </row>
    <row r="421" spans="1:32" hidden="1">
      <c r="A421" s="378" t="s">
        <v>152</v>
      </c>
      <c r="B421" s="379">
        <f t="shared" si="6"/>
        <v>0</v>
      </c>
      <c r="C421" s="378"/>
      <c r="D421" s="378"/>
      <c r="E421" s="378"/>
      <c r="F421" s="380" t="s">
        <v>1413</v>
      </c>
      <c r="G421" s="378" t="s">
        <v>5901</v>
      </c>
      <c r="H421" s="379" t="s">
        <v>1491</v>
      </c>
      <c r="I421" s="378" t="s">
        <v>1499</v>
      </c>
      <c r="J421" s="381" t="s">
        <v>1413</v>
      </c>
      <c r="K421" s="381" t="s">
        <v>1413</v>
      </c>
      <c r="L421" s="378" t="s">
        <v>5902</v>
      </c>
      <c r="M421" s="378" t="s">
        <v>5903</v>
      </c>
      <c r="N421" s="382">
        <v>41772</v>
      </c>
      <c r="O421" s="383">
        <v>2014</v>
      </c>
      <c r="P421" s="378" t="s">
        <v>1413</v>
      </c>
      <c r="Q421" s="378" t="s">
        <v>1413</v>
      </c>
      <c r="R421" s="378" t="s">
        <v>1413</v>
      </c>
      <c r="S421" s="381">
        <v>15</v>
      </c>
      <c r="T421" s="381" t="s">
        <v>1426</v>
      </c>
      <c r="U421" s="378" t="s">
        <v>2698</v>
      </c>
      <c r="V421" s="384" t="s">
        <v>1544</v>
      </c>
      <c r="W421" s="378" t="s">
        <v>1413</v>
      </c>
      <c r="X421" s="378" t="s">
        <v>1413</v>
      </c>
      <c r="Y421" s="378" t="s">
        <v>5885</v>
      </c>
      <c r="Z421" s="385" t="s">
        <v>1413</v>
      </c>
      <c r="AA421" s="385" t="s">
        <v>1413</v>
      </c>
      <c r="AB421" s="378" t="s">
        <v>5885</v>
      </c>
      <c r="AC421" s="378" t="s">
        <v>5904</v>
      </c>
      <c r="AD421" s="378" t="s">
        <v>1413</v>
      </c>
      <c r="AE421" s="378" t="s">
        <v>1413</v>
      </c>
      <c r="AF421" s="378" t="s">
        <v>1413</v>
      </c>
    </row>
    <row r="422" spans="1:32" hidden="1">
      <c r="A422" s="378" t="s">
        <v>5971</v>
      </c>
      <c r="B422" s="379">
        <f t="shared" si="6"/>
        <v>0</v>
      </c>
      <c r="C422" s="378"/>
      <c r="D422" s="378"/>
      <c r="E422" s="378"/>
      <c r="F422" s="380" t="s">
        <v>1413</v>
      </c>
      <c r="G422" s="378" t="s">
        <v>6179</v>
      </c>
      <c r="H422" s="379" t="s">
        <v>1491</v>
      </c>
      <c r="I422" s="378" t="s">
        <v>1499</v>
      </c>
      <c r="J422" s="381" t="s">
        <v>1413</v>
      </c>
      <c r="K422" s="381" t="s">
        <v>1413</v>
      </c>
      <c r="L422" s="378" t="s">
        <v>6180</v>
      </c>
      <c r="M422" s="378" t="s">
        <v>6022</v>
      </c>
      <c r="N422" s="382">
        <v>36892</v>
      </c>
      <c r="O422" s="383">
        <v>2001</v>
      </c>
      <c r="P422" s="378" t="s">
        <v>1413</v>
      </c>
      <c r="Q422" s="378" t="s">
        <v>1413</v>
      </c>
      <c r="R422" s="378" t="s">
        <v>1413</v>
      </c>
      <c r="S422" s="381">
        <v>0</v>
      </c>
      <c r="T422" s="381" t="s">
        <v>1426</v>
      </c>
      <c r="U422" s="378" t="s">
        <v>6022</v>
      </c>
      <c r="V422" s="384" t="s">
        <v>1426</v>
      </c>
      <c r="W422" s="378" t="s">
        <v>1413</v>
      </c>
      <c r="X422" s="378" t="s">
        <v>1413</v>
      </c>
      <c r="Y422" s="378" t="s">
        <v>6022</v>
      </c>
      <c r="Z422" s="385" t="s">
        <v>1413</v>
      </c>
      <c r="AA422" s="385" t="s">
        <v>1413</v>
      </c>
      <c r="AB422" s="378" t="s">
        <v>1413</v>
      </c>
      <c r="AC422" s="378" t="s">
        <v>6023</v>
      </c>
      <c r="AD422" s="378" t="s">
        <v>1413</v>
      </c>
      <c r="AE422" s="378" t="s">
        <v>1413</v>
      </c>
      <c r="AF422" s="378" t="s">
        <v>1413</v>
      </c>
    </row>
    <row r="423" spans="1:32" hidden="1">
      <c r="A423" s="378" t="s">
        <v>5971</v>
      </c>
      <c r="B423" s="379">
        <f t="shared" si="6"/>
        <v>0</v>
      </c>
      <c r="C423" s="378"/>
      <c r="D423" s="378"/>
      <c r="E423" s="378"/>
      <c r="F423" s="380" t="s">
        <v>1413</v>
      </c>
      <c r="G423" s="378" t="s">
        <v>6019</v>
      </c>
      <c r="H423" s="379" t="s">
        <v>1491</v>
      </c>
      <c r="I423" s="378" t="s">
        <v>1499</v>
      </c>
      <c r="J423" s="381" t="s">
        <v>1413</v>
      </c>
      <c r="K423" s="381" t="s">
        <v>1413</v>
      </c>
      <c r="L423" s="378" t="s">
        <v>6020</v>
      </c>
      <c r="M423" s="378" t="s">
        <v>6021</v>
      </c>
      <c r="N423" s="382">
        <v>42186</v>
      </c>
      <c r="O423" s="383">
        <v>2015</v>
      </c>
      <c r="P423" s="378" t="s">
        <v>1413</v>
      </c>
      <c r="Q423" s="378" t="s">
        <v>1413</v>
      </c>
      <c r="R423" s="378" t="s">
        <v>1413</v>
      </c>
      <c r="S423" s="381">
        <v>0</v>
      </c>
      <c r="T423" s="381" t="s">
        <v>1426</v>
      </c>
      <c r="U423" s="378" t="s">
        <v>6022</v>
      </c>
      <c r="V423" s="384" t="s">
        <v>1426</v>
      </c>
      <c r="W423" s="378" t="s">
        <v>1413</v>
      </c>
      <c r="X423" s="378" t="s">
        <v>1413</v>
      </c>
      <c r="Y423" s="378" t="s">
        <v>6022</v>
      </c>
      <c r="Z423" s="385" t="s">
        <v>1413</v>
      </c>
      <c r="AA423" s="385" t="s">
        <v>1413</v>
      </c>
      <c r="AB423" s="378" t="s">
        <v>1413</v>
      </c>
      <c r="AC423" s="378" t="s">
        <v>6023</v>
      </c>
      <c r="AD423" s="378" t="s">
        <v>1413</v>
      </c>
      <c r="AE423" s="378" t="s">
        <v>1413</v>
      </c>
      <c r="AF423" s="378" t="s">
        <v>1413</v>
      </c>
    </row>
    <row r="424" spans="1:32" hidden="1">
      <c r="A424" s="378" t="s">
        <v>5971</v>
      </c>
      <c r="B424" s="379">
        <f t="shared" si="6"/>
        <v>0</v>
      </c>
      <c r="C424" s="378"/>
      <c r="D424" s="378"/>
      <c r="E424" s="378"/>
      <c r="F424" s="380" t="s">
        <v>1413</v>
      </c>
      <c r="G424" s="378" t="s">
        <v>6024</v>
      </c>
      <c r="H424" s="379" t="s">
        <v>1491</v>
      </c>
      <c r="I424" s="378" t="s">
        <v>1499</v>
      </c>
      <c r="J424" s="381" t="s">
        <v>1413</v>
      </c>
      <c r="K424" s="381" t="s">
        <v>1413</v>
      </c>
      <c r="L424" s="378" t="s">
        <v>6025</v>
      </c>
      <c r="M424" s="378" t="s">
        <v>6022</v>
      </c>
      <c r="N424" s="382">
        <v>42305</v>
      </c>
      <c r="O424" s="383">
        <v>2015</v>
      </c>
      <c r="P424" s="378" t="s">
        <v>1413</v>
      </c>
      <c r="Q424" s="378" t="s">
        <v>1413</v>
      </c>
      <c r="R424" s="378" t="s">
        <v>1413</v>
      </c>
      <c r="S424" s="381">
        <v>0</v>
      </c>
      <c r="T424" s="381" t="s">
        <v>1426</v>
      </c>
      <c r="U424" s="378" t="s">
        <v>6026</v>
      </c>
      <c r="V424" s="384" t="s">
        <v>1426</v>
      </c>
      <c r="W424" s="378" t="s">
        <v>1413</v>
      </c>
      <c r="X424" s="378" t="s">
        <v>1413</v>
      </c>
      <c r="Y424" s="378" t="s">
        <v>6022</v>
      </c>
      <c r="Z424" s="385" t="s">
        <v>1413</v>
      </c>
      <c r="AA424" s="385" t="s">
        <v>1413</v>
      </c>
      <c r="AB424" s="378" t="s">
        <v>1413</v>
      </c>
      <c r="AC424" s="378" t="s">
        <v>6023</v>
      </c>
      <c r="AD424" s="378" t="s">
        <v>1413</v>
      </c>
      <c r="AE424" s="378" t="s">
        <v>1413</v>
      </c>
      <c r="AF424" s="378" t="s">
        <v>1413</v>
      </c>
    </row>
    <row r="425" spans="1:32" hidden="1">
      <c r="A425" s="378" t="s">
        <v>5971</v>
      </c>
      <c r="B425" s="379">
        <f t="shared" si="6"/>
        <v>0</v>
      </c>
      <c r="C425" s="378"/>
      <c r="D425" s="378"/>
      <c r="E425" s="378"/>
      <c r="F425" s="380" t="s">
        <v>1413</v>
      </c>
      <c r="G425" s="378" t="s">
        <v>6181</v>
      </c>
      <c r="H425" s="379" t="s">
        <v>1491</v>
      </c>
      <c r="I425" s="378" t="s">
        <v>1499</v>
      </c>
      <c r="J425" s="381" t="s">
        <v>1413</v>
      </c>
      <c r="K425" s="381" t="s">
        <v>1413</v>
      </c>
      <c r="L425" s="378" t="s">
        <v>6182</v>
      </c>
      <c r="M425" s="378" t="s">
        <v>5979</v>
      </c>
      <c r="N425" s="382">
        <v>41457</v>
      </c>
      <c r="O425" s="383">
        <v>2013</v>
      </c>
      <c r="P425" s="378" t="s">
        <v>1413</v>
      </c>
      <c r="Q425" s="378" t="s">
        <v>1413</v>
      </c>
      <c r="R425" s="378" t="s">
        <v>1413</v>
      </c>
      <c r="S425" s="381">
        <v>25</v>
      </c>
      <c r="T425" s="381" t="s">
        <v>1426</v>
      </c>
      <c r="U425" s="378" t="s">
        <v>5979</v>
      </c>
      <c r="V425" s="384" t="s">
        <v>1426</v>
      </c>
      <c r="W425" s="378" t="s">
        <v>1413</v>
      </c>
      <c r="X425" s="378" t="s">
        <v>1413</v>
      </c>
      <c r="Y425" s="378" t="s">
        <v>5979</v>
      </c>
      <c r="Z425" s="385" t="s">
        <v>1413</v>
      </c>
      <c r="AA425" s="385" t="s">
        <v>1413</v>
      </c>
      <c r="AB425" s="378" t="s">
        <v>1413</v>
      </c>
      <c r="AC425" s="378" t="s">
        <v>6183</v>
      </c>
      <c r="AD425" s="378" t="s">
        <v>1413</v>
      </c>
      <c r="AE425" s="378" t="s">
        <v>1413</v>
      </c>
      <c r="AF425" s="378" t="s">
        <v>1413</v>
      </c>
    </row>
    <row r="426" spans="1:32" hidden="1">
      <c r="A426" s="378" t="s">
        <v>5971</v>
      </c>
      <c r="B426" s="379">
        <f t="shared" si="6"/>
        <v>0</v>
      </c>
      <c r="C426" s="378"/>
      <c r="D426" s="378"/>
      <c r="E426" s="378"/>
      <c r="F426" s="380" t="s">
        <v>1413</v>
      </c>
      <c r="G426" s="378" t="s">
        <v>6184</v>
      </c>
      <c r="H426" s="379" t="s">
        <v>1491</v>
      </c>
      <c r="I426" s="378" t="s">
        <v>1499</v>
      </c>
      <c r="J426" s="381" t="s">
        <v>1413</v>
      </c>
      <c r="K426" s="381" t="s">
        <v>1413</v>
      </c>
      <c r="L426" s="378" t="s">
        <v>6185</v>
      </c>
      <c r="M426" s="378" t="s">
        <v>6186</v>
      </c>
      <c r="N426" s="382">
        <v>38427</v>
      </c>
      <c r="O426" s="383">
        <v>2005</v>
      </c>
      <c r="P426" s="378" t="s">
        <v>1413</v>
      </c>
      <c r="Q426" s="378" t="s">
        <v>1413</v>
      </c>
      <c r="R426" s="378" t="s">
        <v>1413</v>
      </c>
      <c r="S426" s="381" t="s">
        <v>1413</v>
      </c>
      <c r="T426" s="381" t="s">
        <v>1426</v>
      </c>
      <c r="U426" s="378" t="s">
        <v>6187</v>
      </c>
      <c r="V426" s="384" t="s">
        <v>1426</v>
      </c>
      <c r="W426" s="378" t="s">
        <v>1413</v>
      </c>
      <c r="X426" s="378" t="s">
        <v>1413</v>
      </c>
      <c r="Y426" s="378" t="s">
        <v>1413</v>
      </c>
      <c r="Z426" s="385" t="s">
        <v>1413</v>
      </c>
      <c r="AA426" s="385" t="s">
        <v>1413</v>
      </c>
      <c r="AB426" s="378" t="s">
        <v>1413</v>
      </c>
      <c r="AC426" s="378" t="s">
        <v>6188</v>
      </c>
      <c r="AD426" s="378" t="s">
        <v>1413</v>
      </c>
      <c r="AE426" s="378" t="s">
        <v>1413</v>
      </c>
      <c r="AF426" s="378" t="s">
        <v>1413</v>
      </c>
    </row>
    <row r="427" spans="1:32" hidden="1">
      <c r="A427" s="378" t="s">
        <v>5971</v>
      </c>
      <c r="B427" s="379">
        <f t="shared" si="6"/>
        <v>0</v>
      </c>
      <c r="C427" s="378"/>
      <c r="D427" s="378"/>
      <c r="E427" s="378"/>
      <c r="F427" s="380" t="s">
        <v>1413</v>
      </c>
      <c r="G427" s="378" t="s">
        <v>6224</v>
      </c>
      <c r="H427" s="379" t="s">
        <v>1491</v>
      </c>
      <c r="I427" s="378" t="s">
        <v>1499</v>
      </c>
      <c r="J427" s="381" t="s">
        <v>1413</v>
      </c>
      <c r="K427" s="381" t="s">
        <v>1413</v>
      </c>
      <c r="L427" s="378" t="s">
        <v>6225</v>
      </c>
      <c r="M427" s="378" t="s">
        <v>1427</v>
      </c>
      <c r="N427" s="382">
        <v>36301</v>
      </c>
      <c r="O427" s="383">
        <v>1999</v>
      </c>
      <c r="P427" s="378" t="s">
        <v>1413</v>
      </c>
      <c r="Q427" s="378" t="s">
        <v>1413</v>
      </c>
      <c r="R427" s="378" t="s">
        <v>1413</v>
      </c>
      <c r="S427" s="381">
        <v>10</v>
      </c>
      <c r="T427" s="381" t="s">
        <v>1426</v>
      </c>
      <c r="U427" s="378" t="s">
        <v>1427</v>
      </c>
      <c r="V427" s="384" t="s">
        <v>1426</v>
      </c>
      <c r="W427" s="378" t="s">
        <v>1413</v>
      </c>
      <c r="X427" s="378" t="s">
        <v>1413</v>
      </c>
      <c r="Y427" s="378" t="s">
        <v>1413</v>
      </c>
      <c r="Z427" s="385" t="s">
        <v>1413</v>
      </c>
      <c r="AA427" s="385" t="s">
        <v>1413</v>
      </c>
      <c r="AB427" s="378" t="s">
        <v>1413</v>
      </c>
      <c r="AC427" s="378" t="s">
        <v>6226</v>
      </c>
      <c r="AD427" s="378" t="s">
        <v>1413</v>
      </c>
      <c r="AE427" s="378" t="s">
        <v>1413</v>
      </c>
      <c r="AF427" s="378" t="s">
        <v>1413</v>
      </c>
    </row>
    <row r="428" spans="1:32" hidden="1">
      <c r="A428" s="378" t="s">
        <v>5971</v>
      </c>
      <c r="B428" s="379">
        <f t="shared" si="6"/>
        <v>0</v>
      </c>
      <c r="C428" s="378"/>
      <c r="D428" s="378"/>
      <c r="E428" s="378"/>
      <c r="F428" s="380" t="s">
        <v>1413</v>
      </c>
      <c r="G428" s="378" t="s">
        <v>6040</v>
      </c>
      <c r="H428" s="379" t="s">
        <v>1491</v>
      </c>
      <c r="I428" s="378" t="s">
        <v>1499</v>
      </c>
      <c r="J428" s="381" t="s">
        <v>1413</v>
      </c>
      <c r="K428" s="381" t="s">
        <v>1413</v>
      </c>
      <c r="L428" s="378" t="s">
        <v>6041</v>
      </c>
      <c r="M428" s="378" t="s">
        <v>5979</v>
      </c>
      <c r="N428" s="382">
        <v>41607</v>
      </c>
      <c r="O428" s="383">
        <v>2013</v>
      </c>
      <c r="P428" s="378" t="s">
        <v>1413</v>
      </c>
      <c r="Q428" s="378" t="s">
        <v>1413</v>
      </c>
      <c r="R428" s="378" t="s">
        <v>1413</v>
      </c>
      <c r="S428" s="381">
        <v>15</v>
      </c>
      <c r="T428" s="381" t="s">
        <v>1426</v>
      </c>
      <c r="U428" s="378" t="s">
        <v>6042</v>
      </c>
      <c r="V428" s="384" t="s">
        <v>1426</v>
      </c>
      <c r="W428" s="378" t="s">
        <v>1413</v>
      </c>
      <c r="X428" s="378" t="s">
        <v>1413</v>
      </c>
      <c r="Y428" s="378" t="s">
        <v>5979</v>
      </c>
      <c r="Z428" s="385" t="s">
        <v>1413</v>
      </c>
      <c r="AA428" s="385" t="s">
        <v>1413</v>
      </c>
      <c r="AB428" s="378" t="s">
        <v>1413</v>
      </c>
      <c r="AC428" s="378" t="s">
        <v>6043</v>
      </c>
      <c r="AD428" s="378" t="s">
        <v>1413</v>
      </c>
      <c r="AE428" s="378" t="s">
        <v>1413</v>
      </c>
      <c r="AF428" s="378" t="s">
        <v>1413</v>
      </c>
    </row>
    <row r="429" spans="1:32" hidden="1">
      <c r="A429" s="378" t="s">
        <v>5971</v>
      </c>
      <c r="B429" s="379">
        <f t="shared" si="6"/>
        <v>0</v>
      </c>
      <c r="C429" s="378"/>
      <c r="D429" s="378"/>
      <c r="E429" s="378"/>
      <c r="F429" s="380" t="s">
        <v>1413</v>
      </c>
      <c r="G429" s="378" t="s">
        <v>6234</v>
      </c>
      <c r="H429" s="379" t="s">
        <v>1491</v>
      </c>
      <c r="I429" s="378" t="s">
        <v>1499</v>
      </c>
      <c r="J429" s="381" t="s">
        <v>1413</v>
      </c>
      <c r="K429" s="381" t="s">
        <v>1413</v>
      </c>
      <c r="L429" s="378" t="s">
        <v>6235</v>
      </c>
      <c r="M429" s="378" t="s">
        <v>6236</v>
      </c>
      <c r="N429" s="382">
        <v>35917</v>
      </c>
      <c r="O429" s="383">
        <v>1998</v>
      </c>
      <c r="P429" s="378" t="s">
        <v>1413</v>
      </c>
      <c r="Q429" s="378" t="s">
        <v>1413</v>
      </c>
      <c r="R429" s="378" t="s">
        <v>1413</v>
      </c>
      <c r="S429" s="381">
        <v>4</v>
      </c>
      <c r="T429" s="381" t="s">
        <v>1426</v>
      </c>
      <c r="U429" s="378" t="s">
        <v>1413</v>
      </c>
      <c r="V429" s="384" t="s">
        <v>1413</v>
      </c>
      <c r="W429" s="378" t="s">
        <v>1413</v>
      </c>
      <c r="X429" s="378" t="s">
        <v>1413</v>
      </c>
      <c r="Y429" s="378" t="s">
        <v>1413</v>
      </c>
      <c r="Z429" s="385" t="s">
        <v>1413</v>
      </c>
      <c r="AA429" s="385" t="s">
        <v>1413</v>
      </c>
      <c r="AB429" s="378" t="s">
        <v>1413</v>
      </c>
      <c r="AC429" s="378" t="s">
        <v>6237</v>
      </c>
      <c r="AD429" s="378" t="s">
        <v>1413</v>
      </c>
      <c r="AE429" s="378" t="s">
        <v>1413</v>
      </c>
      <c r="AF429" s="378" t="s">
        <v>1413</v>
      </c>
    </row>
    <row r="430" spans="1:32" hidden="1">
      <c r="A430" s="378" t="s">
        <v>5971</v>
      </c>
      <c r="B430" s="379">
        <f t="shared" si="6"/>
        <v>0</v>
      </c>
      <c r="C430" s="378"/>
      <c r="D430" s="378"/>
      <c r="E430" s="378"/>
      <c r="F430" s="380" t="s">
        <v>1413</v>
      </c>
      <c r="G430" s="378" t="s">
        <v>6243</v>
      </c>
      <c r="H430" s="379" t="s">
        <v>1491</v>
      </c>
      <c r="I430" s="378" t="s">
        <v>1499</v>
      </c>
      <c r="J430" s="381" t="s">
        <v>1413</v>
      </c>
      <c r="K430" s="381" t="s">
        <v>1413</v>
      </c>
      <c r="L430" s="378" t="s">
        <v>6244</v>
      </c>
      <c r="M430" s="378" t="s">
        <v>2147</v>
      </c>
      <c r="N430" s="382">
        <v>38899</v>
      </c>
      <c r="O430" s="383">
        <v>2006</v>
      </c>
      <c r="P430" s="378" t="s">
        <v>1413</v>
      </c>
      <c r="Q430" s="378" t="s">
        <v>1413</v>
      </c>
      <c r="R430" s="378" t="s">
        <v>1413</v>
      </c>
      <c r="S430" s="381">
        <v>0</v>
      </c>
      <c r="T430" s="381" t="s">
        <v>1426</v>
      </c>
      <c r="U430" s="378" t="s">
        <v>6245</v>
      </c>
      <c r="V430" s="384" t="s">
        <v>1426</v>
      </c>
      <c r="W430" s="378" t="s">
        <v>1413</v>
      </c>
      <c r="X430" s="378" t="s">
        <v>1413</v>
      </c>
      <c r="Y430" s="378" t="s">
        <v>6130</v>
      </c>
      <c r="Z430" s="385" t="s">
        <v>1413</v>
      </c>
      <c r="AA430" s="385" t="s">
        <v>1413</v>
      </c>
      <c r="AB430" s="378" t="s">
        <v>6246</v>
      </c>
      <c r="AC430" s="378" t="s">
        <v>6247</v>
      </c>
      <c r="AD430" s="378" t="s">
        <v>6248</v>
      </c>
      <c r="AE430" s="378" t="s">
        <v>1413</v>
      </c>
      <c r="AF430" s="378" t="s">
        <v>1413</v>
      </c>
    </row>
    <row r="431" spans="1:32" hidden="1">
      <c r="A431" s="378" t="s">
        <v>5971</v>
      </c>
      <c r="B431" s="379">
        <f t="shared" si="6"/>
        <v>0</v>
      </c>
      <c r="C431" s="378"/>
      <c r="D431" s="378"/>
      <c r="E431" s="378"/>
      <c r="F431" s="380" t="s">
        <v>1413</v>
      </c>
      <c r="G431" s="378" t="s">
        <v>6048</v>
      </c>
      <c r="H431" s="379" t="s">
        <v>1491</v>
      </c>
      <c r="I431" s="378" t="s">
        <v>1499</v>
      </c>
      <c r="J431" s="381" t="s">
        <v>1413</v>
      </c>
      <c r="K431" s="381" t="s">
        <v>1413</v>
      </c>
      <c r="L431" s="378" t="s">
        <v>6049</v>
      </c>
      <c r="M431" s="378" t="s">
        <v>6050</v>
      </c>
      <c r="N431" s="382">
        <v>27852</v>
      </c>
      <c r="O431" s="383">
        <v>1976</v>
      </c>
      <c r="P431" s="378" t="s">
        <v>1413</v>
      </c>
      <c r="Q431" s="378" t="s">
        <v>1413</v>
      </c>
      <c r="R431" s="378" t="s">
        <v>1413</v>
      </c>
      <c r="S431" s="381">
        <v>6</v>
      </c>
      <c r="T431" s="381" t="s">
        <v>1261</v>
      </c>
      <c r="U431" s="378" t="s">
        <v>6050</v>
      </c>
      <c r="V431" s="384" t="s">
        <v>1261</v>
      </c>
      <c r="W431" s="378" t="s">
        <v>1413</v>
      </c>
      <c r="X431" s="378" t="s">
        <v>1413</v>
      </c>
      <c r="Y431" s="378" t="s">
        <v>1413</v>
      </c>
      <c r="Z431" s="385" t="s">
        <v>1413</v>
      </c>
      <c r="AA431" s="385" t="s">
        <v>1413</v>
      </c>
      <c r="AB431" s="378" t="s">
        <v>6051</v>
      </c>
      <c r="AC431" s="378" t="s">
        <v>6052</v>
      </c>
      <c r="AD431" s="378" t="s">
        <v>6053</v>
      </c>
      <c r="AE431" s="378" t="s">
        <v>6054</v>
      </c>
      <c r="AF431" s="378" t="s">
        <v>1413</v>
      </c>
    </row>
    <row r="432" spans="1:32" hidden="1">
      <c r="A432" s="378" t="s">
        <v>5971</v>
      </c>
      <c r="B432" s="379">
        <f t="shared" si="6"/>
        <v>0</v>
      </c>
      <c r="C432" s="378"/>
      <c r="D432" s="378"/>
      <c r="E432" s="378"/>
      <c r="F432" s="380" t="s">
        <v>1413</v>
      </c>
      <c r="G432" s="378" t="s">
        <v>6254</v>
      </c>
      <c r="H432" s="379" t="s">
        <v>1491</v>
      </c>
      <c r="I432" s="378" t="s">
        <v>1499</v>
      </c>
      <c r="J432" s="381" t="s">
        <v>1413</v>
      </c>
      <c r="K432" s="381" t="s">
        <v>1413</v>
      </c>
      <c r="L432" s="378" t="s">
        <v>6255</v>
      </c>
      <c r="M432" s="378" t="s">
        <v>6022</v>
      </c>
      <c r="N432" s="382">
        <v>40298</v>
      </c>
      <c r="O432" s="383">
        <v>2010</v>
      </c>
      <c r="P432" s="378" t="s">
        <v>1413</v>
      </c>
      <c r="Q432" s="378" t="s">
        <v>1413</v>
      </c>
      <c r="R432" s="378" t="s">
        <v>1413</v>
      </c>
      <c r="S432" s="381">
        <v>0</v>
      </c>
      <c r="T432" s="381" t="s">
        <v>1426</v>
      </c>
      <c r="U432" s="378" t="s">
        <v>6022</v>
      </c>
      <c r="V432" s="384" t="s">
        <v>1426</v>
      </c>
      <c r="W432" s="378" t="s">
        <v>1413</v>
      </c>
      <c r="X432" s="378" t="s">
        <v>1413</v>
      </c>
      <c r="Y432" s="378" t="s">
        <v>6022</v>
      </c>
      <c r="Z432" s="385" t="s">
        <v>1413</v>
      </c>
      <c r="AA432" s="385" t="s">
        <v>1413</v>
      </c>
      <c r="AB432" s="378" t="s">
        <v>1413</v>
      </c>
      <c r="AC432" s="378" t="s">
        <v>6023</v>
      </c>
      <c r="AD432" s="378" t="s">
        <v>1413</v>
      </c>
      <c r="AE432" s="378" t="s">
        <v>1413</v>
      </c>
      <c r="AF432" s="378" t="s">
        <v>1413</v>
      </c>
    </row>
    <row r="433" spans="1:32" hidden="1">
      <c r="A433" s="378" t="s">
        <v>5971</v>
      </c>
      <c r="B433" s="379">
        <f t="shared" si="6"/>
        <v>0</v>
      </c>
      <c r="C433" s="378"/>
      <c r="D433" s="378"/>
      <c r="E433" s="378"/>
      <c r="F433" s="380" t="s">
        <v>1413</v>
      </c>
      <c r="G433" s="378" t="s">
        <v>6256</v>
      </c>
      <c r="H433" s="379" t="s">
        <v>1491</v>
      </c>
      <c r="I433" s="378" t="s">
        <v>1499</v>
      </c>
      <c r="J433" s="381" t="s">
        <v>1413</v>
      </c>
      <c r="K433" s="381" t="s">
        <v>1413</v>
      </c>
      <c r="L433" s="378" t="s">
        <v>6257</v>
      </c>
      <c r="M433" s="378" t="s">
        <v>5979</v>
      </c>
      <c r="N433" s="382">
        <v>40361</v>
      </c>
      <c r="O433" s="383">
        <v>2010</v>
      </c>
      <c r="P433" s="378" t="s">
        <v>1413</v>
      </c>
      <c r="Q433" s="378" t="s">
        <v>1413</v>
      </c>
      <c r="R433" s="378" t="s">
        <v>1413</v>
      </c>
      <c r="S433" s="381">
        <v>16</v>
      </c>
      <c r="T433" s="381" t="s">
        <v>1426</v>
      </c>
      <c r="U433" s="378" t="s">
        <v>5979</v>
      </c>
      <c r="V433" s="384" t="s">
        <v>1426</v>
      </c>
      <c r="W433" s="378" t="s">
        <v>1413</v>
      </c>
      <c r="X433" s="378" t="s">
        <v>1413</v>
      </c>
      <c r="Y433" s="378" t="s">
        <v>5979</v>
      </c>
      <c r="Z433" s="385" t="s">
        <v>1413</v>
      </c>
      <c r="AA433" s="385" t="s">
        <v>1413</v>
      </c>
      <c r="AB433" s="378" t="s">
        <v>1413</v>
      </c>
      <c r="AC433" s="378" t="s">
        <v>6258</v>
      </c>
      <c r="AD433" s="378" t="s">
        <v>1413</v>
      </c>
      <c r="AE433" s="378" t="s">
        <v>1413</v>
      </c>
      <c r="AF433" s="378" t="s">
        <v>1413</v>
      </c>
    </row>
    <row r="434" spans="1:32" hidden="1">
      <c r="A434" s="378" t="s">
        <v>5971</v>
      </c>
      <c r="B434" s="379">
        <f t="shared" si="6"/>
        <v>0</v>
      </c>
      <c r="C434" s="378"/>
      <c r="D434" s="378"/>
      <c r="E434" s="378"/>
      <c r="F434" s="380" t="s">
        <v>1413</v>
      </c>
      <c r="G434" s="378" t="s">
        <v>6059</v>
      </c>
      <c r="H434" s="379" t="s">
        <v>1491</v>
      </c>
      <c r="I434" s="378" t="s">
        <v>1499</v>
      </c>
      <c r="J434" s="381" t="s">
        <v>1413</v>
      </c>
      <c r="K434" s="381" t="s">
        <v>1413</v>
      </c>
      <c r="L434" s="378" t="s">
        <v>6060</v>
      </c>
      <c r="M434" s="378" t="s">
        <v>1427</v>
      </c>
      <c r="N434" s="382">
        <v>42495</v>
      </c>
      <c r="O434" s="383">
        <v>2016</v>
      </c>
      <c r="P434" s="378" t="s">
        <v>1413</v>
      </c>
      <c r="Q434" s="378" t="s">
        <v>1413</v>
      </c>
      <c r="R434" s="378" t="s">
        <v>1413</v>
      </c>
      <c r="S434" s="381">
        <v>3</v>
      </c>
      <c r="T434" s="381" t="s">
        <v>1261</v>
      </c>
      <c r="U434" s="378" t="s">
        <v>1427</v>
      </c>
      <c r="V434" s="384" t="s">
        <v>1426</v>
      </c>
      <c r="W434" s="378" t="s">
        <v>1413</v>
      </c>
      <c r="X434" s="378" t="s">
        <v>1413</v>
      </c>
      <c r="Y434" s="378" t="s">
        <v>1413</v>
      </c>
      <c r="Z434" s="385" t="s">
        <v>1413</v>
      </c>
      <c r="AA434" s="385" t="s">
        <v>1413</v>
      </c>
      <c r="AB434" s="378" t="s">
        <v>1413</v>
      </c>
      <c r="AC434" s="378" t="s">
        <v>6061</v>
      </c>
      <c r="AD434" s="378" t="s">
        <v>1413</v>
      </c>
      <c r="AE434" s="378" t="s">
        <v>1413</v>
      </c>
      <c r="AF434" s="378" t="s">
        <v>1413</v>
      </c>
    </row>
    <row r="435" spans="1:32" hidden="1">
      <c r="A435" s="378" t="s">
        <v>5971</v>
      </c>
      <c r="B435" s="379">
        <f t="shared" si="6"/>
        <v>0</v>
      </c>
      <c r="C435" s="378"/>
      <c r="D435" s="378"/>
      <c r="E435" s="378"/>
      <c r="F435" s="380" t="s">
        <v>1413</v>
      </c>
      <c r="G435" s="378" t="s">
        <v>6263</v>
      </c>
      <c r="H435" s="379" t="s">
        <v>1491</v>
      </c>
      <c r="I435" s="378" t="s">
        <v>1499</v>
      </c>
      <c r="J435" s="381" t="s">
        <v>1413</v>
      </c>
      <c r="K435" s="381" t="s">
        <v>1413</v>
      </c>
      <c r="L435" s="378" t="s">
        <v>6264</v>
      </c>
      <c r="M435" s="378" t="s">
        <v>5979</v>
      </c>
      <c r="N435" s="382">
        <v>41165</v>
      </c>
      <c r="O435" s="383">
        <v>2012</v>
      </c>
      <c r="P435" s="378" t="s">
        <v>1413</v>
      </c>
      <c r="Q435" s="378" t="s">
        <v>1413</v>
      </c>
      <c r="R435" s="378" t="s">
        <v>1413</v>
      </c>
      <c r="S435" s="381">
        <v>15</v>
      </c>
      <c r="T435" s="381" t="s">
        <v>1426</v>
      </c>
      <c r="U435" s="378" t="s">
        <v>5979</v>
      </c>
      <c r="V435" s="384" t="s">
        <v>1426</v>
      </c>
      <c r="W435" s="378" t="s">
        <v>1413</v>
      </c>
      <c r="X435" s="378" t="s">
        <v>1413</v>
      </c>
      <c r="Y435" s="378" t="s">
        <v>5979</v>
      </c>
      <c r="Z435" s="385" t="s">
        <v>1413</v>
      </c>
      <c r="AA435" s="385" t="s">
        <v>1413</v>
      </c>
      <c r="AB435" s="378" t="s">
        <v>1413</v>
      </c>
      <c r="AC435" s="378" t="s">
        <v>6265</v>
      </c>
      <c r="AD435" s="378" t="s">
        <v>1413</v>
      </c>
      <c r="AE435" s="378" t="s">
        <v>1413</v>
      </c>
      <c r="AF435" s="378" t="s">
        <v>1413</v>
      </c>
    </row>
    <row r="436" spans="1:32" hidden="1">
      <c r="A436" s="378" t="s">
        <v>5971</v>
      </c>
      <c r="B436" s="379">
        <f t="shared" si="6"/>
        <v>0</v>
      </c>
      <c r="C436" s="378"/>
      <c r="D436" s="378"/>
      <c r="E436" s="378"/>
      <c r="F436" s="380" t="s">
        <v>1413</v>
      </c>
      <c r="G436" s="378" t="s">
        <v>6266</v>
      </c>
      <c r="H436" s="379" t="s">
        <v>1491</v>
      </c>
      <c r="I436" s="378" t="s">
        <v>1499</v>
      </c>
      <c r="J436" s="381" t="s">
        <v>1413</v>
      </c>
      <c r="K436" s="381" t="s">
        <v>1413</v>
      </c>
      <c r="L436" s="378" t="s">
        <v>6267</v>
      </c>
      <c r="M436" s="378" t="s">
        <v>6022</v>
      </c>
      <c r="N436" s="382">
        <v>38806</v>
      </c>
      <c r="O436" s="383">
        <v>2006</v>
      </c>
      <c r="P436" s="378" t="s">
        <v>1413</v>
      </c>
      <c r="Q436" s="378" t="s">
        <v>1413</v>
      </c>
      <c r="R436" s="378" t="s">
        <v>1413</v>
      </c>
      <c r="S436" s="381">
        <v>0</v>
      </c>
      <c r="T436" s="381" t="s">
        <v>1426</v>
      </c>
      <c r="U436" s="378" t="s">
        <v>6022</v>
      </c>
      <c r="V436" s="384" t="s">
        <v>1426</v>
      </c>
      <c r="W436" s="378" t="s">
        <v>1413</v>
      </c>
      <c r="X436" s="378" t="s">
        <v>1413</v>
      </c>
      <c r="Y436" s="378" t="s">
        <v>6022</v>
      </c>
      <c r="Z436" s="385" t="s">
        <v>1413</v>
      </c>
      <c r="AA436" s="385" t="s">
        <v>1413</v>
      </c>
      <c r="AB436" s="378" t="s">
        <v>1413</v>
      </c>
      <c r="AC436" s="378" t="s">
        <v>6023</v>
      </c>
      <c r="AD436" s="378" t="s">
        <v>1413</v>
      </c>
      <c r="AE436" s="378" t="s">
        <v>1413</v>
      </c>
      <c r="AF436" s="378" t="s">
        <v>1413</v>
      </c>
    </row>
    <row r="437" spans="1:32" hidden="1">
      <c r="A437" s="378" t="s">
        <v>5971</v>
      </c>
      <c r="B437" s="379">
        <f t="shared" si="6"/>
        <v>0</v>
      </c>
      <c r="C437" s="378"/>
      <c r="D437" s="378"/>
      <c r="E437" s="378"/>
      <c r="F437" s="380" t="s">
        <v>1413</v>
      </c>
      <c r="G437" s="378" t="s">
        <v>6268</v>
      </c>
      <c r="H437" s="379" t="s">
        <v>1491</v>
      </c>
      <c r="I437" s="378" t="s">
        <v>1499</v>
      </c>
      <c r="J437" s="381" t="s">
        <v>1413</v>
      </c>
      <c r="K437" s="381" t="s">
        <v>1413</v>
      </c>
      <c r="L437" s="378" t="s">
        <v>6269</v>
      </c>
      <c r="M437" s="378" t="s">
        <v>5979</v>
      </c>
      <c r="N437" s="382">
        <v>41457</v>
      </c>
      <c r="O437" s="383">
        <v>2013</v>
      </c>
      <c r="P437" s="378" t="s">
        <v>1413</v>
      </c>
      <c r="Q437" s="378" t="s">
        <v>1413</v>
      </c>
      <c r="R437" s="378" t="s">
        <v>1413</v>
      </c>
      <c r="S437" s="381">
        <v>19</v>
      </c>
      <c r="T437" s="381" t="s">
        <v>1426</v>
      </c>
      <c r="U437" s="378" t="s">
        <v>5979</v>
      </c>
      <c r="V437" s="384" t="s">
        <v>1426</v>
      </c>
      <c r="W437" s="378" t="s">
        <v>1413</v>
      </c>
      <c r="X437" s="378" t="s">
        <v>1413</v>
      </c>
      <c r="Y437" s="378" t="s">
        <v>5979</v>
      </c>
      <c r="Z437" s="385" t="s">
        <v>1413</v>
      </c>
      <c r="AA437" s="385" t="s">
        <v>1413</v>
      </c>
      <c r="AB437" s="378" t="s">
        <v>1413</v>
      </c>
      <c r="AC437" s="378" t="s">
        <v>6270</v>
      </c>
      <c r="AD437" s="378" t="s">
        <v>1413</v>
      </c>
      <c r="AE437" s="378" t="s">
        <v>1413</v>
      </c>
      <c r="AF437" s="378" t="s">
        <v>1413</v>
      </c>
    </row>
    <row r="438" spans="1:32" hidden="1">
      <c r="A438" s="378" t="s">
        <v>5971</v>
      </c>
      <c r="B438" s="379">
        <f t="shared" si="6"/>
        <v>0</v>
      </c>
      <c r="C438" s="378"/>
      <c r="D438" s="378"/>
      <c r="E438" s="378"/>
      <c r="F438" s="380" t="s">
        <v>1413</v>
      </c>
      <c r="G438" s="378" t="s">
        <v>6069</v>
      </c>
      <c r="H438" s="379" t="s">
        <v>1491</v>
      </c>
      <c r="I438" s="378" t="s">
        <v>1499</v>
      </c>
      <c r="J438" s="381" t="s">
        <v>1413</v>
      </c>
      <c r="K438" s="381" t="s">
        <v>1413</v>
      </c>
      <c r="L438" s="378" t="s">
        <v>6070</v>
      </c>
      <c r="M438" s="378" t="s">
        <v>5979</v>
      </c>
      <c r="N438" s="382">
        <v>41611</v>
      </c>
      <c r="O438" s="383">
        <v>2013</v>
      </c>
      <c r="P438" s="378" t="s">
        <v>1413</v>
      </c>
      <c r="Q438" s="378" t="s">
        <v>1413</v>
      </c>
      <c r="R438" s="378" t="s">
        <v>1413</v>
      </c>
      <c r="S438" s="381">
        <v>21</v>
      </c>
      <c r="T438" s="381" t="s">
        <v>1426</v>
      </c>
      <c r="U438" s="378" t="s">
        <v>5979</v>
      </c>
      <c r="V438" s="384" t="s">
        <v>1426</v>
      </c>
      <c r="W438" s="378" t="s">
        <v>1413</v>
      </c>
      <c r="X438" s="378" t="s">
        <v>1413</v>
      </c>
      <c r="Y438" s="378" t="s">
        <v>5979</v>
      </c>
      <c r="Z438" s="385" t="s">
        <v>1413</v>
      </c>
      <c r="AA438" s="385" t="s">
        <v>1413</v>
      </c>
      <c r="AB438" s="378" t="s">
        <v>1413</v>
      </c>
      <c r="AC438" s="378" t="s">
        <v>6071</v>
      </c>
      <c r="AD438" s="378" t="s">
        <v>1413</v>
      </c>
      <c r="AE438" s="378" t="s">
        <v>1413</v>
      </c>
      <c r="AF438" s="378" t="s">
        <v>1413</v>
      </c>
    </row>
    <row r="439" spans="1:32" hidden="1">
      <c r="A439" s="378" t="s">
        <v>5971</v>
      </c>
      <c r="B439" s="379">
        <f t="shared" si="6"/>
        <v>0</v>
      </c>
      <c r="C439" s="378"/>
      <c r="D439" s="378"/>
      <c r="E439" s="378"/>
      <c r="F439" s="380" t="s">
        <v>1413</v>
      </c>
      <c r="G439" s="378" t="s">
        <v>6072</v>
      </c>
      <c r="H439" s="379" t="s">
        <v>1491</v>
      </c>
      <c r="I439" s="378" t="s">
        <v>1499</v>
      </c>
      <c r="J439" s="381" t="s">
        <v>1413</v>
      </c>
      <c r="K439" s="381" t="s">
        <v>1413</v>
      </c>
      <c r="L439" s="378" t="s">
        <v>6073</v>
      </c>
      <c r="M439" s="378" t="s">
        <v>5979</v>
      </c>
      <c r="N439" s="382">
        <v>30865</v>
      </c>
      <c r="O439" s="383">
        <v>1984</v>
      </c>
      <c r="P439" s="378" t="s">
        <v>1413</v>
      </c>
      <c r="Q439" s="378" t="s">
        <v>1413</v>
      </c>
      <c r="R439" s="378" t="s">
        <v>1413</v>
      </c>
      <c r="S439" s="381">
        <v>15</v>
      </c>
      <c r="T439" s="381" t="s">
        <v>1426</v>
      </c>
      <c r="U439" s="378" t="s">
        <v>5979</v>
      </c>
      <c r="V439" s="384" t="s">
        <v>1426</v>
      </c>
      <c r="W439" s="378" t="s">
        <v>1413</v>
      </c>
      <c r="X439" s="378" t="s">
        <v>1413</v>
      </c>
      <c r="Y439" s="378" t="s">
        <v>5979</v>
      </c>
      <c r="Z439" s="385" t="s">
        <v>1413</v>
      </c>
      <c r="AA439" s="385" t="s">
        <v>1413</v>
      </c>
      <c r="AB439" s="378" t="s">
        <v>1413</v>
      </c>
      <c r="AC439" s="378" t="s">
        <v>6074</v>
      </c>
      <c r="AD439" s="378" t="s">
        <v>1413</v>
      </c>
      <c r="AE439" s="378" t="s">
        <v>1413</v>
      </c>
      <c r="AF439" s="378" t="s">
        <v>1413</v>
      </c>
    </row>
    <row r="440" spans="1:32" hidden="1">
      <c r="A440" s="378" t="s">
        <v>5971</v>
      </c>
      <c r="B440" s="379">
        <f t="shared" si="6"/>
        <v>0</v>
      </c>
      <c r="C440" s="378"/>
      <c r="D440" s="378"/>
      <c r="E440" s="378"/>
      <c r="F440" s="380" t="s">
        <v>1413</v>
      </c>
      <c r="G440" s="378" t="s">
        <v>6075</v>
      </c>
      <c r="H440" s="379" t="s">
        <v>1491</v>
      </c>
      <c r="I440" s="378" t="s">
        <v>1499</v>
      </c>
      <c r="J440" s="381" t="s">
        <v>1413</v>
      </c>
      <c r="K440" s="381" t="s">
        <v>1413</v>
      </c>
      <c r="L440" s="378" t="s">
        <v>6076</v>
      </c>
      <c r="M440" s="378" t="s">
        <v>5979</v>
      </c>
      <c r="N440" s="382">
        <v>41580</v>
      </c>
      <c r="O440" s="383">
        <v>2013</v>
      </c>
      <c r="P440" s="378" t="s">
        <v>1413</v>
      </c>
      <c r="Q440" s="378" t="s">
        <v>1413</v>
      </c>
      <c r="R440" s="378" t="s">
        <v>1413</v>
      </c>
      <c r="S440" s="381">
        <v>19</v>
      </c>
      <c r="T440" s="381" t="s">
        <v>1426</v>
      </c>
      <c r="U440" s="378" t="s">
        <v>5979</v>
      </c>
      <c r="V440" s="384" t="s">
        <v>1426</v>
      </c>
      <c r="W440" s="378" t="s">
        <v>1413</v>
      </c>
      <c r="X440" s="378" t="s">
        <v>1413</v>
      </c>
      <c r="Y440" s="378" t="s">
        <v>5979</v>
      </c>
      <c r="Z440" s="385" t="s">
        <v>1413</v>
      </c>
      <c r="AA440" s="385" t="s">
        <v>1413</v>
      </c>
      <c r="AB440" s="378" t="s">
        <v>1413</v>
      </c>
      <c r="AC440" s="378" t="s">
        <v>6077</v>
      </c>
      <c r="AD440" s="378" t="s">
        <v>1413</v>
      </c>
      <c r="AE440" s="378" t="s">
        <v>1413</v>
      </c>
      <c r="AF440" s="378" t="s">
        <v>1413</v>
      </c>
    </row>
    <row r="441" spans="1:32" hidden="1">
      <c r="A441" s="378" t="s">
        <v>5971</v>
      </c>
      <c r="B441" s="379">
        <f t="shared" si="6"/>
        <v>0</v>
      </c>
      <c r="C441" s="378"/>
      <c r="D441" s="378"/>
      <c r="E441" s="378"/>
      <c r="F441" s="380" t="s">
        <v>1413</v>
      </c>
      <c r="G441" s="378" t="s">
        <v>6078</v>
      </c>
      <c r="H441" s="379" t="s">
        <v>1491</v>
      </c>
      <c r="I441" s="378" t="s">
        <v>1499</v>
      </c>
      <c r="J441" s="381" t="s">
        <v>1413</v>
      </c>
      <c r="K441" s="381" t="s">
        <v>1413</v>
      </c>
      <c r="L441" s="378" t="s">
        <v>6079</v>
      </c>
      <c r="M441" s="378" t="s">
        <v>5971</v>
      </c>
      <c r="N441" s="382">
        <v>42606</v>
      </c>
      <c r="O441" s="383">
        <v>2016</v>
      </c>
      <c r="P441" s="378" t="s">
        <v>1413</v>
      </c>
      <c r="Q441" s="378" t="s">
        <v>1413</v>
      </c>
      <c r="R441" s="378" t="s">
        <v>1413</v>
      </c>
      <c r="S441" s="381">
        <v>8</v>
      </c>
      <c r="T441" s="381" t="s">
        <v>1413</v>
      </c>
      <c r="U441" s="378" t="s">
        <v>6080</v>
      </c>
      <c r="V441" s="384" t="s">
        <v>1413</v>
      </c>
      <c r="W441" s="378" t="s">
        <v>1413</v>
      </c>
      <c r="X441" s="378" t="s">
        <v>1413</v>
      </c>
      <c r="Y441" s="378" t="s">
        <v>1413</v>
      </c>
      <c r="Z441" s="385" t="s">
        <v>1413</v>
      </c>
      <c r="AA441" s="385" t="s">
        <v>1413</v>
      </c>
      <c r="AB441" s="378" t="s">
        <v>1413</v>
      </c>
      <c r="AC441" s="378" t="s">
        <v>6081</v>
      </c>
      <c r="AD441" s="378" t="s">
        <v>1413</v>
      </c>
      <c r="AE441" s="378" t="s">
        <v>1413</v>
      </c>
      <c r="AF441" s="378" t="s">
        <v>1413</v>
      </c>
    </row>
    <row r="442" spans="1:32" hidden="1">
      <c r="A442" s="378" t="s">
        <v>5971</v>
      </c>
      <c r="B442" s="379">
        <f t="shared" si="6"/>
        <v>0</v>
      </c>
      <c r="C442" s="378"/>
      <c r="D442" s="378"/>
      <c r="E442" s="378"/>
      <c r="F442" s="380" t="s">
        <v>1413</v>
      </c>
      <c r="G442" s="378" t="s">
        <v>6278</v>
      </c>
      <c r="H442" s="379" t="s">
        <v>1491</v>
      </c>
      <c r="I442" s="378" t="s">
        <v>1499</v>
      </c>
      <c r="J442" s="381" t="s">
        <v>1413</v>
      </c>
      <c r="K442" s="381" t="s">
        <v>1413</v>
      </c>
      <c r="L442" s="378" t="s">
        <v>6279</v>
      </c>
      <c r="M442" s="378" t="s">
        <v>6022</v>
      </c>
      <c r="N442" s="382">
        <v>35388</v>
      </c>
      <c r="O442" s="383">
        <v>1996</v>
      </c>
      <c r="P442" s="378" t="s">
        <v>1413</v>
      </c>
      <c r="Q442" s="378" t="s">
        <v>1413</v>
      </c>
      <c r="R442" s="378" t="s">
        <v>1413</v>
      </c>
      <c r="S442" s="381">
        <v>0</v>
      </c>
      <c r="T442" s="381" t="s">
        <v>1426</v>
      </c>
      <c r="U442" s="378" t="s">
        <v>6026</v>
      </c>
      <c r="V442" s="384" t="s">
        <v>1426</v>
      </c>
      <c r="W442" s="378" t="s">
        <v>1413</v>
      </c>
      <c r="X442" s="378" t="s">
        <v>1413</v>
      </c>
      <c r="Y442" s="378" t="s">
        <v>6022</v>
      </c>
      <c r="Z442" s="385" t="s">
        <v>1413</v>
      </c>
      <c r="AA442" s="385" t="s">
        <v>1413</v>
      </c>
      <c r="AB442" s="378" t="s">
        <v>1413</v>
      </c>
      <c r="AC442" s="378" t="s">
        <v>6023</v>
      </c>
      <c r="AD442" s="378" t="s">
        <v>1413</v>
      </c>
      <c r="AE442" s="378" t="s">
        <v>1413</v>
      </c>
      <c r="AF442" s="378" t="s">
        <v>1413</v>
      </c>
    </row>
    <row r="443" spans="1:32" hidden="1">
      <c r="A443" s="378" t="s">
        <v>5971</v>
      </c>
      <c r="B443" s="379">
        <f t="shared" si="6"/>
        <v>0</v>
      </c>
      <c r="C443" s="378"/>
      <c r="D443" s="378"/>
      <c r="E443" s="378"/>
      <c r="F443" s="380" t="s">
        <v>1413</v>
      </c>
      <c r="G443" s="378" t="s">
        <v>6280</v>
      </c>
      <c r="H443" s="379" t="s">
        <v>1491</v>
      </c>
      <c r="I443" s="378" t="s">
        <v>1499</v>
      </c>
      <c r="J443" s="381" t="s">
        <v>1413</v>
      </c>
      <c r="K443" s="381" t="s">
        <v>1413</v>
      </c>
      <c r="L443" s="378" t="s">
        <v>6281</v>
      </c>
      <c r="M443" s="378" t="s">
        <v>5979</v>
      </c>
      <c r="N443" s="382">
        <v>41457</v>
      </c>
      <c r="O443" s="383">
        <v>2013</v>
      </c>
      <c r="P443" s="378" t="s">
        <v>1413</v>
      </c>
      <c r="Q443" s="378" t="s">
        <v>1413</v>
      </c>
      <c r="R443" s="378" t="s">
        <v>1413</v>
      </c>
      <c r="S443" s="381">
        <v>19</v>
      </c>
      <c r="T443" s="381" t="s">
        <v>1426</v>
      </c>
      <c r="U443" s="378" t="s">
        <v>5979</v>
      </c>
      <c r="V443" s="384" t="s">
        <v>1426</v>
      </c>
      <c r="W443" s="378" t="s">
        <v>1413</v>
      </c>
      <c r="X443" s="378" t="s">
        <v>1413</v>
      </c>
      <c r="Y443" s="378" t="s">
        <v>5979</v>
      </c>
      <c r="Z443" s="385" t="s">
        <v>1413</v>
      </c>
      <c r="AA443" s="385" t="s">
        <v>1413</v>
      </c>
      <c r="AB443" s="378" t="s">
        <v>1413</v>
      </c>
      <c r="AC443" s="378" t="s">
        <v>6282</v>
      </c>
      <c r="AD443" s="378" t="s">
        <v>1413</v>
      </c>
      <c r="AE443" s="378" t="s">
        <v>1413</v>
      </c>
      <c r="AF443" s="378" t="s">
        <v>1413</v>
      </c>
    </row>
    <row r="444" spans="1:32" hidden="1">
      <c r="A444" s="378" t="s">
        <v>5971</v>
      </c>
      <c r="B444" s="379">
        <f t="shared" si="6"/>
        <v>0</v>
      </c>
      <c r="C444" s="378"/>
      <c r="D444" s="378"/>
      <c r="E444" s="378"/>
      <c r="F444" s="380" t="s">
        <v>1413</v>
      </c>
      <c r="G444" s="378" t="s">
        <v>6087</v>
      </c>
      <c r="H444" s="379" t="s">
        <v>1491</v>
      </c>
      <c r="I444" s="378" t="s">
        <v>1499</v>
      </c>
      <c r="J444" s="381" t="s">
        <v>1413</v>
      </c>
      <c r="K444" s="381" t="s">
        <v>1413</v>
      </c>
      <c r="L444" s="378" t="s">
        <v>6088</v>
      </c>
      <c r="M444" s="378" t="s">
        <v>6089</v>
      </c>
      <c r="N444" s="382">
        <v>41396</v>
      </c>
      <c r="O444" s="383">
        <v>2013</v>
      </c>
      <c r="P444" s="378" t="s">
        <v>1413</v>
      </c>
      <c r="Q444" s="378" t="s">
        <v>1413</v>
      </c>
      <c r="R444" s="378" t="s">
        <v>1413</v>
      </c>
      <c r="S444" s="381">
        <v>1</v>
      </c>
      <c r="T444" s="381" t="s">
        <v>1426</v>
      </c>
      <c r="U444" s="378" t="s">
        <v>6090</v>
      </c>
      <c r="V444" s="384" t="s">
        <v>1426</v>
      </c>
      <c r="W444" s="378" t="s">
        <v>1414</v>
      </c>
      <c r="X444" s="378" t="s">
        <v>1413</v>
      </c>
      <c r="Y444" s="378" t="s">
        <v>6091</v>
      </c>
      <c r="Z444" s="385" t="s">
        <v>1413</v>
      </c>
      <c r="AA444" s="385" t="s">
        <v>1413</v>
      </c>
      <c r="AB444" s="378" t="s">
        <v>6092</v>
      </c>
      <c r="AC444" s="378" t="s">
        <v>1413</v>
      </c>
      <c r="AD444" s="378" t="s">
        <v>1413</v>
      </c>
      <c r="AE444" s="378" t="s">
        <v>1413</v>
      </c>
      <c r="AF444" s="378" t="s">
        <v>1413</v>
      </c>
    </row>
    <row r="445" spans="1:32" hidden="1">
      <c r="A445" s="378" t="s">
        <v>5971</v>
      </c>
      <c r="B445" s="379">
        <f t="shared" si="6"/>
        <v>0</v>
      </c>
      <c r="C445" s="378"/>
      <c r="D445" s="378"/>
      <c r="E445" s="378"/>
      <c r="F445" s="380" t="s">
        <v>1413</v>
      </c>
      <c r="G445" s="378" t="s">
        <v>6307</v>
      </c>
      <c r="H445" s="379" t="s">
        <v>1491</v>
      </c>
      <c r="I445" s="378" t="s">
        <v>1499</v>
      </c>
      <c r="J445" s="381" t="s">
        <v>1413</v>
      </c>
      <c r="K445" s="381" t="s">
        <v>1413</v>
      </c>
      <c r="L445" s="378" t="s">
        <v>6308</v>
      </c>
      <c r="M445" s="378" t="s">
        <v>6022</v>
      </c>
      <c r="N445" s="382">
        <v>35431</v>
      </c>
      <c r="O445" s="383">
        <v>1997</v>
      </c>
      <c r="P445" s="378" t="s">
        <v>1413</v>
      </c>
      <c r="Q445" s="378" t="s">
        <v>1413</v>
      </c>
      <c r="R445" s="378" t="s">
        <v>1413</v>
      </c>
      <c r="S445" s="381" t="s">
        <v>1413</v>
      </c>
      <c r="T445" s="381" t="s">
        <v>1426</v>
      </c>
      <c r="U445" s="378" t="s">
        <v>6026</v>
      </c>
      <c r="V445" s="384" t="s">
        <v>1426</v>
      </c>
      <c r="W445" s="378" t="s">
        <v>1413</v>
      </c>
      <c r="X445" s="378" t="s">
        <v>1413</v>
      </c>
      <c r="Y445" s="378" t="s">
        <v>6022</v>
      </c>
      <c r="Z445" s="385" t="s">
        <v>1413</v>
      </c>
      <c r="AA445" s="385" t="s">
        <v>1413</v>
      </c>
      <c r="AB445" s="378" t="s">
        <v>1413</v>
      </c>
      <c r="AC445" s="378" t="s">
        <v>6023</v>
      </c>
      <c r="AD445" s="378" t="s">
        <v>1413</v>
      </c>
      <c r="AE445" s="378" t="s">
        <v>1413</v>
      </c>
      <c r="AF445" s="378" t="s">
        <v>1413</v>
      </c>
    </row>
    <row r="446" spans="1:32" hidden="1">
      <c r="A446" s="378" t="s">
        <v>5971</v>
      </c>
      <c r="B446" s="379">
        <f t="shared" si="6"/>
        <v>0</v>
      </c>
      <c r="C446" s="378"/>
      <c r="D446" s="378"/>
      <c r="E446" s="378"/>
      <c r="F446" s="380" t="s">
        <v>1413</v>
      </c>
      <c r="G446" s="378" t="s">
        <v>6309</v>
      </c>
      <c r="H446" s="379" t="s">
        <v>1491</v>
      </c>
      <c r="I446" s="378" t="s">
        <v>1499</v>
      </c>
      <c r="J446" s="381" t="s">
        <v>1413</v>
      </c>
      <c r="K446" s="381" t="s">
        <v>1413</v>
      </c>
      <c r="L446" s="378" t="s">
        <v>6310</v>
      </c>
      <c r="M446" s="378" t="s">
        <v>6022</v>
      </c>
      <c r="N446" s="382">
        <v>40909</v>
      </c>
      <c r="O446" s="383">
        <v>2012</v>
      </c>
      <c r="P446" s="378" t="s">
        <v>1413</v>
      </c>
      <c r="Q446" s="378" t="s">
        <v>1413</v>
      </c>
      <c r="R446" s="378" t="s">
        <v>1413</v>
      </c>
      <c r="S446" s="381" t="s">
        <v>1413</v>
      </c>
      <c r="T446" s="381" t="s">
        <v>1426</v>
      </c>
      <c r="U446" s="378" t="s">
        <v>6026</v>
      </c>
      <c r="V446" s="384" t="s">
        <v>1426</v>
      </c>
      <c r="W446" s="378" t="s">
        <v>1413</v>
      </c>
      <c r="X446" s="378" t="s">
        <v>1413</v>
      </c>
      <c r="Y446" s="378" t="s">
        <v>6022</v>
      </c>
      <c r="Z446" s="385" t="s">
        <v>1413</v>
      </c>
      <c r="AA446" s="385" t="s">
        <v>1413</v>
      </c>
      <c r="AB446" s="378" t="s">
        <v>1413</v>
      </c>
      <c r="AC446" s="378" t="s">
        <v>6023</v>
      </c>
      <c r="AD446" s="378" t="s">
        <v>1413</v>
      </c>
      <c r="AE446" s="378" t="s">
        <v>1413</v>
      </c>
      <c r="AF446" s="378" t="s">
        <v>1413</v>
      </c>
    </row>
    <row r="447" spans="1:32" hidden="1">
      <c r="A447" s="378" t="s">
        <v>153</v>
      </c>
      <c r="B447" s="379">
        <f t="shared" si="6"/>
        <v>0</v>
      </c>
      <c r="C447" s="378"/>
      <c r="D447" s="378"/>
      <c r="E447" s="378"/>
      <c r="F447" s="380" t="s">
        <v>1413</v>
      </c>
      <c r="G447" s="378" t="s">
        <v>6327</v>
      </c>
      <c r="H447" s="379" t="s">
        <v>1491</v>
      </c>
      <c r="I447" s="378" t="s">
        <v>1499</v>
      </c>
      <c r="J447" s="381" t="s">
        <v>1413</v>
      </c>
      <c r="K447" s="381" t="s">
        <v>1413</v>
      </c>
      <c r="L447" s="378" t="s">
        <v>6328</v>
      </c>
      <c r="M447" s="378" t="s">
        <v>1574</v>
      </c>
      <c r="N447" s="382">
        <v>40909</v>
      </c>
      <c r="O447" s="383">
        <v>2012</v>
      </c>
      <c r="P447" s="378" t="s">
        <v>1413</v>
      </c>
      <c r="Q447" s="378" t="s">
        <v>1413</v>
      </c>
      <c r="R447" s="378" t="s">
        <v>1413</v>
      </c>
      <c r="S447" s="381">
        <v>30</v>
      </c>
      <c r="T447" s="381" t="s">
        <v>1426</v>
      </c>
      <c r="U447" s="378" t="s">
        <v>6329</v>
      </c>
      <c r="V447" s="384" t="s">
        <v>1426</v>
      </c>
      <c r="W447" s="378" t="s">
        <v>1413</v>
      </c>
      <c r="X447" s="378" t="s">
        <v>1413</v>
      </c>
      <c r="Y447" s="378" t="s">
        <v>6311</v>
      </c>
      <c r="Z447" s="385" t="s">
        <v>1413</v>
      </c>
      <c r="AA447" s="385" t="s">
        <v>1413</v>
      </c>
      <c r="AB447" s="378" t="s">
        <v>6330</v>
      </c>
      <c r="AC447" s="378" t="s">
        <v>1413</v>
      </c>
      <c r="AD447" s="378" t="s">
        <v>1413</v>
      </c>
      <c r="AE447" s="378" t="s">
        <v>1413</v>
      </c>
      <c r="AF447" s="378" t="s">
        <v>1413</v>
      </c>
    </row>
    <row r="448" spans="1:32" hidden="1">
      <c r="A448" s="378" t="s">
        <v>153</v>
      </c>
      <c r="B448" s="379">
        <f t="shared" si="6"/>
        <v>0</v>
      </c>
      <c r="C448" s="378"/>
      <c r="D448" s="378"/>
      <c r="E448" s="378"/>
      <c r="F448" s="380" t="s">
        <v>1413</v>
      </c>
      <c r="G448" s="378" t="s">
        <v>6331</v>
      </c>
      <c r="H448" s="379" t="s">
        <v>1491</v>
      </c>
      <c r="I448" s="378" t="s">
        <v>1499</v>
      </c>
      <c r="J448" s="381" t="s">
        <v>1413</v>
      </c>
      <c r="K448" s="381" t="s">
        <v>1413</v>
      </c>
      <c r="L448" s="378" t="s">
        <v>6332</v>
      </c>
      <c r="M448" s="378" t="s">
        <v>6333</v>
      </c>
      <c r="N448" s="382">
        <v>41705</v>
      </c>
      <c r="O448" s="383">
        <v>2014</v>
      </c>
      <c r="P448" s="378" t="s">
        <v>1413</v>
      </c>
      <c r="Q448" s="378" t="s">
        <v>1413</v>
      </c>
      <c r="R448" s="378" t="s">
        <v>1413</v>
      </c>
      <c r="S448" s="381">
        <v>5</v>
      </c>
      <c r="T448" s="381" t="s">
        <v>1261</v>
      </c>
      <c r="U448" s="378" t="s">
        <v>1427</v>
      </c>
      <c r="V448" s="384" t="s">
        <v>1426</v>
      </c>
      <c r="W448" s="378" t="s">
        <v>1413</v>
      </c>
      <c r="X448" s="378" t="s">
        <v>1413</v>
      </c>
      <c r="Y448" s="378" t="s">
        <v>6311</v>
      </c>
      <c r="Z448" s="385" t="s">
        <v>1413</v>
      </c>
      <c r="AA448" s="385" t="s">
        <v>1413</v>
      </c>
      <c r="AB448" s="378" t="s">
        <v>6330</v>
      </c>
      <c r="AC448" s="378" t="s">
        <v>1413</v>
      </c>
      <c r="AD448" s="378" t="s">
        <v>1413</v>
      </c>
      <c r="AE448" s="378" t="s">
        <v>1413</v>
      </c>
      <c r="AF448" s="378" t="s">
        <v>1413</v>
      </c>
    </row>
    <row r="449" spans="1:32" hidden="1">
      <c r="A449" s="378" t="s">
        <v>153</v>
      </c>
      <c r="B449" s="379">
        <f t="shared" si="6"/>
        <v>0</v>
      </c>
      <c r="C449" s="378"/>
      <c r="D449" s="378"/>
      <c r="E449" s="378"/>
      <c r="F449" s="380" t="s">
        <v>1413</v>
      </c>
      <c r="G449" s="378" t="s">
        <v>6334</v>
      </c>
      <c r="H449" s="379" t="s">
        <v>1491</v>
      </c>
      <c r="I449" s="378" t="s">
        <v>1499</v>
      </c>
      <c r="J449" s="381" t="s">
        <v>1413</v>
      </c>
      <c r="K449" s="381" t="s">
        <v>1413</v>
      </c>
      <c r="L449" s="378" t="s">
        <v>6335</v>
      </c>
      <c r="M449" s="378" t="s">
        <v>6336</v>
      </c>
      <c r="N449" s="382">
        <v>40909</v>
      </c>
      <c r="O449" s="383">
        <v>2012</v>
      </c>
      <c r="P449" s="378" t="s">
        <v>1413</v>
      </c>
      <c r="Q449" s="378" t="s">
        <v>1413</v>
      </c>
      <c r="R449" s="378" t="s">
        <v>1413</v>
      </c>
      <c r="S449" s="381">
        <v>15</v>
      </c>
      <c r="T449" s="381" t="s">
        <v>1426</v>
      </c>
      <c r="U449" s="378" t="s">
        <v>6329</v>
      </c>
      <c r="V449" s="384" t="s">
        <v>1426</v>
      </c>
      <c r="W449" s="378" t="s">
        <v>1413</v>
      </c>
      <c r="X449" s="378" t="s">
        <v>1413</v>
      </c>
      <c r="Y449" s="378" t="s">
        <v>6311</v>
      </c>
      <c r="Z449" s="385" t="s">
        <v>1413</v>
      </c>
      <c r="AA449" s="385" t="s">
        <v>1413</v>
      </c>
      <c r="AB449" s="378" t="s">
        <v>6330</v>
      </c>
      <c r="AC449" s="378" t="s">
        <v>1413</v>
      </c>
      <c r="AD449" s="378" t="s">
        <v>1413</v>
      </c>
      <c r="AE449" s="378" t="s">
        <v>1413</v>
      </c>
      <c r="AF449" s="378" t="s">
        <v>1413</v>
      </c>
    </row>
    <row r="450" spans="1:32" hidden="1">
      <c r="A450" s="378" t="s">
        <v>153</v>
      </c>
      <c r="B450" s="379">
        <f t="shared" si="6"/>
        <v>0</v>
      </c>
      <c r="C450" s="378"/>
      <c r="D450" s="378"/>
      <c r="E450" s="378"/>
      <c r="F450" s="380" t="s">
        <v>1413</v>
      </c>
      <c r="G450" s="378" t="s">
        <v>6337</v>
      </c>
      <c r="H450" s="379" t="s">
        <v>1491</v>
      </c>
      <c r="I450" s="378" t="s">
        <v>1499</v>
      </c>
      <c r="J450" s="381" t="s">
        <v>1413</v>
      </c>
      <c r="K450" s="381" t="s">
        <v>1413</v>
      </c>
      <c r="L450" s="378" t="s">
        <v>6338</v>
      </c>
      <c r="M450" s="378" t="s">
        <v>1574</v>
      </c>
      <c r="N450" s="382">
        <v>35618</v>
      </c>
      <c r="O450" s="383">
        <v>1997</v>
      </c>
      <c r="P450" s="378" t="s">
        <v>1413</v>
      </c>
      <c r="Q450" s="378" t="s">
        <v>1413</v>
      </c>
      <c r="R450" s="378" t="s">
        <v>1413</v>
      </c>
      <c r="S450" s="381">
        <v>6</v>
      </c>
      <c r="T450" s="381" t="s">
        <v>1426</v>
      </c>
      <c r="U450" s="378" t="s">
        <v>1574</v>
      </c>
      <c r="V450" s="384" t="s">
        <v>1426</v>
      </c>
      <c r="W450" s="378" t="s">
        <v>1413</v>
      </c>
      <c r="X450" s="378" t="s">
        <v>1413</v>
      </c>
      <c r="Y450" s="378" t="s">
        <v>6311</v>
      </c>
      <c r="Z450" s="385" t="s">
        <v>1413</v>
      </c>
      <c r="AA450" s="385" t="s">
        <v>1413</v>
      </c>
      <c r="AB450" s="378" t="s">
        <v>6330</v>
      </c>
      <c r="AC450" s="378" t="s">
        <v>1413</v>
      </c>
      <c r="AD450" s="378" t="s">
        <v>1413</v>
      </c>
      <c r="AE450" s="378" t="s">
        <v>1413</v>
      </c>
      <c r="AF450" s="378" t="s">
        <v>1413</v>
      </c>
    </row>
    <row r="451" spans="1:32" hidden="1">
      <c r="A451" s="378" t="s">
        <v>153</v>
      </c>
      <c r="B451" s="379">
        <f t="shared" si="6"/>
        <v>0</v>
      </c>
      <c r="C451" s="378"/>
      <c r="D451" s="378"/>
      <c r="E451" s="378"/>
      <c r="F451" s="380" t="s">
        <v>1413</v>
      </c>
      <c r="G451" s="378" t="s">
        <v>6352</v>
      </c>
      <c r="H451" s="379" t="s">
        <v>1491</v>
      </c>
      <c r="I451" s="378" t="s">
        <v>1499</v>
      </c>
      <c r="J451" s="381" t="s">
        <v>1413</v>
      </c>
      <c r="K451" s="381" t="s">
        <v>1413</v>
      </c>
      <c r="L451" s="378" t="s">
        <v>6353</v>
      </c>
      <c r="M451" s="378" t="s">
        <v>1574</v>
      </c>
      <c r="N451" s="382">
        <v>42271</v>
      </c>
      <c r="O451" s="383">
        <v>2015</v>
      </c>
      <c r="P451" s="378" t="s">
        <v>1413</v>
      </c>
      <c r="Q451" s="378" t="s">
        <v>1413</v>
      </c>
      <c r="R451" s="378" t="s">
        <v>1413</v>
      </c>
      <c r="S451" s="381">
        <v>13</v>
      </c>
      <c r="T451" s="381" t="s">
        <v>1261</v>
      </c>
      <c r="U451" s="378" t="s">
        <v>6354</v>
      </c>
      <c r="V451" s="384" t="s">
        <v>1426</v>
      </c>
      <c r="W451" s="378" t="s">
        <v>1413</v>
      </c>
      <c r="X451" s="378" t="s">
        <v>1413</v>
      </c>
      <c r="Y451" s="378" t="s">
        <v>6311</v>
      </c>
      <c r="Z451" s="385" t="s">
        <v>1413</v>
      </c>
      <c r="AA451" s="385" t="s">
        <v>1413</v>
      </c>
      <c r="AB451" s="378" t="s">
        <v>6343</v>
      </c>
      <c r="AC451" s="378" t="s">
        <v>1413</v>
      </c>
      <c r="AD451" s="378" t="s">
        <v>1413</v>
      </c>
      <c r="AE451" s="378" t="s">
        <v>1413</v>
      </c>
      <c r="AF451" s="378" t="s">
        <v>1413</v>
      </c>
    </row>
    <row r="452" spans="1:32" hidden="1">
      <c r="A452" s="378" t="s">
        <v>153</v>
      </c>
      <c r="B452" s="379">
        <f t="shared" si="6"/>
        <v>0</v>
      </c>
      <c r="C452" s="378"/>
      <c r="D452" s="378"/>
      <c r="E452" s="378"/>
      <c r="F452" s="380" t="s">
        <v>1413</v>
      </c>
      <c r="G452" s="378" t="s">
        <v>6356</v>
      </c>
      <c r="H452" s="379" t="s">
        <v>1491</v>
      </c>
      <c r="I452" s="378" t="s">
        <v>1499</v>
      </c>
      <c r="J452" s="381" t="s">
        <v>1413</v>
      </c>
      <c r="K452" s="381" t="s">
        <v>1413</v>
      </c>
      <c r="L452" s="378" t="s">
        <v>6357</v>
      </c>
      <c r="M452" s="378" t="s">
        <v>4519</v>
      </c>
      <c r="N452" s="382">
        <v>39904</v>
      </c>
      <c r="O452" s="383">
        <v>2009</v>
      </c>
      <c r="P452" s="378" t="s">
        <v>1413</v>
      </c>
      <c r="Q452" s="378" t="s">
        <v>1413</v>
      </c>
      <c r="R452" s="378" t="s">
        <v>1413</v>
      </c>
      <c r="S452" s="381">
        <v>20</v>
      </c>
      <c r="T452" s="381" t="s">
        <v>1426</v>
      </c>
      <c r="U452" s="378" t="s">
        <v>1574</v>
      </c>
      <c r="V452" s="384" t="s">
        <v>1426</v>
      </c>
      <c r="W452" s="378" t="s">
        <v>1413</v>
      </c>
      <c r="X452" s="378" t="s">
        <v>1413</v>
      </c>
      <c r="Y452" s="378" t="s">
        <v>6311</v>
      </c>
      <c r="Z452" s="385" t="s">
        <v>1413</v>
      </c>
      <c r="AA452" s="385" t="s">
        <v>1413</v>
      </c>
      <c r="AB452" s="378" t="s">
        <v>6350</v>
      </c>
      <c r="AC452" s="378" t="s">
        <v>6358</v>
      </c>
      <c r="AD452" s="378" t="s">
        <v>1413</v>
      </c>
      <c r="AE452" s="378" t="s">
        <v>1413</v>
      </c>
      <c r="AF452" s="378" t="s">
        <v>1413</v>
      </c>
    </row>
    <row r="453" spans="1:32" hidden="1">
      <c r="A453" s="378" t="s">
        <v>153</v>
      </c>
      <c r="B453" s="379">
        <f t="shared" si="6"/>
        <v>0</v>
      </c>
      <c r="C453" s="378"/>
      <c r="D453" s="378"/>
      <c r="E453" s="378"/>
      <c r="F453" s="380" t="s">
        <v>1413</v>
      </c>
      <c r="G453" s="378" t="s">
        <v>6364</v>
      </c>
      <c r="H453" s="379" t="s">
        <v>1491</v>
      </c>
      <c r="I453" s="378" t="s">
        <v>1499</v>
      </c>
      <c r="J453" s="381" t="s">
        <v>1413</v>
      </c>
      <c r="K453" s="381" t="s">
        <v>1413</v>
      </c>
      <c r="L453" s="378" t="s">
        <v>6365</v>
      </c>
      <c r="M453" s="378" t="s">
        <v>4519</v>
      </c>
      <c r="N453" s="382">
        <v>41640</v>
      </c>
      <c r="O453" s="383">
        <v>2014</v>
      </c>
      <c r="P453" s="378" t="s">
        <v>1413</v>
      </c>
      <c r="Q453" s="378" t="s">
        <v>1413</v>
      </c>
      <c r="R453" s="378" t="s">
        <v>1413</v>
      </c>
      <c r="S453" s="381">
        <v>9</v>
      </c>
      <c r="T453" s="381" t="s">
        <v>1426</v>
      </c>
      <c r="U453" s="378" t="s">
        <v>1574</v>
      </c>
      <c r="V453" s="384" t="s">
        <v>1426</v>
      </c>
      <c r="W453" s="378" t="s">
        <v>1413</v>
      </c>
      <c r="X453" s="378" t="s">
        <v>1413</v>
      </c>
      <c r="Y453" s="378" t="s">
        <v>6356</v>
      </c>
      <c r="Z453" s="385" t="s">
        <v>1413</v>
      </c>
      <c r="AA453" s="385" t="s">
        <v>1413</v>
      </c>
      <c r="AB453" s="378" t="s">
        <v>6350</v>
      </c>
      <c r="AC453" s="378" t="s">
        <v>6358</v>
      </c>
      <c r="AD453" s="378" t="s">
        <v>1413</v>
      </c>
      <c r="AE453" s="378" t="s">
        <v>1413</v>
      </c>
      <c r="AF453" s="378" t="s">
        <v>1413</v>
      </c>
    </row>
    <row r="454" spans="1:32" hidden="1">
      <c r="A454" s="378" t="s">
        <v>153</v>
      </c>
      <c r="B454" s="379">
        <f t="shared" ref="B454:B517" si="7">COUNTIF(C454:E454,"yes")</f>
        <v>0</v>
      </c>
      <c r="C454" s="378"/>
      <c r="D454" s="378"/>
      <c r="E454" s="378"/>
      <c r="F454" s="380" t="s">
        <v>1413</v>
      </c>
      <c r="G454" s="378" t="s">
        <v>6366</v>
      </c>
      <c r="H454" s="379" t="s">
        <v>1491</v>
      </c>
      <c r="I454" s="378" t="s">
        <v>1499</v>
      </c>
      <c r="J454" s="381" t="s">
        <v>1413</v>
      </c>
      <c r="K454" s="381" t="s">
        <v>1413</v>
      </c>
      <c r="L454" s="378" t="s">
        <v>6475</v>
      </c>
      <c r="M454" s="378" t="s">
        <v>4519</v>
      </c>
      <c r="N454" s="382">
        <v>39786</v>
      </c>
      <c r="O454" s="383">
        <v>2008</v>
      </c>
      <c r="P454" s="378" t="s">
        <v>1413</v>
      </c>
      <c r="Q454" s="378" t="s">
        <v>1413</v>
      </c>
      <c r="R454" s="378" t="s">
        <v>1413</v>
      </c>
      <c r="S454" s="381">
        <v>0</v>
      </c>
      <c r="T454" s="381" t="s">
        <v>1261</v>
      </c>
      <c r="U454" s="378" t="s">
        <v>6367</v>
      </c>
      <c r="V454" s="384" t="s">
        <v>1426</v>
      </c>
      <c r="W454" s="378" t="s">
        <v>1413</v>
      </c>
      <c r="X454" s="378" t="s">
        <v>1413</v>
      </c>
      <c r="Y454" s="378" t="s">
        <v>6311</v>
      </c>
      <c r="Z454" s="385" t="s">
        <v>1413</v>
      </c>
      <c r="AA454" s="385" t="s">
        <v>1413</v>
      </c>
      <c r="AB454" s="378" t="s">
        <v>6343</v>
      </c>
      <c r="AC454" s="378" t="s">
        <v>1413</v>
      </c>
      <c r="AD454" s="378" t="s">
        <v>1413</v>
      </c>
      <c r="AE454" s="378" t="s">
        <v>1413</v>
      </c>
      <c r="AF454" s="378" t="s">
        <v>1413</v>
      </c>
    </row>
    <row r="455" spans="1:32" hidden="1">
      <c r="A455" s="378" t="s">
        <v>153</v>
      </c>
      <c r="B455" s="379">
        <f t="shared" si="7"/>
        <v>0</v>
      </c>
      <c r="C455" s="378"/>
      <c r="D455" s="378"/>
      <c r="E455" s="378"/>
      <c r="F455" s="380" t="s">
        <v>1413</v>
      </c>
      <c r="G455" s="378" t="s">
        <v>6397</v>
      </c>
      <c r="H455" s="379" t="s">
        <v>1491</v>
      </c>
      <c r="I455" s="378" t="s">
        <v>1499</v>
      </c>
      <c r="J455" s="381" t="s">
        <v>1413</v>
      </c>
      <c r="K455" s="381" t="s">
        <v>1413</v>
      </c>
      <c r="L455" s="378" t="s">
        <v>6398</v>
      </c>
      <c r="M455" s="378" t="s">
        <v>1965</v>
      </c>
      <c r="N455" s="382">
        <v>29769</v>
      </c>
      <c r="O455" s="383">
        <v>1981</v>
      </c>
      <c r="P455" s="378" t="s">
        <v>1413</v>
      </c>
      <c r="Q455" s="378" t="s">
        <v>1413</v>
      </c>
      <c r="R455" s="378" t="s">
        <v>1413</v>
      </c>
      <c r="S455" s="381">
        <v>9</v>
      </c>
      <c r="T455" s="381" t="s">
        <v>1261</v>
      </c>
      <c r="U455" s="378" t="s">
        <v>1427</v>
      </c>
      <c r="V455" s="384" t="s">
        <v>1426</v>
      </c>
      <c r="W455" s="378" t="s">
        <v>1413</v>
      </c>
      <c r="X455" s="378" t="s">
        <v>1413</v>
      </c>
      <c r="Y455" s="378" t="s">
        <v>6311</v>
      </c>
      <c r="Z455" s="385" t="s">
        <v>1413</v>
      </c>
      <c r="AA455" s="385" t="s">
        <v>1413</v>
      </c>
      <c r="AB455" s="378" t="s">
        <v>6399</v>
      </c>
      <c r="AC455" s="378" t="s">
        <v>6400</v>
      </c>
      <c r="AD455" s="378" t="s">
        <v>1413</v>
      </c>
      <c r="AE455" s="378" t="s">
        <v>1413</v>
      </c>
      <c r="AF455" s="378" t="s">
        <v>1413</v>
      </c>
    </row>
    <row r="456" spans="1:32" hidden="1">
      <c r="A456" s="378" t="s">
        <v>153</v>
      </c>
      <c r="B456" s="379">
        <f t="shared" si="7"/>
        <v>0</v>
      </c>
      <c r="C456" s="378"/>
      <c r="D456" s="378"/>
      <c r="E456" s="378"/>
      <c r="F456" s="380" t="s">
        <v>1413</v>
      </c>
      <c r="G456" s="378" t="s">
        <v>6412</v>
      </c>
      <c r="H456" s="379" t="s">
        <v>1491</v>
      </c>
      <c r="I456" s="378" t="s">
        <v>1499</v>
      </c>
      <c r="J456" s="381" t="s">
        <v>1413</v>
      </c>
      <c r="K456" s="381" t="s">
        <v>1413</v>
      </c>
      <c r="L456" s="378" t="s">
        <v>6413</v>
      </c>
      <c r="M456" s="378" t="s">
        <v>4519</v>
      </c>
      <c r="N456" s="382">
        <v>41640</v>
      </c>
      <c r="O456" s="383">
        <v>2014</v>
      </c>
      <c r="P456" s="378" t="s">
        <v>1413</v>
      </c>
      <c r="Q456" s="378" t="s">
        <v>1413</v>
      </c>
      <c r="R456" s="378" t="s">
        <v>1413</v>
      </c>
      <c r="S456" s="381">
        <v>14</v>
      </c>
      <c r="T456" s="381" t="s">
        <v>1426</v>
      </c>
      <c r="U456" s="378" t="s">
        <v>1574</v>
      </c>
      <c r="V456" s="384" t="s">
        <v>1426</v>
      </c>
      <c r="W456" s="378" t="s">
        <v>1413</v>
      </c>
      <c r="X456" s="378" t="s">
        <v>1413</v>
      </c>
      <c r="Y456" s="378" t="s">
        <v>6356</v>
      </c>
      <c r="Z456" s="385" t="s">
        <v>1413</v>
      </c>
      <c r="AA456" s="385" t="s">
        <v>1413</v>
      </c>
      <c r="AB456" s="378" t="s">
        <v>6350</v>
      </c>
      <c r="AC456" s="378" t="s">
        <v>6358</v>
      </c>
      <c r="AD456" s="378" t="s">
        <v>1413</v>
      </c>
      <c r="AE456" s="378" t="s">
        <v>1413</v>
      </c>
      <c r="AF456" s="378" t="s">
        <v>1413</v>
      </c>
    </row>
    <row r="457" spans="1:32" hidden="1">
      <c r="A457" s="378" t="s">
        <v>153</v>
      </c>
      <c r="B457" s="379">
        <f t="shared" si="7"/>
        <v>0</v>
      </c>
      <c r="C457" s="378"/>
      <c r="D457" s="378"/>
      <c r="E457" s="378"/>
      <c r="F457" s="387" t="s">
        <v>1413</v>
      </c>
      <c r="G457" s="378" t="s">
        <v>6412</v>
      </c>
      <c r="H457" s="379" t="s">
        <v>1491</v>
      </c>
      <c r="I457" s="378" t="s">
        <v>1499</v>
      </c>
      <c r="J457" s="381" t="s">
        <v>1413</v>
      </c>
      <c r="K457" s="381" t="s">
        <v>1413</v>
      </c>
      <c r="L457" s="378" t="s">
        <v>6413</v>
      </c>
      <c r="M457" s="378" t="s">
        <v>4519</v>
      </c>
      <c r="N457" s="382">
        <v>41640</v>
      </c>
      <c r="O457" s="383">
        <v>2014</v>
      </c>
      <c r="P457" s="378" t="s">
        <v>1413</v>
      </c>
      <c r="Q457" s="378" t="s">
        <v>1413</v>
      </c>
      <c r="R457" s="378" t="s">
        <v>1413</v>
      </c>
      <c r="S457" s="381">
        <v>14</v>
      </c>
      <c r="T457" s="381" t="s">
        <v>1426</v>
      </c>
      <c r="U457" s="378" t="s">
        <v>1574</v>
      </c>
      <c r="V457" s="384" t="s">
        <v>1426</v>
      </c>
      <c r="W457" s="378" t="s">
        <v>1413</v>
      </c>
      <c r="X457" s="378" t="s">
        <v>1413</v>
      </c>
      <c r="Y457" s="378" t="s">
        <v>6356</v>
      </c>
      <c r="Z457" s="385" t="s">
        <v>1413</v>
      </c>
      <c r="AA457" s="385" t="s">
        <v>1413</v>
      </c>
      <c r="AB457" s="378" t="s">
        <v>6350</v>
      </c>
      <c r="AC457" s="378" t="s">
        <v>6358</v>
      </c>
      <c r="AD457" s="378" t="s">
        <v>1413</v>
      </c>
      <c r="AE457" s="378" t="s">
        <v>1413</v>
      </c>
      <c r="AF457" s="378" t="s">
        <v>1413</v>
      </c>
    </row>
    <row r="458" spans="1:32">
      <c r="A458" s="378" t="s">
        <v>50</v>
      </c>
      <c r="B458" s="379">
        <f t="shared" si="7"/>
        <v>2</v>
      </c>
      <c r="C458" s="378"/>
      <c r="D458" s="378" t="s">
        <v>1261</v>
      </c>
      <c r="E458" s="378" t="s">
        <v>1261</v>
      </c>
      <c r="F458" s="380" t="s">
        <v>1413</v>
      </c>
      <c r="G458" s="378" t="s">
        <v>4035</v>
      </c>
      <c r="H458" s="379" t="s">
        <v>1405</v>
      </c>
      <c r="I458" s="378" t="s">
        <v>1406</v>
      </c>
      <c r="J458" s="381" t="s">
        <v>1407</v>
      </c>
      <c r="K458" s="381" t="s">
        <v>1408</v>
      </c>
      <c r="L458" s="378" t="s">
        <v>4206</v>
      </c>
      <c r="M458" s="378" t="s">
        <v>4207</v>
      </c>
      <c r="N458" s="382">
        <v>38899</v>
      </c>
      <c r="O458" s="383">
        <v>2006</v>
      </c>
      <c r="P458" s="378" t="s">
        <v>50</v>
      </c>
      <c r="Q458" s="378" t="s">
        <v>1425</v>
      </c>
      <c r="R458" s="378">
        <v>177</v>
      </c>
      <c r="S458" s="381">
        <v>24</v>
      </c>
      <c r="T458" s="381" t="s">
        <v>1261</v>
      </c>
      <c r="U458" s="378" t="s">
        <v>1427</v>
      </c>
      <c r="V458" s="384" t="s">
        <v>1261</v>
      </c>
      <c r="W458" s="378" t="s">
        <v>1414</v>
      </c>
      <c r="X458" s="378" t="s">
        <v>4034</v>
      </c>
      <c r="Y458" s="378" t="s">
        <v>1413</v>
      </c>
      <c r="Z458" s="385">
        <v>949</v>
      </c>
      <c r="AA458" s="385">
        <v>41.2</v>
      </c>
      <c r="AB458" s="378" t="s">
        <v>4036</v>
      </c>
      <c r="AC458" s="378" t="s">
        <v>4208</v>
      </c>
      <c r="AD458" s="378" t="s">
        <v>4209</v>
      </c>
      <c r="AE458" s="378" t="s">
        <v>4210</v>
      </c>
      <c r="AF458" s="378" t="s">
        <v>1413</v>
      </c>
    </row>
    <row r="459" spans="1:32">
      <c r="A459" s="378" t="s">
        <v>50</v>
      </c>
      <c r="B459" s="379">
        <f t="shared" si="7"/>
        <v>2</v>
      </c>
      <c r="C459" s="378"/>
      <c r="D459" s="378" t="s">
        <v>1261</v>
      </c>
      <c r="E459" s="378" t="s">
        <v>1261</v>
      </c>
      <c r="F459" s="380" t="s">
        <v>1413</v>
      </c>
      <c r="G459" s="378" t="s">
        <v>4395</v>
      </c>
      <c r="H459" s="379" t="s">
        <v>1491</v>
      </c>
      <c r="I459" s="378" t="s">
        <v>1499</v>
      </c>
      <c r="J459" s="381" t="s">
        <v>1413</v>
      </c>
      <c r="K459" s="381" t="s">
        <v>1413</v>
      </c>
      <c r="L459" s="378" t="s">
        <v>4396</v>
      </c>
      <c r="M459" s="378" t="s">
        <v>4033</v>
      </c>
      <c r="N459" s="382">
        <v>35977</v>
      </c>
      <c r="O459" s="383">
        <v>1998</v>
      </c>
      <c r="P459" s="378" t="s">
        <v>1413</v>
      </c>
      <c r="Q459" s="378" t="s">
        <v>1413</v>
      </c>
      <c r="R459" s="378" t="s">
        <v>1413</v>
      </c>
      <c r="S459" s="381">
        <v>14</v>
      </c>
      <c r="T459" s="381" t="s">
        <v>1261</v>
      </c>
      <c r="U459" s="378" t="s">
        <v>1427</v>
      </c>
      <c r="V459" s="384" t="s">
        <v>1496</v>
      </c>
      <c r="W459" s="378" t="s">
        <v>1413</v>
      </c>
      <c r="X459" s="378" t="s">
        <v>4034</v>
      </c>
      <c r="Y459" s="378" t="s">
        <v>4035</v>
      </c>
      <c r="Z459" s="385" t="s">
        <v>1413</v>
      </c>
      <c r="AA459" s="385" t="s">
        <v>1413</v>
      </c>
      <c r="AB459" s="378" t="s">
        <v>4036</v>
      </c>
      <c r="AC459" s="378" t="s">
        <v>4397</v>
      </c>
      <c r="AD459" s="378" t="s">
        <v>1413</v>
      </c>
      <c r="AE459" s="378" t="s">
        <v>1413</v>
      </c>
      <c r="AF459" s="378" t="s">
        <v>1413</v>
      </c>
    </row>
    <row r="460" spans="1:32">
      <c r="A460" s="378" t="s">
        <v>50</v>
      </c>
      <c r="B460" s="379">
        <f t="shared" si="7"/>
        <v>2</v>
      </c>
      <c r="C460" s="378"/>
      <c r="D460" s="378" t="s">
        <v>1261</v>
      </c>
      <c r="E460" s="378" t="s">
        <v>1261</v>
      </c>
      <c r="F460" s="380" t="s">
        <v>1413</v>
      </c>
      <c r="G460" s="378" t="s">
        <v>4117</v>
      </c>
      <c r="H460" s="379" t="s">
        <v>1491</v>
      </c>
      <c r="I460" s="378" t="s">
        <v>1492</v>
      </c>
      <c r="J460" s="381" t="s">
        <v>1413</v>
      </c>
      <c r="K460" s="381" t="s">
        <v>1413</v>
      </c>
      <c r="L460" s="378" t="s">
        <v>4118</v>
      </c>
      <c r="M460" s="378" t="s">
        <v>4033</v>
      </c>
      <c r="N460" s="382">
        <v>42186</v>
      </c>
      <c r="O460" s="383">
        <v>2015</v>
      </c>
      <c r="P460" s="378" t="s">
        <v>1413</v>
      </c>
      <c r="Q460" s="378" t="s">
        <v>1413</v>
      </c>
      <c r="R460" s="378" t="s">
        <v>1413</v>
      </c>
      <c r="S460" s="381">
        <v>1</v>
      </c>
      <c r="T460" s="381" t="s">
        <v>1261</v>
      </c>
      <c r="U460" s="378" t="s">
        <v>1427</v>
      </c>
      <c r="V460" s="384" t="s">
        <v>1413</v>
      </c>
      <c r="W460" s="378" t="s">
        <v>1413</v>
      </c>
      <c r="X460" s="378" t="s">
        <v>1413</v>
      </c>
      <c r="Y460" s="378" t="s">
        <v>1413</v>
      </c>
      <c r="Z460" s="385" t="s">
        <v>1413</v>
      </c>
      <c r="AA460" s="385" t="s">
        <v>1413</v>
      </c>
      <c r="AB460" s="378" t="s">
        <v>4119</v>
      </c>
      <c r="AC460" s="378" t="s">
        <v>4120</v>
      </c>
      <c r="AD460" s="378" t="s">
        <v>1413</v>
      </c>
      <c r="AE460" s="378" t="s">
        <v>1413</v>
      </c>
      <c r="AF460" s="378" t="s">
        <v>1413</v>
      </c>
    </row>
    <row r="461" spans="1:32">
      <c r="A461" s="378" t="s">
        <v>50</v>
      </c>
      <c r="B461" s="379">
        <f t="shared" si="7"/>
        <v>2</v>
      </c>
      <c r="C461" s="378"/>
      <c r="D461" s="378" t="s">
        <v>1261</v>
      </c>
      <c r="E461" s="378" t="s">
        <v>1261</v>
      </c>
      <c r="F461" s="380" t="s">
        <v>1413</v>
      </c>
      <c r="G461" s="378" t="s">
        <v>4121</v>
      </c>
      <c r="H461" s="379" t="s">
        <v>1491</v>
      </c>
      <c r="I461" s="378" t="s">
        <v>1492</v>
      </c>
      <c r="J461" s="381" t="s">
        <v>1413</v>
      </c>
      <c r="K461" s="381" t="s">
        <v>1413</v>
      </c>
      <c r="L461" s="378" t="s">
        <v>4122</v>
      </c>
      <c r="M461" s="378" t="s">
        <v>4033</v>
      </c>
      <c r="N461" s="382">
        <v>42186</v>
      </c>
      <c r="O461" s="383">
        <v>2015</v>
      </c>
      <c r="P461" s="378" t="s">
        <v>1413</v>
      </c>
      <c r="Q461" s="378" t="s">
        <v>1413</v>
      </c>
      <c r="R461" s="378" t="s">
        <v>1413</v>
      </c>
      <c r="S461" s="381">
        <v>24</v>
      </c>
      <c r="T461" s="381" t="s">
        <v>1261</v>
      </c>
      <c r="U461" s="378" t="s">
        <v>1427</v>
      </c>
      <c r="V461" s="384" t="s">
        <v>1413</v>
      </c>
      <c r="W461" s="378" t="s">
        <v>1413</v>
      </c>
      <c r="X461" s="378" t="s">
        <v>1413</v>
      </c>
      <c r="Y461" s="378" t="s">
        <v>1413</v>
      </c>
      <c r="Z461" s="385" t="s">
        <v>1413</v>
      </c>
      <c r="AA461" s="385" t="s">
        <v>1413</v>
      </c>
      <c r="AB461" s="378" t="s">
        <v>4123</v>
      </c>
      <c r="AC461" s="378" t="s">
        <v>4124</v>
      </c>
      <c r="AD461" s="378" t="s">
        <v>1413</v>
      </c>
      <c r="AE461" s="378" t="s">
        <v>1413</v>
      </c>
      <c r="AF461" s="378" t="s">
        <v>1413</v>
      </c>
    </row>
    <row r="462" spans="1:32">
      <c r="A462" s="378" t="s">
        <v>50</v>
      </c>
      <c r="B462" s="379">
        <f t="shared" si="7"/>
        <v>2</v>
      </c>
      <c r="C462" s="378"/>
      <c r="D462" s="378" t="s">
        <v>1261</v>
      </c>
      <c r="E462" s="378" t="s">
        <v>1261</v>
      </c>
      <c r="F462" s="380" t="s">
        <v>1413</v>
      </c>
      <c r="G462" s="378" t="s">
        <v>4125</v>
      </c>
      <c r="H462" s="379" t="s">
        <v>1491</v>
      </c>
      <c r="I462" s="378" t="s">
        <v>1492</v>
      </c>
      <c r="J462" s="381" t="s">
        <v>1413</v>
      </c>
      <c r="K462" s="381" t="s">
        <v>1413</v>
      </c>
      <c r="L462" s="378" t="s">
        <v>4126</v>
      </c>
      <c r="M462" s="378" t="s">
        <v>4127</v>
      </c>
      <c r="N462" s="382">
        <v>42186</v>
      </c>
      <c r="O462" s="383">
        <v>2015</v>
      </c>
      <c r="P462" s="378" t="s">
        <v>1413</v>
      </c>
      <c r="Q462" s="378" t="s">
        <v>1413</v>
      </c>
      <c r="R462" s="378" t="s">
        <v>1413</v>
      </c>
      <c r="S462" s="381">
        <v>9</v>
      </c>
      <c r="T462" s="381" t="s">
        <v>1261</v>
      </c>
      <c r="U462" s="378" t="s">
        <v>1427</v>
      </c>
      <c r="V462" s="384" t="s">
        <v>1413</v>
      </c>
      <c r="W462" s="378" t="s">
        <v>1413</v>
      </c>
      <c r="X462" s="378" t="s">
        <v>1413</v>
      </c>
      <c r="Y462" s="378" t="s">
        <v>1413</v>
      </c>
      <c r="Z462" s="385" t="s">
        <v>1413</v>
      </c>
      <c r="AA462" s="385" t="s">
        <v>1413</v>
      </c>
      <c r="AB462" s="378" t="s">
        <v>4128</v>
      </c>
      <c r="AC462" s="378" t="s">
        <v>4124</v>
      </c>
      <c r="AD462" s="378" t="s">
        <v>1413</v>
      </c>
      <c r="AE462" s="378" t="s">
        <v>1413</v>
      </c>
      <c r="AF462" s="378" t="s">
        <v>1413</v>
      </c>
    </row>
    <row r="463" spans="1:32">
      <c r="A463" s="378" t="s">
        <v>50</v>
      </c>
      <c r="B463" s="379">
        <f t="shared" si="7"/>
        <v>2</v>
      </c>
      <c r="C463" s="378"/>
      <c r="D463" s="378" t="s">
        <v>1261</v>
      </c>
      <c r="E463" s="378" t="s">
        <v>1261</v>
      </c>
      <c r="F463" s="380" t="s">
        <v>1413</v>
      </c>
      <c r="G463" s="378" t="s">
        <v>4129</v>
      </c>
      <c r="H463" s="379" t="s">
        <v>1491</v>
      </c>
      <c r="I463" s="378" t="s">
        <v>1492</v>
      </c>
      <c r="J463" s="381" t="s">
        <v>1413</v>
      </c>
      <c r="K463" s="381" t="s">
        <v>1413</v>
      </c>
      <c r="L463" s="378" t="s">
        <v>4130</v>
      </c>
      <c r="M463" s="378" t="s">
        <v>4033</v>
      </c>
      <c r="N463" s="382">
        <v>42186</v>
      </c>
      <c r="O463" s="383">
        <v>2015</v>
      </c>
      <c r="P463" s="378" t="s">
        <v>1413</v>
      </c>
      <c r="Q463" s="378" t="s">
        <v>1413</v>
      </c>
      <c r="R463" s="378" t="s">
        <v>1413</v>
      </c>
      <c r="S463" s="381">
        <v>10</v>
      </c>
      <c r="T463" s="381" t="s">
        <v>1261</v>
      </c>
      <c r="U463" s="378" t="s">
        <v>1427</v>
      </c>
      <c r="V463" s="384" t="s">
        <v>1413</v>
      </c>
      <c r="W463" s="378" t="s">
        <v>1413</v>
      </c>
      <c r="X463" s="378" t="s">
        <v>1413</v>
      </c>
      <c r="Y463" s="378" t="s">
        <v>1413</v>
      </c>
      <c r="Z463" s="385" t="s">
        <v>1413</v>
      </c>
      <c r="AA463" s="385" t="s">
        <v>1413</v>
      </c>
      <c r="AB463" s="378" t="s">
        <v>4131</v>
      </c>
      <c r="AC463" s="378" t="s">
        <v>4124</v>
      </c>
      <c r="AD463" s="378" t="s">
        <v>1413</v>
      </c>
      <c r="AE463" s="378" t="s">
        <v>1413</v>
      </c>
      <c r="AF463" s="378" t="s">
        <v>1413</v>
      </c>
    </row>
    <row r="464" spans="1:32">
      <c r="A464" s="378" t="s">
        <v>50</v>
      </c>
      <c r="B464" s="379">
        <f t="shared" si="7"/>
        <v>2</v>
      </c>
      <c r="C464" s="378"/>
      <c r="D464" s="378" t="s">
        <v>1261</v>
      </c>
      <c r="E464" s="378" t="s">
        <v>1261</v>
      </c>
      <c r="F464" s="380" t="s">
        <v>1413</v>
      </c>
      <c r="G464" s="378" t="s">
        <v>4132</v>
      </c>
      <c r="H464" s="379" t="s">
        <v>1491</v>
      </c>
      <c r="I464" s="378" t="s">
        <v>1492</v>
      </c>
      <c r="J464" s="381" t="s">
        <v>1413</v>
      </c>
      <c r="K464" s="381" t="s">
        <v>1413</v>
      </c>
      <c r="L464" s="378" t="s">
        <v>4133</v>
      </c>
      <c r="M464" s="378" t="s">
        <v>4033</v>
      </c>
      <c r="N464" s="382">
        <v>42186</v>
      </c>
      <c r="O464" s="383">
        <v>2015</v>
      </c>
      <c r="P464" s="378" t="s">
        <v>1413</v>
      </c>
      <c r="Q464" s="378" t="s">
        <v>1413</v>
      </c>
      <c r="R464" s="378" t="s">
        <v>1413</v>
      </c>
      <c r="S464" s="381">
        <v>11</v>
      </c>
      <c r="T464" s="381" t="s">
        <v>1261</v>
      </c>
      <c r="U464" s="378" t="s">
        <v>1427</v>
      </c>
      <c r="V464" s="384" t="s">
        <v>1413</v>
      </c>
      <c r="W464" s="378" t="s">
        <v>1413</v>
      </c>
      <c r="X464" s="378" t="s">
        <v>1413</v>
      </c>
      <c r="Y464" s="378" t="s">
        <v>1413</v>
      </c>
      <c r="Z464" s="385" t="s">
        <v>1413</v>
      </c>
      <c r="AA464" s="385" t="s">
        <v>1413</v>
      </c>
      <c r="AB464" s="378" t="s">
        <v>4134</v>
      </c>
      <c r="AC464" s="378" t="s">
        <v>4124</v>
      </c>
      <c r="AD464" s="378" t="s">
        <v>1413</v>
      </c>
      <c r="AE464" s="378" t="s">
        <v>1413</v>
      </c>
      <c r="AF464" s="378" t="s">
        <v>1413</v>
      </c>
    </row>
    <row r="465" spans="1:32">
      <c r="A465" s="378" t="s">
        <v>50</v>
      </c>
      <c r="B465" s="379">
        <f t="shared" si="7"/>
        <v>2</v>
      </c>
      <c r="C465" s="378"/>
      <c r="D465" s="378" t="s">
        <v>1261</v>
      </c>
      <c r="E465" s="378" t="s">
        <v>1261</v>
      </c>
      <c r="F465" s="380" t="s">
        <v>1413</v>
      </c>
      <c r="G465" s="378" t="s">
        <v>4398</v>
      </c>
      <c r="H465" s="379" t="s">
        <v>1491</v>
      </c>
      <c r="I465" s="378" t="s">
        <v>1499</v>
      </c>
      <c r="J465" s="381" t="s">
        <v>1413</v>
      </c>
      <c r="K465" s="381" t="s">
        <v>1413</v>
      </c>
      <c r="L465" s="378" t="s">
        <v>4399</v>
      </c>
      <c r="M465" s="378" t="s">
        <v>4400</v>
      </c>
      <c r="N465" s="382">
        <v>40064</v>
      </c>
      <c r="O465" s="383">
        <v>2009</v>
      </c>
      <c r="P465" s="378" t="s">
        <v>1413</v>
      </c>
      <c r="Q465" s="378" t="s">
        <v>1413</v>
      </c>
      <c r="R465" s="378" t="s">
        <v>1413</v>
      </c>
      <c r="S465" s="381">
        <v>0</v>
      </c>
      <c r="T465" s="381" t="s">
        <v>1426</v>
      </c>
      <c r="U465" s="378" t="s">
        <v>1413</v>
      </c>
      <c r="V465" s="384" t="s">
        <v>1413</v>
      </c>
      <c r="W465" s="378" t="s">
        <v>1413</v>
      </c>
      <c r="X465" s="378" t="s">
        <v>1413</v>
      </c>
      <c r="Y465" s="378" t="s">
        <v>1413</v>
      </c>
      <c r="Z465" s="385" t="s">
        <v>1413</v>
      </c>
      <c r="AA465" s="385" t="s">
        <v>1413</v>
      </c>
      <c r="AB465" s="378" t="s">
        <v>1413</v>
      </c>
      <c r="AC465" s="378" t="s">
        <v>1413</v>
      </c>
      <c r="AD465" s="378" t="s">
        <v>1413</v>
      </c>
      <c r="AE465" s="378" t="s">
        <v>1413</v>
      </c>
      <c r="AF465" s="378" t="s">
        <v>1413</v>
      </c>
    </row>
    <row r="466" spans="1:32">
      <c r="A466" s="378" t="s">
        <v>50</v>
      </c>
      <c r="B466" s="379">
        <f t="shared" si="7"/>
        <v>2</v>
      </c>
      <c r="C466" s="378"/>
      <c r="D466" s="378" t="s">
        <v>1261</v>
      </c>
      <c r="E466" s="378" t="s">
        <v>1261</v>
      </c>
      <c r="F466" s="380" t="s">
        <v>1413</v>
      </c>
      <c r="G466" s="378" t="s">
        <v>4401</v>
      </c>
      <c r="H466" s="379" t="s">
        <v>1491</v>
      </c>
      <c r="I466" s="378" t="s">
        <v>1499</v>
      </c>
      <c r="J466" s="381" t="s">
        <v>1413</v>
      </c>
      <c r="K466" s="381" t="s">
        <v>1413</v>
      </c>
      <c r="L466" s="378" t="s">
        <v>4402</v>
      </c>
      <c r="M466" s="378" t="s">
        <v>4033</v>
      </c>
      <c r="N466" s="382">
        <v>35977</v>
      </c>
      <c r="O466" s="383">
        <v>1998</v>
      </c>
      <c r="P466" s="378" t="s">
        <v>1413</v>
      </c>
      <c r="Q466" s="378" t="s">
        <v>1413</v>
      </c>
      <c r="R466" s="378" t="s">
        <v>1413</v>
      </c>
      <c r="S466" s="381">
        <v>15</v>
      </c>
      <c r="T466" s="381" t="s">
        <v>1261</v>
      </c>
      <c r="U466" s="378" t="s">
        <v>1427</v>
      </c>
      <c r="V466" s="384" t="s">
        <v>1496</v>
      </c>
      <c r="W466" s="378" t="s">
        <v>1413</v>
      </c>
      <c r="X466" s="378" t="s">
        <v>4034</v>
      </c>
      <c r="Y466" s="378" t="s">
        <v>4035</v>
      </c>
      <c r="Z466" s="385" t="s">
        <v>1413</v>
      </c>
      <c r="AA466" s="385" t="s">
        <v>1413</v>
      </c>
      <c r="AB466" s="378" t="s">
        <v>4036</v>
      </c>
      <c r="AC466" s="378" t="s">
        <v>4403</v>
      </c>
      <c r="AD466" s="378" t="s">
        <v>1413</v>
      </c>
      <c r="AE466" s="378" t="s">
        <v>1413</v>
      </c>
      <c r="AF466" s="378" t="s">
        <v>1413</v>
      </c>
    </row>
    <row r="467" spans="1:32">
      <c r="A467" s="378" t="s">
        <v>50</v>
      </c>
      <c r="B467" s="379">
        <f t="shared" si="7"/>
        <v>2</v>
      </c>
      <c r="C467" s="378"/>
      <c r="D467" s="378" t="s">
        <v>1261</v>
      </c>
      <c r="E467" s="378" t="s">
        <v>1261</v>
      </c>
      <c r="F467" s="380" t="s">
        <v>1413</v>
      </c>
      <c r="G467" s="378" t="s">
        <v>4079</v>
      </c>
      <c r="H467" s="379" t="s">
        <v>1491</v>
      </c>
      <c r="I467" s="378" t="s">
        <v>1499</v>
      </c>
      <c r="J467" s="381" t="s">
        <v>1413</v>
      </c>
      <c r="K467" s="381" t="s">
        <v>1413</v>
      </c>
      <c r="L467" s="378" t="s">
        <v>4080</v>
      </c>
      <c r="M467" s="378" t="s">
        <v>4035</v>
      </c>
      <c r="N467" s="382">
        <v>42184</v>
      </c>
      <c r="O467" s="383">
        <v>2015</v>
      </c>
      <c r="P467" s="378" t="s">
        <v>1413</v>
      </c>
      <c r="Q467" s="378" t="s">
        <v>1413</v>
      </c>
      <c r="R467" s="378" t="s">
        <v>1413</v>
      </c>
      <c r="S467" s="381" t="s">
        <v>1413</v>
      </c>
      <c r="T467" s="381" t="s">
        <v>1413</v>
      </c>
      <c r="U467" s="378" t="s">
        <v>1413</v>
      </c>
      <c r="V467" s="384" t="s">
        <v>1413</v>
      </c>
      <c r="W467" s="378" t="s">
        <v>1413</v>
      </c>
      <c r="X467" s="378" t="s">
        <v>1413</v>
      </c>
      <c r="Y467" s="378" t="s">
        <v>1413</v>
      </c>
      <c r="Z467" s="385" t="s">
        <v>1413</v>
      </c>
      <c r="AA467" s="385" t="s">
        <v>1413</v>
      </c>
      <c r="AB467" s="378" t="s">
        <v>1413</v>
      </c>
      <c r="AC467" s="378" t="s">
        <v>4081</v>
      </c>
      <c r="AD467" s="378" t="s">
        <v>1413</v>
      </c>
      <c r="AE467" s="378" t="s">
        <v>1413</v>
      </c>
      <c r="AF467" s="378" t="s">
        <v>1413</v>
      </c>
    </row>
    <row r="468" spans="1:32">
      <c r="A468" s="378" t="s">
        <v>50</v>
      </c>
      <c r="B468" s="379">
        <f t="shared" si="7"/>
        <v>1</v>
      </c>
      <c r="C468" s="378"/>
      <c r="D468" s="378"/>
      <c r="E468" s="378" t="s">
        <v>1261</v>
      </c>
      <c r="F468" s="380" t="s">
        <v>1403</v>
      </c>
      <c r="G468" s="378" t="s">
        <v>954</v>
      </c>
      <c r="H468" s="379" t="s">
        <v>1405</v>
      </c>
      <c r="I468" s="378" t="s">
        <v>1406</v>
      </c>
      <c r="J468" s="381" t="s">
        <v>1407</v>
      </c>
      <c r="K468" s="381" t="s">
        <v>1408</v>
      </c>
      <c r="L468" s="378" t="s">
        <v>3978</v>
      </c>
      <c r="M468" s="378" t="s">
        <v>1978</v>
      </c>
      <c r="N468" s="382">
        <v>41535</v>
      </c>
      <c r="O468" s="383">
        <v>2013</v>
      </c>
      <c r="P468" s="378" t="s">
        <v>3979</v>
      </c>
      <c r="Q468" s="378" t="s">
        <v>1412</v>
      </c>
      <c r="R468" s="378">
        <v>4398</v>
      </c>
      <c r="S468" s="381" t="s">
        <v>1413</v>
      </c>
      <c r="T468" s="381" t="s">
        <v>1413</v>
      </c>
      <c r="U468" s="378" t="s">
        <v>1413</v>
      </c>
      <c r="V468" s="384" t="s">
        <v>1261</v>
      </c>
      <c r="W468" s="378" t="s">
        <v>1414</v>
      </c>
      <c r="X468" s="378" t="s">
        <v>3980</v>
      </c>
      <c r="Y468" s="378" t="s">
        <v>1413</v>
      </c>
      <c r="Z468" s="385">
        <v>65669.8</v>
      </c>
      <c r="AA468" s="385">
        <v>890.3</v>
      </c>
      <c r="AB468" s="378" t="s">
        <v>3981</v>
      </c>
      <c r="AC468" s="378" t="s">
        <v>3982</v>
      </c>
      <c r="AD468" s="378" t="s">
        <v>1413</v>
      </c>
      <c r="AE468" s="378" t="s">
        <v>3983</v>
      </c>
      <c r="AF468" s="378" t="s">
        <v>3984</v>
      </c>
    </row>
    <row r="469" spans="1:32">
      <c r="A469" s="378" t="s">
        <v>50</v>
      </c>
      <c r="B469" s="379">
        <f t="shared" si="7"/>
        <v>1</v>
      </c>
      <c r="C469" s="378"/>
      <c r="D469" s="378"/>
      <c r="E469" s="378" t="s">
        <v>1261</v>
      </c>
      <c r="F469" s="380" t="s">
        <v>1413</v>
      </c>
      <c r="G469" s="378" t="s">
        <v>4338</v>
      </c>
      <c r="H469" s="379" t="s">
        <v>1491</v>
      </c>
      <c r="I469" s="378" t="s">
        <v>1499</v>
      </c>
      <c r="J469" s="381" t="s">
        <v>1413</v>
      </c>
      <c r="K469" s="381" t="s">
        <v>1413</v>
      </c>
      <c r="L469" s="378" t="s">
        <v>4339</v>
      </c>
      <c r="M469" s="378" t="s">
        <v>4340</v>
      </c>
      <c r="N469" s="382">
        <v>37073</v>
      </c>
      <c r="O469" s="383">
        <v>2001</v>
      </c>
      <c r="P469" s="378" t="s">
        <v>1413</v>
      </c>
      <c r="Q469" s="378" t="s">
        <v>1413</v>
      </c>
      <c r="R469" s="378" t="s">
        <v>1413</v>
      </c>
      <c r="S469" s="381">
        <v>9</v>
      </c>
      <c r="T469" s="381" t="s">
        <v>1426</v>
      </c>
      <c r="U469" s="378" t="s">
        <v>4341</v>
      </c>
      <c r="V469" s="384" t="s">
        <v>1413</v>
      </c>
      <c r="W469" s="378" t="s">
        <v>1413</v>
      </c>
      <c r="X469" s="378" t="s">
        <v>1413</v>
      </c>
      <c r="Y469" s="378" t="s">
        <v>1413</v>
      </c>
      <c r="Z469" s="385" t="s">
        <v>1413</v>
      </c>
      <c r="AA469" s="385" t="s">
        <v>1413</v>
      </c>
      <c r="AB469" s="378" t="s">
        <v>1413</v>
      </c>
      <c r="AC469" s="378" t="s">
        <v>4342</v>
      </c>
      <c r="AD469" s="378" t="s">
        <v>1413</v>
      </c>
      <c r="AE469" s="378" t="s">
        <v>1413</v>
      </c>
      <c r="AF469" s="378" t="s">
        <v>1413</v>
      </c>
    </row>
    <row r="470" spans="1:32">
      <c r="A470" s="378" t="s">
        <v>50</v>
      </c>
      <c r="B470" s="379">
        <f t="shared" si="7"/>
        <v>1</v>
      </c>
      <c r="C470" s="378"/>
      <c r="D470" s="378"/>
      <c r="E470" s="378" t="s">
        <v>1261</v>
      </c>
      <c r="F470" s="380" t="s">
        <v>1413</v>
      </c>
      <c r="G470" s="378" t="s">
        <v>4364</v>
      </c>
      <c r="H470" s="379" t="s">
        <v>1491</v>
      </c>
      <c r="I470" s="378" t="s">
        <v>1506</v>
      </c>
      <c r="J470" s="381" t="s">
        <v>1413</v>
      </c>
      <c r="K470" s="381" t="s">
        <v>1413</v>
      </c>
      <c r="L470" s="378" t="s">
        <v>4365</v>
      </c>
      <c r="M470" s="378" t="s">
        <v>4366</v>
      </c>
      <c r="N470" s="382">
        <v>40587</v>
      </c>
      <c r="O470" s="383">
        <v>2011</v>
      </c>
      <c r="P470" s="378" t="s">
        <v>1413</v>
      </c>
      <c r="Q470" s="378" t="s">
        <v>1413</v>
      </c>
      <c r="R470" s="378" t="s">
        <v>1413</v>
      </c>
      <c r="S470" s="381">
        <v>9</v>
      </c>
      <c r="T470" s="381" t="s">
        <v>1426</v>
      </c>
      <c r="U470" s="378" t="s">
        <v>4367</v>
      </c>
      <c r="V470" s="384" t="s">
        <v>1413</v>
      </c>
      <c r="W470" s="378" t="s">
        <v>1413</v>
      </c>
      <c r="X470" s="378" t="s">
        <v>1413</v>
      </c>
      <c r="Y470" s="378" t="s">
        <v>1413</v>
      </c>
      <c r="Z470" s="385" t="s">
        <v>1413</v>
      </c>
      <c r="AA470" s="385" t="s">
        <v>1413</v>
      </c>
      <c r="AB470" s="378" t="s">
        <v>1413</v>
      </c>
      <c r="AC470" s="378" t="s">
        <v>4368</v>
      </c>
      <c r="AD470" s="378" t="s">
        <v>1413</v>
      </c>
      <c r="AE470" s="378" t="s">
        <v>1413</v>
      </c>
      <c r="AF470" s="378" t="s">
        <v>1413</v>
      </c>
    </row>
    <row r="471" spans="1:32">
      <c r="A471" s="378" t="s">
        <v>50</v>
      </c>
      <c r="B471" s="379">
        <f t="shared" si="7"/>
        <v>1</v>
      </c>
      <c r="C471" s="378"/>
      <c r="D471" s="378" t="s">
        <v>1261</v>
      </c>
      <c r="E471" s="378"/>
      <c r="F471" s="380" t="s">
        <v>1413</v>
      </c>
      <c r="G471" s="378" t="s">
        <v>4217</v>
      </c>
      <c r="H471" s="379" t="s">
        <v>1405</v>
      </c>
      <c r="I471" s="378" t="s">
        <v>1406</v>
      </c>
      <c r="J471" s="381" t="s">
        <v>1407</v>
      </c>
      <c r="K471" s="381" t="s">
        <v>1421</v>
      </c>
      <c r="L471" s="378" t="s">
        <v>4218</v>
      </c>
      <c r="M471" s="378" t="s">
        <v>4219</v>
      </c>
      <c r="N471" s="382">
        <v>40909</v>
      </c>
      <c r="O471" s="383">
        <v>2012</v>
      </c>
      <c r="P471" s="378" t="s">
        <v>50</v>
      </c>
      <c r="Q471" s="378" t="s">
        <v>2025</v>
      </c>
      <c r="R471" s="378">
        <v>14</v>
      </c>
      <c r="S471" s="381">
        <v>9</v>
      </c>
      <c r="T471" s="381" t="s">
        <v>1261</v>
      </c>
      <c r="U471" s="378" t="s">
        <v>1427</v>
      </c>
      <c r="V471" s="384" t="s">
        <v>1261</v>
      </c>
      <c r="W471" s="378" t="s">
        <v>1414</v>
      </c>
      <c r="X471" s="378" t="s">
        <v>4220</v>
      </c>
      <c r="Y471" s="378" t="s">
        <v>1413</v>
      </c>
      <c r="Z471" s="385">
        <v>6.5</v>
      </c>
      <c r="AA471" s="385">
        <v>2.8</v>
      </c>
      <c r="AB471" s="378" t="s">
        <v>4221</v>
      </c>
      <c r="AC471" s="378" t="s">
        <v>4222</v>
      </c>
      <c r="AD471" s="378" t="s">
        <v>1413</v>
      </c>
      <c r="AE471" s="378" t="s">
        <v>4223</v>
      </c>
      <c r="AF471" s="378" t="s">
        <v>1413</v>
      </c>
    </row>
    <row r="472" spans="1:32">
      <c r="A472" s="378" t="s">
        <v>50</v>
      </c>
      <c r="B472" s="379">
        <f t="shared" si="7"/>
        <v>1</v>
      </c>
      <c r="C472" s="378"/>
      <c r="D472" s="378" t="s">
        <v>1261</v>
      </c>
      <c r="E472" s="378"/>
      <c r="F472" s="380" t="s">
        <v>1413</v>
      </c>
      <c r="G472" s="378" t="s">
        <v>4410</v>
      </c>
      <c r="H472" s="379" t="s">
        <v>1491</v>
      </c>
      <c r="I472" s="378" t="s">
        <v>1492</v>
      </c>
      <c r="J472" s="381" t="s">
        <v>1413</v>
      </c>
      <c r="K472" s="381" t="s">
        <v>1413</v>
      </c>
      <c r="L472" s="378" t="s">
        <v>4411</v>
      </c>
      <c r="M472" s="378" t="s">
        <v>4412</v>
      </c>
      <c r="N472" s="382">
        <v>36507</v>
      </c>
      <c r="O472" s="383">
        <v>1999</v>
      </c>
      <c r="P472" s="378" t="s">
        <v>1413</v>
      </c>
      <c r="Q472" s="378" t="s">
        <v>1413</v>
      </c>
      <c r="R472" s="378" t="s">
        <v>1413</v>
      </c>
      <c r="S472" s="381">
        <v>11</v>
      </c>
      <c r="T472" s="381" t="s">
        <v>1413</v>
      </c>
      <c r="U472" s="378" t="s">
        <v>4413</v>
      </c>
      <c r="V472" s="384" t="s">
        <v>1426</v>
      </c>
      <c r="W472" s="378" t="s">
        <v>1413</v>
      </c>
      <c r="X472" s="378" t="s">
        <v>1413</v>
      </c>
      <c r="Y472" s="378" t="s">
        <v>1413</v>
      </c>
      <c r="Z472" s="385" t="s">
        <v>1413</v>
      </c>
      <c r="AA472" s="385" t="s">
        <v>1413</v>
      </c>
      <c r="AB472" s="378" t="s">
        <v>1413</v>
      </c>
      <c r="AC472" s="378" t="s">
        <v>4414</v>
      </c>
      <c r="AD472" s="378" t="s">
        <v>1413</v>
      </c>
      <c r="AE472" s="378" t="s">
        <v>1413</v>
      </c>
      <c r="AF472" s="378" t="s">
        <v>1413</v>
      </c>
    </row>
    <row r="473" spans="1:32">
      <c r="A473" s="378" t="s">
        <v>50</v>
      </c>
      <c r="B473" s="379">
        <f t="shared" si="7"/>
        <v>1</v>
      </c>
      <c r="C473" s="378"/>
      <c r="D473" s="378" t="s">
        <v>1261</v>
      </c>
      <c r="E473" s="378"/>
      <c r="F473" s="380" t="s">
        <v>1413</v>
      </c>
      <c r="G473" s="378" t="s">
        <v>4430</v>
      </c>
      <c r="H473" s="379" t="s">
        <v>1491</v>
      </c>
      <c r="I473" s="378" t="s">
        <v>1492</v>
      </c>
      <c r="J473" s="381" t="s">
        <v>1413</v>
      </c>
      <c r="K473" s="381" t="s">
        <v>1413</v>
      </c>
      <c r="L473" s="378" t="s">
        <v>4431</v>
      </c>
      <c r="M473" s="378" t="s">
        <v>4412</v>
      </c>
      <c r="N473" s="382">
        <v>36418</v>
      </c>
      <c r="O473" s="383">
        <v>1999</v>
      </c>
      <c r="P473" s="378" t="s">
        <v>1413</v>
      </c>
      <c r="Q473" s="378" t="s">
        <v>1413</v>
      </c>
      <c r="R473" s="378" t="s">
        <v>1413</v>
      </c>
      <c r="S473" s="381">
        <v>13</v>
      </c>
      <c r="T473" s="381" t="s">
        <v>1261</v>
      </c>
      <c r="U473" s="378" t="s">
        <v>4432</v>
      </c>
      <c r="V473" s="384" t="s">
        <v>1426</v>
      </c>
      <c r="W473" s="378" t="s">
        <v>1413</v>
      </c>
      <c r="X473" s="378" t="s">
        <v>1413</v>
      </c>
      <c r="Y473" s="378" t="s">
        <v>1413</v>
      </c>
      <c r="Z473" s="385" t="s">
        <v>1413</v>
      </c>
      <c r="AA473" s="385" t="s">
        <v>1413</v>
      </c>
      <c r="AB473" s="378" t="s">
        <v>1413</v>
      </c>
      <c r="AC473" s="378" t="s">
        <v>4433</v>
      </c>
      <c r="AD473" s="378" t="s">
        <v>1413</v>
      </c>
      <c r="AE473" s="378" t="s">
        <v>1413</v>
      </c>
      <c r="AF473" s="378" t="s">
        <v>1413</v>
      </c>
    </row>
    <row r="474" spans="1:32">
      <c r="A474" s="378" t="s">
        <v>50</v>
      </c>
      <c r="B474" s="379">
        <f t="shared" si="7"/>
        <v>1</v>
      </c>
      <c r="C474" s="378"/>
      <c r="D474" s="378" t="s">
        <v>1261</v>
      </c>
      <c r="E474" s="378"/>
      <c r="F474" s="380" t="s">
        <v>1413</v>
      </c>
      <c r="G474" s="378" t="s">
        <v>4434</v>
      </c>
      <c r="H474" s="379" t="s">
        <v>1491</v>
      </c>
      <c r="I474" s="378" t="s">
        <v>1492</v>
      </c>
      <c r="J474" s="381" t="s">
        <v>1413</v>
      </c>
      <c r="K474" s="381" t="s">
        <v>1413</v>
      </c>
      <c r="L474" s="378" t="s">
        <v>4435</v>
      </c>
      <c r="M474" s="378" t="s">
        <v>4412</v>
      </c>
      <c r="N474" s="382">
        <v>36487</v>
      </c>
      <c r="O474" s="383">
        <v>1999</v>
      </c>
      <c r="P474" s="378" t="s">
        <v>1413</v>
      </c>
      <c r="Q474" s="378" t="s">
        <v>1413</v>
      </c>
      <c r="R474" s="378" t="s">
        <v>1413</v>
      </c>
      <c r="S474" s="381">
        <v>13</v>
      </c>
      <c r="T474" s="381" t="s">
        <v>1261</v>
      </c>
      <c r="U474" s="378" t="s">
        <v>4413</v>
      </c>
      <c r="V474" s="384" t="s">
        <v>1426</v>
      </c>
      <c r="W474" s="378" t="s">
        <v>1413</v>
      </c>
      <c r="X474" s="378" t="s">
        <v>1413</v>
      </c>
      <c r="Y474" s="378" t="s">
        <v>1413</v>
      </c>
      <c r="Z474" s="385" t="s">
        <v>1413</v>
      </c>
      <c r="AA474" s="385" t="s">
        <v>1413</v>
      </c>
      <c r="AB474" s="378" t="s">
        <v>1413</v>
      </c>
      <c r="AC474" s="378" t="s">
        <v>4436</v>
      </c>
      <c r="AD474" s="378" t="s">
        <v>1413</v>
      </c>
      <c r="AE474" s="378" t="s">
        <v>1413</v>
      </c>
      <c r="AF474" s="378" t="s">
        <v>1413</v>
      </c>
    </row>
    <row r="475" spans="1:32">
      <c r="A475" s="378" t="s">
        <v>149</v>
      </c>
      <c r="B475" s="379">
        <f t="shared" si="7"/>
        <v>3</v>
      </c>
      <c r="C475" s="378" t="s">
        <v>1261</v>
      </c>
      <c r="D475" s="378" t="s">
        <v>1261</v>
      </c>
      <c r="E475" s="378" t="s">
        <v>1261</v>
      </c>
      <c r="F475" s="380" t="s">
        <v>1413</v>
      </c>
      <c r="G475" s="378" t="s">
        <v>4641</v>
      </c>
      <c r="H475" s="379" t="s">
        <v>1405</v>
      </c>
      <c r="I475" s="378" t="s">
        <v>1434</v>
      </c>
      <c r="J475" s="381" t="s">
        <v>1407</v>
      </c>
      <c r="K475" s="381" t="s">
        <v>1421</v>
      </c>
      <c r="L475" s="378" t="s">
        <v>4642</v>
      </c>
      <c r="M475" s="378" t="s">
        <v>4643</v>
      </c>
      <c r="N475" s="382">
        <v>26481</v>
      </c>
      <c r="O475" s="383">
        <v>1972</v>
      </c>
      <c r="P475" s="378" t="s">
        <v>2096</v>
      </c>
      <c r="Q475" s="378" t="s">
        <v>1413</v>
      </c>
      <c r="R475" s="378">
        <v>223</v>
      </c>
      <c r="S475" s="381">
        <v>7</v>
      </c>
      <c r="T475" s="381" t="s">
        <v>1261</v>
      </c>
      <c r="U475" s="378" t="s">
        <v>1477</v>
      </c>
      <c r="V475" s="384" t="s">
        <v>1261</v>
      </c>
      <c r="W475" s="378" t="s">
        <v>1414</v>
      </c>
      <c r="X475" s="378" t="s">
        <v>4644</v>
      </c>
      <c r="Y475" s="378" t="s">
        <v>1413</v>
      </c>
      <c r="Z475" s="385">
        <v>43.5</v>
      </c>
      <c r="AA475" s="385">
        <v>67.3</v>
      </c>
      <c r="AB475" s="378" t="s">
        <v>4645</v>
      </c>
      <c r="AC475" s="378" t="s">
        <v>4646</v>
      </c>
      <c r="AD475" s="378" t="s">
        <v>4647</v>
      </c>
      <c r="AE475" s="378" t="s">
        <v>4648</v>
      </c>
      <c r="AF475" s="378" t="s">
        <v>1413</v>
      </c>
    </row>
    <row r="476" spans="1:32">
      <c r="A476" s="378" t="s">
        <v>149</v>
      </c>
      <c r="B476" s="379">
        <f t="shared" si="7"/>
        <v>3</v>
      </c>
      <c r="C476" s="378" t="s">
        <v>1261</v>
      </c>
      <c r="D476" s="378" t="s">
        <v>1261</v>
      </c>
      <c r="E476" s="378" t="s">
        <v>1261</v>
      </c>
      <c r="F476" s="380" t="s">
        <v>1413</v>
      </c>
      <c r="G476" s="378" t="s">
        <v>4649</v>
      </c>
      <c r="H476" s="379" t="s">
        <v>1405</v>
      </c>
      <c r="I476" s="378" t="s">
        <v>1434</v>
      </c>
      <c r="J476" s="381" t="s">
        <v>1407</v>
      </c>
      <c r="K476" s="381" t="s">
        <v>1408</v>
      </c>
      <c r="L476" s="378" t="s">
        <v>4650</v>
      </c>
      <c r="M476" s="378" t="s">
        <v>4651</v>
      </c>
      <c r="N476" s="382">
        <v>19542</v>
      </c>
      <c r="O476" s="383">
        <v>1953</v>
      </c>
      <c r="P476" s="378" t="s">
        <v>2096</v>
      </c>
      <c r="Q476" s="378" t="s">
        <v>1413</v>
      </c>
      <c r="R476" s="378">
        <v>1303</v>
      </c>
      <c r="S476" s="381">
        <v>9</v>
      </c>
      <c r="T476" s="381" t="s">
        <v>1261</v>
      </c>
      <c r="U476" s="378" t="s">
        <v>1477</v>
      </c>
      <c r="V476" s="384" t="s">
        <v>1261</v>
      </c>
      <c r="W476" s="378" t="s">
        <v>1414</v>
      </c>
      <c r="X476" s="378" t="s">
        <v>4652</v>
      </c>
      <c r="Y476" s="378" t="s">
        <v>1413</v>
      </c>
      <c r="Z476" s="385">
        <v>219.2</v>
      </c>
      <c r="AA476" s="385">
        <v>370.9</v>
      </c>
      <c r="AB476" s="378" t="s">
        <v>4653</v>
      </c>
      <c r="AC476" s="378" t="s">
        <v>4654</v>
      </c>
      <c r="AD476" s="378" t="s">
        <v>4655</v>
      </c>
      <c r="AE476" s="378" t="s">
        <v>4656</v>
      </c>
      <c r="AF476" s="378" t="s">
        <v>1413</v>
      </c>
    </row>
    <row r="477" spans="1:32">
      <c r="A477" s="378" t="s">
        <v>149</v>
      </c>
      <c r="B477" s="379">
        <f t="shared" si="7"/>
        <v>3</v>
      </c>
      <c r="C477" s="378" t="s">
        <v>1261</v>
      </c>
      <c r="D477" s="378" t="s">
        <v>1261</v>
      </c>
      <c r="E477" s="378" t="s">
        <v>1261</v>
      </c>
      <c r="F477" s="380" t="s">
        <v>1413</v>
      </c>
      <c r="G477" s="378" t="s">
        <v>4657</v>
      </c>
      <c r="H477" s="379" t="s">
        <v>1405</v>
      </c>
      <c r="I477" s="378" t="s">
        <v>1434</v>
      </c>
      <c r="J477" s="381" t="s">
        <v>1407</v>
      </c>
      <c r="K477" s="381" t="s">
        <v>1408</v>
      </c>
      <c r="L477" s="378" t="s">
        <v>4658</v>
      </c>
      <c r="M477" s="378" t="s">
        <v>4659</v>
      </c>
      <c r="N477" s="382">
        <v>18081</v>
      </c>
      <c r="O477" s="383">
        <v>1949</v>
      </c>
      <c r="P477" s="378" t="s">
        <v>2096</v>
      </c>
      <c r="Q477" s="378" t="s">
        <v>1413</v>
      </c>
      <c r="R477" s="378">
        <v>5063</v>
      </c>
      <c r="S477" s="381">
        <v>10</v>
      </c>
      <c r="T477" s="381" t="s">
        <v>1261</v>
      </c>
      <c r="U477" s="378" t="s">
        <v>1477</v>
      </c>
      <c r="V477" s="384" t="s">
        <v>1261</v>
      </c>
      <c r="W477" s="378" t="s">
        <v>1414</v>
      </c>
      <c r="X477" s="378" t="s">
        <v>4660</v>
      </c>
      <c r="Y477" s="378" t="s">
        <v>1413</v>
      </c>
      <c r="Z477" s="385">
        <v>803.5</v>
      </c>
      <c r="AA477" s="385">
        <v>1366.7</v>
      </c>
      <c r="AB477" s="378" t="s">
        <v>4661</v>
      </c>
      <c r="AC477" s="378" t="s">
        <v>4662</v>
      </c>
      <c r="AD477" s="378" t="s">
        <v>4663</v>
      </c>
      <c r="AE477" s="378" t="s">
        <v>4664</v>
      </c>
      <c r="AF477" s="378" t="s">
        <v>1413</v>
      </c>
    </row>
    <row r="478" spans="1:32">
      <c r="A478" s="378" t="s">
        <v>149</v>
      </c>
      <c r="B478" s="379">
        <f t="shared" si="7"/>
        <v>3</v>
      </c>
      <c r="C478" s="378" t="s">
        <v>1261</v>
      </c>
      <c r="D478" s="378" t="s">
        <v>1261</v>
      </c>
      <c r="E478" s="378" t="s">
        <v>1261</v>
      </c>
      <c r="F478" s="380" t="s">
        <v>1413</v>
      </c>
      <c r="G478" s="378" t="s">
        <v>92</v>
      </c>
      <c r="H478" s="379" t="s">
        <v>1405</v>
      </c>
      <c r="I478" s="378" t="s">
        <v>1406</v>
      </c>
      <c r="J478" s="381" t="s">
        <v>1407</v>
      </c>
      <c r="K478" s="381" t="s">
        <v>1421</v>
      </c>
      <c r="L478" s="378" t="s">
        <v>4670</v>
      </c>
      <c r="M478" s="378" t="s">
        <v>4671</v>
      </c>
      <c r="N478" s="382">
        <v>18081</v>
      </c>
      <c r="O478" s="383">
        <v>1949</v>
      </c>
      <c r="P478" s="378" t="s">
        <v>4672</v>
      </c>
      <c r="Q478" s="378" t="s">
        <v>3229</v>
      </c>
      <c r="R478" s="378">
        <v>600</v>
      </c>
      <c r="S478" s="381" t="s">
        <v>1413</v>
      </c>
      <c r="T478" s="381" t="s">
        <v>1413</v>
      </c>
      <c r="U478" s="378" t="s">
        <v>1413</v>
      </c>
      <c r="V478" s="384" t="s">
        <v>1261</v>
      </c>
      <c r="W478" s="378" t="s">
        <v>1414</v>
      </c>
      <c r="X478" s="378" t="s">
        <v>4673</v>
      </c>
      <c r="Y478" s="378" t="s">
        <v>1413</v>
      </c>
      <c r="Z478" s="385">
        <v>155.80000000000001</v>
      </c>
      <c r="AA478" s="385">
        <v>198.5</v>
      </c>
      <c r="AB478" s="378" t="s">
        <v>4674</v>
      </c>
      <c r="AC478" s="378" t="s">
        <v>4675</v>
      </c>
      <c r="AD478" s="378" t="s">
        <v>1413</v>
      </c>
      <c r="AE478" s="378" t="s">
        <v>1413</v>
      </c>
      <c r="AF478" s="378" t="s">
        <v>1413</v>
      </c>
    </row>
    <row r="479" spans="1:32">
      <c r="A479" s="378" t="s">
        <v>149</v>
      </c>
      <c r="B479" s="379">
        <f t="shared" si="7"/>
        <v>3</v>
      </c>
      <c r="C479" s="378" t="s">
        <v>1261</v>
      </c>
      <c r="D479" s="378" t="s">
        <v>1261</v>
      </c>
      <c r="E479" s="378" t="s">
        <v>1261</v>
      </c>
      <c r="F479" s="380" t="s">
        <v>1413</v>
      </c>
      <c r="G479" s="378" t="s">
        <v>4821</v>
      </c>
      <c r="H479" s="379" t="s">
        <v>1491</v>
      </c>
      <c r="I479" s="378" t="s">
        <v>1492</v>
      </c>
      <c r="J479" s="381" t="s">
        <v>1413</v>
      </c>
      <c r="K479" s="381" t="s">
        <v>1413</v>
      </c>
      <c r="L479" s="378" t="s">
        <v>4822</v>
      </c>
      <c r="M479" s="378" t="s">
        <v>4823</v>
      </c>
      <c r="N479" s="382">
        <v>40360</v>
      </c>
      <c r="O479" s="383">
        <v>2010</v>
      </c>
      <c r="P479" s="378" t="s">
        <v>1413</v>
      </c>
      <c r="Q479" s="378" t="s">
        <v>1413</v>
      </c>
      <c r="R479" s="378" t="s">
        <v>1413</v>
      </c>
      <c r="S479" s="381" t="s">
        <v>1413</v>
      </c>
      <c r="T479" s="381" t="s">
        <v>1413</v>
      </c>
      <c r="U479" s="378" t="s">
        <v>1413</v>
      </c>
      <c r="V479" s="384" t="s">
        <v>1426</v>
      </c>
      <c r="W479" s="378" t="s">
        <v>1414</v>
      </c>
      <c r="X479" s="378" t="s">
        <v>3056</v>
      </c>
      <c r="Y479" s="378" t="s">
        <v>190</v>
      </c>
      <c r="Z479" s="385" t="s">
        <v>1413</v>
      </c>
      <c r="AA479" s="385" t="s">
        <v>1413</v>
      </c>
      <c r="AB479" s="378" t="s">
        <v>4824</v>
      </c>
      <c r="AC479" s="378" t="s">
        <v>4825</v>
      </c>
      <c r="AD479" s="378" t="s">
        <v>1413</v>
      </c>
      <c r="AE479" s="378" t="s">
        <v>1413</v>
      </c>
      <c r="AF479" s="378" t="s">
        <v>1413</v>
      </c>
    </row>
    <row r="480" spans="1:32">
      <c r="A480" s="378" t="s">
        <v>149</v>
      </c>
      <c r="B480" s="379">
        <f t="shared" si="7"/>
        <v>3</v>
      </c>
      <c r="C480" s="378" t="s">
        <v>1261</v>
      </c>
      <c r="D480" s="378" t="s">
        <v>1261</v>
      </c>
      <c r="E480" s="378" t="s">
        <v>1261</v>
      </c>
      <c r="F480" s="380" t="s">
        <v>1413</v>
      </c>
      <c r="G480" s="378" t="s">
        <v>4868</v>
      </c>
      <c r="H480" s="379" t="s">
        <v>1491</v>
      </c>
      <c r="I480" s="378" t="s">
        <v>1492</v>
      </c>
      <c r="J480" s="381" t="s">
        <v>1413</v>
      </c>
      <c r="K480" s="381" t="s">
        <v>1413</v>
      </c>
      <c r="L480" s="378" t="s">
        <v>4869</v>
      </c>
      <c r="M480" s="378" t="s">
        <v>4870</v>
      </c>
      <c r="N480" s="382">
        <v>38169</v>
      </c>
      <c r="O480" s="383">
        <v>2004</v>
      </c>
      <c r="P480" s="378" t="s">
        <v>1413</v>
      </c>
      <c r="Q480" s="378" t="s">
        <v>1413</v>
      </c>
      <c r="R480" s="378" t="s">
        <v>1413</v>
      </c>
      <c r="S480" s="381" t="s">
        <v>1413</v>
      </c>
      <c r="T480" s="381" t="s">
        <v>1426</v>
      </c>
      <c r="U480" s="378" t="s">
        <v>1413</v>
      </c>
      <c r="V480" s="384" t="s">
        <v>1426</v>
      </c>
      <c r="W480" s="378" t="s">
        <v>1414</v>
      </c>
      <c r="X480" s="378" t="s">
        <v>3056</v>
      </c>
      <c r="Y480" s="378" t="s">
        <v>190</v>
      </c>
      <c r="Z480" s="385" t="s">
        <v>1413</v>
      </c>
      <c r="AA480" s="385" t="s">
        <v>1413</v>
      </c>
      <c r="AB480" s="378" t="s">
        <v>4871</v>
      </c>
      <c r="AC480" s="378" t="s">
        <v>4872</v>
      </c>
      <c r="AD480" s="378" t="s">
        <v>1413</v>
      </c>
      <c r="AE480" s="378" t="s">
        <v>4669</v>
      </c>
      <c r="AF480" s="378" t="s">
        <v>4682</v>
      </c>
    </row>
    <row r="481" spans="1:32">
      <c r="A481" s="378" t="s">
        <v>149</v>
      </c>
      <c r="B481" s="379">
        <f t="shared" si="7"/>
        <v>3</v>
      </c>
      <c r="C481" s="378" t="s">
        <v>1261</v>
      </c>
      <c r="D481" s="378" t="s">
        <v>1261</v>
      </c>
      <c r="E481" s="378" t="s">
        <v>1261</v>
      </c>
      <c r="F481" s="380" t="s">
        <v>1413</v>
      </c>
      <c r="G481" s="378" t="s">
        <v>4782</v>
      </c>
      <c r="H481" s="379" t="s">
        <v>1799</v>
      </c>
      <c r="I481" s="378" t="s">
        <v>1968</v>
      </c>
      <c r="J481" s="381" t="s">
        <v>1413</v>
      </c>
      <c r="K481" s="381" t="s">
        <v>1413</v>
      </c>
      <c r="L481" s="378" t="s">
        <v>4783</v>
      </c>
      <c r="M481" s="378" t="s">
        <v>4657</v>
      </c>
      <c r="N481" s="382">
        <v>42244</v>
      </c>
      <c r="O481" s="383">
        <v>2015</v>
      </c>
      <c r="P481" s="378" t="s">
        <v>1413</v>
      </c>
      <c r="Q481" s="378" t="s">
        <v>1413</v>
      </c>
      <c r="R481" s="378" t="s">
        <v>1413</v>
      </c>
      <c r="S481" s="381" t="s">
        <v>1413</v>
      </c>
      <c r="T481" s="381" t="s">
        <v>1413</v>
      </c>
      <c r="U481" s="378" t="s">
        <v>1413</v>
      </c>
      <c r="V481" s="384" t="s">
        <v>2728</v>
      </c>
      <c r="W481" s="378" t="s">
        <v>1414</v>
      </c>
      <c r="X481" s="378" t="s">
        <v>4660</v>
      </c>
      <c r="Y481" s="378" t="s">
        <v>4657</v>
      </c>
      <c r="Z481" s="385" t="s">
        <v>1413</v>
      </c>
      <c r="AA481" s="385" t="s">
        <v>1413</v>
      </c>
      <c r="AB481" s="378" t="s">
        <v>4784</v>
      </c>
      <c r="AC481" s="378" t="s">
        <v>4785</v>
      </c>
      <c r="AD481" s="378" t="s">
        <v>1413</v>
      </c>
      <c r="AE481" s="378" t="s">
        <v>1413</v>
      </c>
      <c r="AF481" s="378" t="s">
        <v>1413</v>
      </c>
    </row>
    <row r="482" spans="1:32">
      <c r="A482" s="378" t="s">
        <v>149</v>
      </c>
      <c r="B482" s="379">
        <f t="shared" si="7"/>
        <v>2</v>
      </c>
      <c r="C482" s="378"/>
      <c r="D482" s="378" t="s">
        <v>1261</v>
      </c>
      <c r="E482" s="378" t="s">
        <v>1261</v>
      </c>
      <c r="F482" s="380" t="s">
        <v>1403</v>
      </c>
      <c r="G482" s="378" t="s">
        <v>190</v>
      </c>
      <c r="H482" s="379" t="s">
        <v>1405</v>
      </c>
      <c r="I482" s="378" t="s">
        <v>1406</v>
      </c>
      <c r="J482" s="381" t="s">
        <v>1407</v>
      </c>
      <c r="K482" s="381" t="s">
        <v>1408</v>
      </c>
      <c r="L482" s="378" t="s">
        <v>4665</v>
      </c>
      <c r="M482" s="378" t="s">
        <v>1978</v>
      </c>
      <c r="N482" s="382">
        <v>42268</v>
      </c>
      <c r="O482" s="383">
        <v>2015</v>
      </c>
      <c r="P482" s="378" t="s">
        <v>4666</v>
      </c>
      <c r="Q482" s="378" t="s">
        <v>1412</v>
      </c>
      <c r="R482" s="378">
        <v>2410</v>
      </c>
      <c r="S482" s="381" t="s">
        <v>1413</v>
      </c>
      <c r="T482" s="381" t="s">
        <v>1413</v>
      </c>
      <c r="U482" s="378" t="s">
        <v>1413</v>
      </c>
      <c r="V482" s="384" t="s">
        <v>1261</v>
      </c>
      <c r="W482" s="378" t="s">
        <v>1414</v>
      </c>
      <c r="X482" s="378" t="s">
        <v>3056</v>
      </c>
      <c r="Y482" s="378" t="s">
        <v>1413</v>
      </c>
      <c r="Z482" s="385">
        <v>1689.5</v>
      </c>
      <c r="AA482" s="385">
        <v>506</v>
      </c>
      <c r="AB482" s="378" t="s">
        <v>3257</v>
      </c>
      <c r="AC482" s="378" t="s">
        <v>4667</v>
      </c>
      <c r="AD482" s="378" t="s">
        <v>4668</v>
      </c>
      <c r="AE482" s="378" t="s">
        <v>4669</v>
      </c>
      <c r="AF482" s="378" t="s">
        <v>1413</v>
      </c>
    </row>
    <row r="483" spans="1:32">
      <c r="A483" s="378" t="s">
        <v>149</v>
      </c>
      <c r="B483" s="379">
        <f t="shared" si="7"/>
        <v>2</v>
      </c>
      <c r="C483" s="378"/>
      <c r="D483" s="378" t="s">
        <v>1261</v>
      </c>
      <c r="E483" s="378" t="s">
        <v>1261</v>
      </c>
      <c r="F483" s="380" t="s">
        <v>1413</v>
      </c>
      <c r="G483" s="378" t="s">
        <v>947</v>
      </c>
      <c r="H483" s="379" t="s">
        <v>1405</v>
      </c>
      <c r="I483" s="378" t="s">
        <v>1406</v>
      </c>
      <c r="J483" s="381" t="s">
        <v>1407</v>
      </c>
      <c r="K483" s="381" t="s">
        <v>1421</v>
      </c>
      <c r="L483" s="378" t="s">
        <v>4676</v>
      </c>
      <c r="M483" s="378" t="s">
        <v>4677</v>
      </c>
      <c r="N483" s="382">
        <v>1505</v>
      </c>
      <c r="O483" s="383">
        <v>1904</v>
      </c>
      <c r="P483" s="378" t="s">
        <v>3116</v>
      </c>
      <c r="Q483" s="378" t="s">
        <v>3229</v>
      </c>
      <c r="R483" s="378">
        <v>1054</v>
      </c>
      <c r="S483" s="381" t="s">
        <v>1413</v>
      </c>
      <c r="T483" s="381" t="s">
        <v>1413</v>
      </c>
      <c r="U483" s="378" t="s">
        <v>1413</v>
      </c>
      <c r="V483" s="384" t="s">
        <v>1261</v>
      </c>
      <c r="W483" s="378" t="s">
        <v>1414</v>
      </c>
      <c r="X483" s="378" t="s">
        <v>4678</v>
      </c>
      <c r="Y483" s="378" t="s">
        <v>1413</v>
      </c>
      <c r="Z483" s="385">
        <v>218.7</v>
      </c>
      <c r="AA483" s="385">
        <v>212.5</v>
      </c>
      <c r="AB483" s="378" t="s">
        <v>4679</v>
      </c>
      <c r="AC483" s="378" t="s">
        <v>4680</v>
      </c>
      <c r="AD483" s="378" t="s">
        <v>4681</v>
      </c>
      <c r="AE483" s="378" t="s">
        <v>4669</v>
      </c>
      <c r="AF483" s="378" t="s">
        <v>4682</v>
      </c>
    </row>
    <row r="484" spans="1:32" hidden="1">
      <c r="A484" s="378" t="s">
        <v>149</v>
      </c>
      <c r="B484" s="379">
        <f t="shared" si="7"/>
        <v>0</v>
      </c>
      <c r="C484" s="378"/>
      <c r="D484" s="378"/>
      <c r="E484" s="378"/>
      <c r="F484" s="380" t="s">
        <v>1413</v>
      </c>
      <c r="G484" s="378" t="s">
        <v>4757</v>
      </c>
      <c r="H484" s="379" t="s">
        <v>1491</v>
      </c>
      <c r="I484" s="378" t="s">
        <v>1499</v>
      </c>
      <c r="J484" s="381" t="s">
        <v>1413</v>
      </c>
      <c r="K484" s="381" t="s">
        <v>1413</v>
      </c>
      <c r="L484" s="378" t="s">
        <v>4758</v>
      </c>
      <c r="M484" s="378" t="s">
        <v>1427</v>
      </c>
      <c r="N484" s="382">
        <v>41821</v>
      </c>
      <c r="O484" s="383">
        <v>2014</v>
      </c>
      <c r="P484" s="378" t="s">
        <v>1413</v>
      </c>
      <c r="Q484" s="378" t="s">
        <v>1413</v>
      </c>
      <c r="R484" s="378" t="s">
        <v>1413</v>
      </c>
      <c r="S484" s="381">
        <v>7</v>
      </c>
      <c r="T484" s="381" t="s">
        <v>1426</v>
      </c>
      <c r="U484" s="378" t="s">
        <v>1427</v>
      </c>
      <c r="V484" s="384" t="s">
        <v>1413</v>
      </c>
      <c r="W484" s="378" t="s">
        <v>1413</v>
      </c>
      <c r="X484" s="378" t="s">
        <v>1413</v>
      </c>
      <c r="Y484" s="378" t="s">
        <v>190</v>
      </c>
      <c r="Z484" s="385" t="s">
        <v>1413</v>
      </c>
      <c r="AA484" s="385" t="s">
        <v>1413</v>
      </c>
      <c r="AB484" s="378" t="s">
        <v>1413</v>
      </c>
      <c r="AC484" s="378" t="s">
        <v>4759</v>
      </c>
      <c r="AD484" s="378" t="s">
        <v>1413</v>
      </c>
      <c r="AE484" s="378" t="s">
        <v>1413</v>
      </c>
      <c r="AF484" s="378" t="s">
        <v>1413</v>
      </c>
    </row>
    <row r="485" spans="1:32" hidden="1">
      <c r="A485" s="378" t="s">
        <v>149</v>
      </c>
      <c r="B485" s="379">
        <f t="shared" si="7"/>
        <v>0</v>
      </c>
      <c r="C485" s="378"/>
      <c r="D485" s="378"/>
      <c r="E485" s="378"/>
      <c r="F485" s="380" t="s">
        <v>1413</v>
      </c>
      <c r="G485" s="378" t="s">
        <v>4866</v>
      </c>
      <c r="H485" s="379" t="s">
        <v>1491</v>
      </c>
      <c r="I485" s="378" t="s">
        <v>1499</v>
      </c>
      <c r="J485" s="381" t="s">
        <v>1413</v>
      </c>
      <c r="K485" s="381" t="s">
        <v>1413</v>
      </c>
      <c r="L485" s="378" t="s">
        <v>6689</v>
      </c>
      <c r="M485" s="378" t="s">
        <v>4867</v>
      </c>
      <c r="N485" s="382">
        <v>39995</v>
      </c>
      <c r="O485" s="383">
        <v>2009</v>
      </c>
      <c r="P485" s="378" t="s">
        <v>1413</v>
      </c>
      <c r="Q485" s="378" t="s">
        <v>1413</v>
      </c>
      <c r="R485" s="378" t="s">
        <v>1413</v>
      </c>
      <c r="S485" s="381">
        <v>3</v>
      </c>
      <c r="T485" s="381" t="s">
        <v>1426</v>
      </c>
      <c r="U485" s="378" t="s">
        <v>4789</v>
      </c>
      <c r="V485" s="384" t="s">
        <v>1426</v>
      </c>
      <c r="W485" s="378" t="s">
        <v>1413</v>
      </c>
      <c r="X485" s="378" t="s">
        <v>1413</v>
      </c>
      <c r="Y485" s="378" t="s">
        <v>1413</v>
      </c>
      <c r="Z485" s="385" t="s">
        <v>1413</v>
      </c>
      <c r="AA485" s="385" t="s">
        <v>1413</v>
      </c>
      <c r="AB485" s="378" t="s">
        <v>4722</v>
      </c>
      <c r="AC485" s="378" t="s">
        <v>1413</v>
      </c>
      <c r="AD485" s="378" t="s">
        <v>1413</v>
      </c>
      <c r="AE485" s="378" t="s">
        <v>1413</v>
      </c>
      <c r="AF485" s="378" t="s">
        <v>1413</v>
      </c>
    </row>
    <row r="486" spans="1:32">
      <c r="A486" s="378" t="s">
        <v>149</v>
      </c>
      <c r="B486" s="379">
        <f t="shared" si="7"/>
        <v>2</v>
      </c>
      <c r="C486" s="378"/>
      <c r="D486" s="378" t="s">
        <v>1261</v>
      </c>
      <c r="E486" s="378" t="s">
        <v>1261</v>
      </c>
      <c r="F486" s="380" t="s">
        <v>1413</v>
      </c>
      <c r="G486" s="378" t="s">
        <v>4691</v>
      </c>
      <c r="H486" s="379" t="s">
        <v>1491</v>
      </c>
      <c r="I486" s="378" t="s">
        <v>1499</v>
      </c>
      <c r="J486" s="381" t="s">
        <v>1413</v>
      </c>
      <c r="K486" s="381" t="s">
        <v>1413</v>
      </c>
      <c r="L486" s="378" t="s">
        <v>4692</v>
      </c>
      <c r="M486" s="378" t="s">
        <v>1574</v>
      </c>
      <c r="N486" s="382">
        <v>42319</v>
      </c>
      <c r="O486" s="383">
        <v>2015</v>
      </c>
      <c r="P486" s="378" t="s">
        <v>1413</v>
      </c>
      <c r="Q486" s="378" t="s">
        <v>1413</v>
      </c>
      <c r="R486" s="378" t="s">
        <v>1413</v>
      </c>
      <c r="S486" s="381" t="s">
        <v>1413</v>
      </c>
      <c r="T486" s="381" t="s">
        <v>1426</v>
      </c>
      <c r="U486" s="378" t="s">
        <v>4693</v>
      </c>
      <c r="V486" s="384" t="s">
        <v>1426</v>
      </c>
      <c r="W486" s="378" t="s">
        <v>1413</v>
      </c>
      <c r="X486" s="378" t="s">
        <v>1413</v>
      </c>
      <c r="Y486" s="378" t="s">
        <v>190</v>
      </c>
      <c r="Z486" s="385" t="s">
        <v>1413</v>
      </c>
      <c r="AA486" s="385" t="s">
        <v>1413</v>
      </c>
      <c r="AB486" s="378" t="s">
        <v>1413</v>
      </c>
      <c r="AC486" s="378" t="s">
        <v>1413</v>
      </c>
      <c r="AD486" s="378" t="s">
        <v>1413</v>
      </c>
      <c r="AE486" s="378" t="s">
        <v>1413</v>
      </c>
      <c r="AF486" s="378" t="s">
        <v>1413</v>
      </c>
    </row>
    <row r="487" spans="1:32" hidden="1">
      <c r="A487" s="378" t="s">
        <v>149</v>
      </c>
      <c r="B487" s="379">
        <f t="shared" si="7"/>
        <v>0</v>
      </c>
      <c r="C487" s="378"/>
      <c r="D487" s="378"/>
      <c r="E487" s="378"/>
      <c r="F487" s="380" t="s">
        <v>1413</v>
      </c>
      <c r="G487" s="378" t="s">
        <v>4764</v>
      </c>
      <c r="H487" s="379" t="s">
        <v>1491</v>
      </c>
      <c r="I487" s="378" t="s">
        <v>1499</v>
      </c>
      <c r="J487" s="381" t="s">
        <v>1413</v>
      </c>
      <c r="K487" s="381" t="s">
        <v>1413</v>
      </c>
      <c r="L487" s="378" t="s">
        <v>4765</v>
      </c>
      <c r="M487" s="378" t="s">
        <v>4766</v>
      </c>
      <c r="N487" s="382">
        <v>41821</v>
      </c>
      <c r="O487" s="383">
        <v>2014</v>
      </c>
      <c r="P487" s="378" t="s">
        <v>1413</v>
      </c>
      <c r="Q487" s="378" t="s">
        <v>1413</v>
      </c>
      <c r="R487" s="378" t="s">
        <v>1413</v>
      </c>
      <c r="S487" s="381">
        <v>24</v>
      </c>
      <c r="T487" s="381" t="s">
        <v>1426</v>
      </c>
      <c r="U487" s="378" t="s">
        <v>4767</v>
      </c>
      <c r="V487" s="384" t="s">
        <v>1413</v>
      </c>
      <c r="W487" s="378" t="s">
        <v>1413</v>
      </c>
      <c r="X487" s="378" t="s">
        <v>1413</v>
      </c>
      <c r="Y487" s="378" t="s">
        <v>1413</v>
      </c>
      <c r="Z487" s="385" t="s">
        <v>1413</v>
      </c>
      <c r="AA487" s="385" t="s">
        <v>1413</v>
      </c>
      <c r="AB487" s="378" t="s">
        <v>1413</v>
      </c>
      <c r="AC487" s="378" t="s">
        <v>1413</v>
      </c>
      <c r="AD487" s="378" t="s">
        <v>1413</v>
      </c>
      <c r="AE487" s="378" t="s">
        <v>1413</v>
      </c>
      <c r="AF487" s="378" t="s">
        <v>1413</v>
      </c>
    </row>
    <row r="488" spans="1:32" hidden="1">
      <c r="A488" s="378" t="s">
        <v>149</v>
      </c>
      <c r="B488" s="379">
        <f t="shared" si="7"/>
        <v>0</v>
      </c>
      <c r="C488" s="378"/>
      <c r="D488" s="378"/>
      <c r="E488" s="378"/>
      <c r="F488" s="380" t="s">
        <v>1413</v>
      </c>
      <c r="G488" s="378" t="s">
        <v>4768</v>
      </c>
      <c r="H488" s="379" t="s">
        <v>1491</v>
      </c>
      <c r="I488" s="378" t="s">
        <v>1499</v>
      </c>
      <c r="J488" s="381" t="s">
        <v>1413</v>
      </c>
      <c r="K488" s="381" t="s">
        <v>1413</v>
      </c>
      <c r="L488" s="378" t="s">
        <v>4769</v>
      </c>
      <c r="M488" s="378" t="s">
        <v>1574</v>
      </c>
      <c r="N488" s="382">
        <v>42005</v>
      </c>
      <c r="O488" s="383">
        <v>2015</v>
      </c>
      <c r="P488" s="378" t="s">
        <v>1413</v>
      </c>
      <c r="Q488" s="378" t="s">
        <v>1413</v>
      </c>
      <c r="R488" s="378" t="s">
        <v>1413</v>
      </c>
      <c r="S488" s="381">
        <v>20</v>
      </c>
      <c r="T488" s="381" t="s">
        <v>1261</v>
      </c>
      <c r="U488" s="378" t="s">
        <v>1413</v>
      </c>
      <c r="V488" s="384" t="s">
        <v>1426</v>
      </c>
      <c r="W488" s="378" t="s">
        <v>1413</v>
      </c>
      <c r="X488" s="378" t="s">
        <v>1413</v>
      </c>
      <c r="Y488" s="378" t="s">
        <v>1413</v>
      </c>
      <c r="Z488" s="385" t="s">
        <v>1413</v>
      </c>
      <c r="AA488" s="385" t="s">
        <v>1413</v>
      </c>
      <c r="AB488" s="378" t="s">
        <v>1413</v>
      </c>
      <c r="AC488" s="378" t="s">
        <v>1413</v>
      </c>
      <c r="AD488" s="378" t="s">
        <v>1413</v>
      </c>
      <c r="AE488" s="378" t="s">
        <v>1413</v>
      </c>
      <c r="AF488" s="378" t="s">
        <v>1413</v>
      </c>
    </row>
    <row r="489" spans="1:32">
      <c r="A489" s="378" t="s">
        <v>149</v>
      </c>
      <c r="B489" s="379">
        <f t="shared" si="7"/>
        <v>2</v>
      </c>
      <c r="C489" s="378"/>
      <c r="D489" s="378" t="s">
        <v>1261</v>
      </c>
      <c r="E489" s="378" t="s">
        <v>1261</v>
      </c>
      <c r="F489" s="380" t="s">
        <v>1413</v>
      </c>
      <c r="G489" s="378" t="s">
        <v>4694</v>
      </c>
      <c r="H489" s="379" t="s">
        <v>1491</v>
      </c>
      <c r="I489" s="378" t="s">
        <v>1499</v>
      </c>
      <c r="J489" s="381" t="s">
        <v>1413</v>
      </c>
      <c r="K489" s="381" t="s">
        <v>1413</v>
      </c>
      <c r="L489" s="378" t="s">
        <v>4695</v>
      </c>
      <c r="M489" s="378" t="s">
        <v>1574</v>
      </c>
      <c r="N489" s="382">
        <v>42263</v>
      </c>
      <c r="O489" s="383">
        <v>2015</v>
      </c>
      <c r="P489" s="378" t="s">
        <v>1413</v>
      </c>
      <c r="Q489" s="378" t="s">
        <v>1413</v>
      </c>
      <c r="R489" s="378" t="s">
        <v>1413</v>
      </c>
      <c r="S489" s="381">
        <v>10</v>
      </c>
      <c r="T489" s="381" t="s">
        <v>1261</v>
      </c>
      <c r="U489" s="378" t="s">
        <v>1574</v>
      </c>
      <c r="V489" s="384" t="s">
        <v>1426</v>
      </c>
      <c r="W489" s="378" t="s">
        <v>1413</v>
      </c>
      <c r="X489" s="378" t="s">
        <v>1413</v>
      </c>
      <c r="Y489" s="378" t="s">
        <v>190</v>
      </c>
      <c r="Z489" s="385" t="s">
        <v>1413</v>
      </c>
      <c r="AA489" s="385" t="s">
        <v>1413</v>
      </c>
      <c r="AB489" s="378" t="s">
        <v>1413</v>
      </c>
      <c r="AC489" s="378" t="s">
        <v>1413</v>
      </c>
      <c r="AD489" s="378" t="s">
        <v>1413</v>
      </c>
      <c r="AE489" s="378" t="s">
        <v>1413</v>
      </c>
      <c r="AF489" s="378" t="s">
        <v>1413</v>
      </c>
    </row>
    <row r="490" spans="1:32">
      <c r="A490" s="378" t="s">
        <v>149</v>
      </c>
      <c r="B490" s="379">
        <f t="shared" si="7"/>
        <v>2</v>
      </c>
      <c r="C490" s="378"/>
      <c r="D490" s="378" t="s">
        <v>1261</v>
      </c>
      <c r="E490" s="378" t="s">
        <v>1261</v>
      </c>
      <c r="F490" s="380" t="s">
        <v>1413</v>
      </c>
      <c r="G490" s="378" t="s">
        <v>4819</v>
      </c>
      <c r="H490" s="379" t="s">
        <v>1491</v>
      </c>
      <c r="I490" s="378" t="s">
        <v>1499</v>
      </c>
      <c r="J490" s="381" t="s">
        <v>1413</v>
      </c>
      <c r="K490" s="381" t="s">
        <v>1413</v>
      </c>
      <c r="L490" s="378" t="s">
        <v>4820</v>
      </c>
      <c r="M490" s="378" t="s">
        <v>1413</v>
      </c>
      <c r="N490" s="382">
        <v>39058</v>
      </c>
      <c r="O490" s="383">
        <v>2006</v>
      </c>
      <c r="P490" s="378" t="s">
        <v>1413</v>
      </c>
      <c r="Q490" s="378" t="s">
        <v>1413</v>
      </c>
      <c r="R490" s="378" t="s">
        <v>1413</v>
      </c>
      <c r="S490" s="381">
        <v>10</v>
      </c>
      <c r="T490" s="381" t="s">
        <v>1261</v>
      </c>
      <c r="U490" s="378" t="s">
        <v>1574</v>
      </c>
      <c r="V490" s="384" t="s">
        <v>1426</v>
      </c>
      <c r="W490" s="378" t="s">
        <v>1413</v>
      </c>
      <c r="X490" s="378" t="s">
        <v>1413</v>
      </c>
      <c r="Y490" s="378" t="s">
        <v>190</v>
      </c>
      <c r="Z490" s="385" t="s">
        <v>1413</v>
      </c>
      <c r="AA490" s="385" t="s">
        <v>1413</v>
      </c>
      <c r="AB490" s="378" t="s">
        <v>1413</v>
      </c>
      <c r="AC490" s="378" t="s">
        <v>1413</v>
      </c>
      <c r="AD490" s="378" t="s">
        <v>1413</v>
      </c>
      <c r="AE490" s="378" t="s">
        <v>1413</v>
      </c>
      <c r="AF490" s="378" t="s">
        <v>1413</v>
      </c>
    </row>
    <row r="491" spans="1:32">
      <c r="A491" s="378" t="s">
        <v>149</v>
      </c>
      <c r="B491" s="379">
        <f t="shared" si="7"/>
        <v>2</v>
      </c>
      <c r="C491" s="378"/>
      <c r="D491" s="378" t="s">
        <v>1261</v>
      </c>
      <c r="E491" s="378" t="s">
        <v>1261</v>
      </c>
      <c r="F491" s="380" t="s">
        <v>1413</v>
      </c>
      <c r="G491" s="378" t="s">
        <v>4826</v>
      </c>
      <c r="H491" s="379" t="s">
        <v>1491</v>
      </c>
      <c r="I491" s="378" t="s">
        <v>1492</v>
      </c>
      <c r="J491" s="381" t="s">
        <v>1413</v>
      </c>
      <c r="K491" s="381" t="s">
        <v>1413</v>
      </c>
      <c r="L491" s="378" t="s">
        <v>4827</v>
      </c>
      <c r="M491" s="378" t="s">
        <v>4823</v>
      </c>
      <c r="N491" s="382">
        <v>40360</v>
      </c>
      <c r="O491" s="383">
        <v>2010</v>
      </c>
      <c r="P491" s="378" t="s">
        <v>1413</v>
      </c>
      <c r="Q491" s="378" t="s">
        <v>1413</v>
      </c>
      <c r="R491" s="378" t="s">
        <v>1413</v>
      </c>
      <c r="S491" s="381">
        <v>7</v>
      </c>
      <c r="T491" s="381" t="s">
        <v>1261</v>
      </c>
      <c r="U491" s="378" t="s">
        <v>4519</v>
      </c>
      <c r="V491" s="384" t="s">
        <v>1426</v>
      </c>
      <c r="W491" s="378" t="s">
        <v>1413</v>
      </c>
      <c r="X491" s="378" t="s">
        <v>1413</v>
      </c>
      <c r="Y491" s="378" t="s">
        <v>190</v>
      </c>
      <c r="Z491" s="385" t="s">
        <v>1413</v>
      </c>
      <c r="AA491" s="385" t="s">
        <v>1413</v>
      </c>
      <c r="AB491" s="378" t="s">
        <v>1413</v>
      </c>
      <c r="AC491" s="378" t="s">
        <v>1413</v>
      </c>
      <c r="AD491" s="378" t="s">
        <v>1413</v>
      </c>
      <c r="AE491" s="378" t="s">
        <v>1413</v>
      </c>
      <c r="AF491" s="378" t="s">
        <v>1413</v>
      </c>
    </row>
    <row r="492" spans="1:32">
      <c r="A492" s="378" t="s">
        <v>149</v>
      </c>
      <c r="B492" s="379">
        <f t="shared" si="7"/>
        <v>2</v>
      </c>
      <c r="C492" s="378"/>
      <c r="D492" s="378" t="s">
        <v>1261</v>
      </c>
      <c r="E492" s="378" t="s">
        <v>1261</v>
      </c>
      <c r="F492" s="380" t="s">
        <v>1413</v>
      </c>
      <c r="G492" s="378" t="s">
        <v>4718</v>
      </c>
      <c r="H492" s="379" t="s">
        <v>1491</v>
      </c>
      <c r="I492" s="378" t="s">
        <v>1499</v>
      </c>
      <c r="J492" s="381" t="s">
        <v>1413</v>
      </c>
      <c r="K492" s="381" t="s">
        <v>1413</v>
      </c>
      <c r="L492" s="378" t="s">
        <v>4719</v>
      </c>
      <c r="M492" s="378" t="s">
        <v>4720</v>
      </c>
      <c r="N492" s="382">
        <v>42125</v>
      </c>
      <c r="O492" s="383">
        <v>2015</v>
      </c>
      <c r="P492" s="378" t="s">
        <v>1413</v>
      </c>
      <c r="Q492" s="378" t="s">
        <v>1413</v>
      </c>
      <c r="R492" s="378" t="s">
        <v>1413</v>
      </c>
      <c r="S492" s="381">
        <v>0</v>
      </c>
      <c r="T492" s="381" t="s">
        <v>1426</v>
      </c>
      <c r="U492" s="378" t="s">
        <v>4721</v>
      </c>
      <c r="V492" s="384" t="s">
        <v>1426</v>
      </c>
      <c r="W492" s="378" t="s">
        <v>1413</v>
      </c>
      <c r="X492" s="378" t="s">
        <v>1413</v>
      </c>
      <c r="Y492" s="378" t="s">
        <v>1413</v>
      </c>
      <c r="Z492" s="385" t="s">
        <v>1413</v>
      </c>
      <c r="AA492" s="385" t="s">
        <v>1413</v>
      </c>
      <c r="AB492" s="378" t="s">
        <v>4722</v>
      </c>
      <c r="AC492" s="378" t="s">
        <v>4723</v>
      </c>
      <c r="AD492" s="378" t="s">
        <v>1413</v>
      </c>
      <c r="AE492" s="378" t="s">
        <v>1413</v>
      </c>
      <c r="AF492" s="378" t="s">
        <v>1413</v>
      </c>
    </row>
    <row r="493" spans="1:32">
      <c r="A493" s="378" t="s">
        <v>149</v>
      </c>
      <c r="B493" s="379">
        <f t="shared" si="7"/>
        <v>2</v>
      </c>
      <c r="C493" s="378"/>
      <c r="D493" s="378" t="s">
        <v>1261</v>
      </c>
      <c r="E493" s="378" t="s">
        <v>1261</v>
      </c>
      <c r="F493" s="380" t="s">
        <v>1413</v>
      </c>
      <c r="G493" s="378" t="s">
        <v>4795</v>
      </c>
      <c r="H493" s="379" t="s">
        <v>1491</v>
      </c>
      <c r="I493" s="378" t="s">
        <v>1492</v>
      </c>
      <c r="J493" s="381" t="s">
        <v>1413</v>
      </c>
      <c r="K493" s="381" t="s">
        <v>1413</v>
      </c>
      <c r="L493" s="378" t="s">
        <v>4796</v>
      </c>
      <c r="M493" s="378" t="s">
        <v>4797</v>
      </c>
      <c r="N493" s="382">
        <v>42475</v>
      </c>
      <c r="O493" s="383">
        <v>2016</v>
      </c>
      <c r="P493" s="378" t="s">
        <v>1413</v>
      </c>
      <c r="Q493" s="378" t="s">
        <v>1413</v>
      </c>
      <c r="R493" s="378" t="s">
        <v>1413</v>
      </c>
      <c r="S493" s="381">
        <v>7</v>
      </c>
      <c r="T493" s="381" t="s">
        <v>1261</v>
      </c>
      <c r="U493" s="378" t="s">
        <v>1427</v>
      </c>
      <c r="V493" s="384" t="s">
        <v>1413</v>
      </c>
      <c r="W493" s="378" t="s">
        <v>1413</v>
      </c>
      <c r="X493" s="378" t="s">
        <v>1413</v>
      </c>
      <c r="Y493" s="378" t="s">
        <v>1413</v>
      </c>
      <c r="Z493" s="385" t="s">
        <v>1413</v>
      </c>
      <c r="AA493" s="385" t="s">
        <v>1413</v>
      </c>
      <c r="AB493" s="378" t="s">
        <v>1413</v>
      </c>
      <c r="AC493" s="378" t="s">
        <v>4798</v>
      </c>
      <c r="AD493" s="378" t="s">
        <v>1413</v>
      </c>
      <c r="AE493" s="378" t="s">
        <v>1413</v>
      </c>
      <c r="AF493" s="378" t="s">
        <v>1413</v>
      </c>
    </row>
    <row r="494" spans="1:32">
      <c r="A494" s="378" t="s">
        <v>149</v>
      </c>
      <c r="B494" s="379">
        <f t="shared" si="7"/>
        <v>2</v>
      </c>
      <c r="C494" s="378"/>
      <c r="D494" s="378" t="s">
        <v>1261</v>
      </c>
      <c r="E494" s="378" t="s">
        <v>1261</v>
      </c>
      <c r="F494" s="380" t="s">
        <v>1413</v>
      </c>
      <c r="G494" s="378" t="s">
        <v>4839</v>
      </c>
      <c r="H494" s="379" t="s">
        <v>1491</v>
      </c>
      <c r="I494" s="378" t="s">
        <v>1499</v>
      </c>
      <c r="J494" s="381" t="s">
        <v>1413</v>
      </c>
      <c r="K494" s="381" t="s">
        <v>1413</v>
      </c>
      <c r="L494" s="378" t="s">
        <v>4739</v>
      </c>
      <c r="M494" s="378" t="s">
        <v>1427</v>
      </c>
      <c r="N494" s="382">
        <v>32691</v>
      </c>
      <c r="O494" s="383">
        <v>1989</v>
      </c>
      <c r="P494" s="378" t="s">
        <v>1413</v>
      </c>
      <c r="Q494" s="378" t="s">
        <v>1413</v>
      </c>
      <c r="R494" s="378" t="s">
        <v>1413</v>
      </c>
      <c r="S494" s="381">
        <v>0</v>
      </c>
      <c r="T494" s="381" t="s">
        <v>1261</v>
      </c>
      <c r="U494" s="378" t="s">
        <v>4840</v>
      </c>
      <c r="V494" s="384" t="s">
        <v>1413</v>
      </c>
      <c r="W494" s="378" t="s">
        <v>1413</v>
      </c>
      <c r="X494" s="378" t="s">
        <v>1413</v>
      </c>
      <c r="Y494" s="378" t="s">
        <v>1413</v>
      </c>
      <c r="Z494" s="385" t="s">
        <v>1413</v>
      </c>
      <c r="AA494" s="385" t="s">
        <v>1413</v>
      </c>
      <c r="AB494" s="378" t="s">
        <v>4722</v>
      </c>
      <c r="AC494" s="378" t="s">
        <v>4841</v>
      </c>
      <c r="AD494" s="378" t="s">
        <v>1413</v>
      </c>
      <c r="AE494" s="378" t="s">
        <v>1413</v>
      </c>
      <c r="AF494" s="378" t="s">
        <v>1413</v>
      </c>
    </row>
    <row r="495" spans="1:32">
      <c r="A495" s="378" t="s">
        <v>149</v>
      </c>
      <c r="B495" s="379">
        <f t="shared" si="7"/>
        <v>2</v>
      </c>
      <c r="C495" s="378"/>
      <c r="D495" s="378" t="s">
        <v>1261</v>
      </c>
      <c r="E495" s="378" t="s">
        <v>1261</v>
      </c>
      <c r="F495" s="380" t="s">
        <v>1413</v>
      </c>
      <c r="G495" s="378" t="s">
        <v>4738</v>
      </c>
      <c r="H495" s="379" t="s">
        <v>1491</v>
      </c>
      <c r="I495" s="378" t="s">
        <v>1499</v>
      </c>
      <c r="J495" s="381" t="s">
        <v>1413</v>
      </c>
      <c r="K495" s="381" t="s">
        <v>1413</v>
      </c>
      <c r="L495" s="378" t="s">
        <v>4739</v>
      </c>
      <c r="M495" s="378" t="s">
        <v>2698</v>
      </c>
      <c r="N495" s="382">
        <v>41926</v>
      </c>
      <c r="O495" s="383">
        <v>2014</v>
      </c>
      <c r="P495" s="378" t="s">
        <v>1413</v>
      </c>
      <c r="Q495" s="378" t="s">
        <v>1413</v>
      </c>
      <c r="R495" s="378" t="s">
        <v>1413</v>
      </c>
      <c r="S495" s="381">
        <v>10</v>
      </c>
      <c r="T495" s="381" t="s">
        <v>1261</v>
      </c>
      <c r="U495" s="378" t="s">
        <v>2917</v>
      </c>
      <c r="V495" s="384" t="s">
        <v>1426</v>
      </c>
      <c r="W495" s="378" t="s">
        <v>1413</v>
      </c>
      <c r="X495" s="378" t="s">
        <v>1413</v>
      </c>
      <c r="Y495" s="378" t="s">
        <v>190</v>
      </c>
      <c r="Z495" s="385" t="s">
        <v>1413</v>
      </c>
      <c r="AA495" s="385" t="s">
        <v>1413</v>
      </c>
      <c r="AB495" s="378" t="s">
        <v>1413</v>
      </c>
      <c r="AC495" s="378" t="s">
        <v>4740</v>
      </c>
      <c r="AD495" s="378" t="s">
        <v>1413</v>
      </c>
      <c r="AE495" s="378" t="s">
        <v>1413</v>
      </c>
      <c r="AF495" s="378" t="s">
        <v>1413</v>
      </c>
    </row>
    <row r="496" spans="1:32">
      <c r="A496" s="378" t="s">
        <v>149</v>
      </c>
      <c r="B496" s="379">
        <f t="shared" si="7"/>
        <v>2</v>
      </c>
      <c r="C496" s="378"/>
      <c r="D496" s="378" t="s">
        <v>1261</v>
      </c>
      <c r="E496" s="378" t="s">
        <v>1261</v>
      </c>
      <c r="F496" s="380" t="s">
        <v>1413</v>
      </c>
      <c r="G496" s="378" t="s">
        <v>4774</v>
      </c>
      <c r="H496" s="379" t="s">
        <v>1799</v>
      </c>
      <c r="I496" s="378" t="s">
        <v>2272</v>
      </c>
      <c r="J496" s="381" t="s">
        <v>1413</v>
      </c>
      <c r="K496" s="381" t="s">
        <v>1413</v>
      </c>
      <c r="L496" s="378" t="s">
        <v>4775</v>
      </c>
      <c r="M496" s="378" t="s">
        <v>4776</v>
      </c>
      <c r="N496" s="382">
        <v>41527</v>
      </c>
      <c r="O496" s="383">
        <v>2013</v>
      </c>
      <c r="P496" s="378" t="s">
        <v>1413</v>
      </c>
      <c r="Q496" s="378" t="s">
        <v>1413</v>
      </c>
      <c r="R496" s="378" t="s">
        <v>1413</v>
      </c>
      <c r="S496" s="381">
        <v>5</v>
      </c>
      <c r="T496" s="381" t="s">
        <v>1261</v>
      </c>
      <c r="U496" s="378" t="s">
        <v>4777</v>
      </c>
      <c r="V496" s="384" t="s">
        <v>1426</v>
      </c>
      <c r="W496" s="378" t="s">
        <v>1414</v>
      </c>
      <c r="X496" s="378" t="s">
        <v>4778</v>
      </c>
      <c r="Y496" s="378" t="s">
        <v>4649</v>
      </c>
      <c r="Z496" s="385" t="s">
        <v>1413</v>
      </c>
      <c r="AA496" s="385">
        <v>1</v>
      </c>
      <c r="AB496" s="378" t="s">
        <v>4653</v>
      </c>
      <c r="AC496" s="378" t="s">
        <v>4779</v>
      </c>
      <c r="AD496" s="378" t="s">
        <v>1413</v>
      </c>
      <c r="AE496" s="378" t="s">
        <v>1413</v>
      </c>
      <c r="AF496" s="378" t="s">
        <v>1413</v>
      </c>
    </row>
    <row r="497" spans="1:32" hidden="1">
      <c r="A497" s="378" t="s">
        <v>149</v>
      </c>
      <c r="B497" s="379">
        <f t="shared" si="7"/>
        <v>0</v>
      </c>
      <c r="C497" s="378"/>
      <c r="D497" s="378"/>
      <c r="E497" s="378"/>
      <c r="F497" s="380" t="s">
        <v>1413</v>
      </c>
      <c r="G497" s="378" t="s">
        <v>4809</v>
      </c>
      <c r="H497" s="379" t="s">
        <v>1491</v>
      </c>
      <c r="I497" s="378" t="s">
        <v>1492</v>
      </c>
      <c r="J497" s="381" t="s">
        <v>1413</v>
      </c>
      <c r="K497" s="381" t="s">
        <v>1413</v>
      </c>
      <c r="L497" s="378" t="s">
        <v>4810</v>
      </c>
      <c r="M497" s="378" t="s">
        <v>4811</v>
      </c>
      <c r="N497" s="382">
        <v>41456</v>
      </c>
      <c r="O497" s="383">
        <v>2013</v>
      </c>
      <c r="P497" s="378" t="s">
        <v>1413</v>
      </c>
      <c r="Q497" s="378" t="s">
        <v>1413</v>
      </c>
      <c r="R497" s="378" t="s">
        <v>1413</v>
      </c>
      <c r="S497" s="381" t="s">
        <v>1413</v>
      </c>
      <c r="T497" s="381" t="s">
        <v>1426</v>
      </c>
      <c r="U497" s="378" t="s">
        <v>1413</v>
      </c>
      <c r="V497" s="384" t="s">
        <v>1426</v>
      </c>
      <c r="W497" s="378" t="s">
        <v>1414</v>
      </c>
      <c r="X497" s="378" t="s">
        <v>1413</v>
      </c>
      <c r="Y497" s="378" t="s">
        <v>190</v>
      </c>
      <c r="Z497" s="385" t="s">
        <v>1413</v>
      </c>
      <c r="AA497" s="385" t="s">
        <v>1413</v>
      </c>
      <c r="AB497" s="378" t="s">
        <v>4812</v>
      </c>
      <c r="AC497" s="378" t="s">
        <v>4813</v>
      </c>
      <c r="AD497" s="378" t="s">
        <v>1413</v>
      </c>
      <c r="AE497" s="378" t="s">
        <v>1413</v>
      </c>
      <c r="AF497" s="378" t="s">
        <v>1413</v>
      </c>
    </row>
    <row r="498" spans="1:32" hidden="1">
      <c r="A498" s="378" t="s">
        <v>140</v>
      </c>
      <c r="B498" s="379">
        <f t="shared" si="7"/>
        <v>0</v>
      </c>
      <c r="C498" s="378"/>
      <c r="D498" s="378"/>
      <c r="E498" s="378"/>
      <c r="F498" s="380"/>
      <c r="G498" s="378" t="s">
        <v>1490</v>
      </c>
      <c r="H498" s="379" t="s">
        <v>1491</v>
      </c>
      <c r="I498" s="378" t="s">
        <v>1492</v>
      </c>
      <c r="J498" s="381" t="s">
        <v>1413</v>
      </c>
      <c r="K498" s="381" t="s">
        <v>1413</v>
      </c>
      <c r="L498" s="378" t="s">
        <v>1493</v>
      </c>
      <c r="M498" s="378" t="s">
        <v>1494</v>
      </c>
      <c r="N498" s="382">
        <v>41208</v>
      </c>
      <c r="O498" s="383">
        <v>2012</v>
      </c>
      <c r="P498" s="378" t="s">
        <v>1413</v>
      </c>
      <c r="Q498" s="378" t="s">
        <v>1413</v>
      </c>
      <c r="R498" s="378" t="s">
        <v>1413</v>
      </c>
      <c r="S498" s="381">
        <v>6</v>
      </c>
      <c r="T498" s="381" t="s">
        <v>1261</v>
      </c>
      <c r="U498" s="378" t="s">
        <v>1495</v>
      </c>
      <c r="V498" s="384" t="s">
        <v>1496</v>
      </c>
      <c r="W498" s="378" t="s">
        <v>1414</v>
      </c>
      <c r="X498" s="378" t="s">
        <v>1478</v>
      </c>
      <c r="Y498" s="378" t="s">
        <v>1474</v>
      </c>
      <c r="Z498" s="385" t="s">
        <v>1413</v>
      </c>
      <c r="AA498" s="385" t="s">
        <v>1413</v>
      </c>
      <c r="AB498" s="378" t="s">
        <v>1479</v>
      </c>
      <c r="AC498" s="378" t="s">
        <v>1497</v>
      </c>
      <c r="AD498" s="378" t="s">
        <v>1482</v>
      </c>
      <c r="AE498" s="378" t="s">
        <v>1482</v>
      </c>
      <c r="AF498" s="378" t="s">
        <v>1483</v>
      </c>
    </row>
    <row r="499" spans="1:32" hidden="1">
      <c r="A499" s="378" t="s">
        <v>140</v>
      </c>
      <c r="B499" s="379">
        <f t="shared" si="7"/>
        <v>0</v>
      </c>
      <c r="C499" s="378"/>
      <c r="D499" s="378"/>
      <c r="E499" s="378"/>
      <c r="F499" s="380" t="s">
        <v>1413</v>
      </c>
      <c r="G499" s="378" t="s">
        <v>1538</v>
      </c>
      <c r="H499" s="379" t="s">
        <v>1491</v>
      </c>
      <c r="I499" s="378" t="s">
        <v>1492</v>
      </c>
      <c r="J499" s="381" t="s">
        <v>1413</v>
      </c>
      <c r="K499" s="381" t="s">
        <v>1413</v>
      </c>
      <c r="L499" s="378" t="s">
        <v>1539</v>
      </c>
      <c r="M499" s="378" t="s">
        <v>1436</v>
      </c>
      <c r="N499" s="382">
        <v>41704</v>
      </c>
      <c r="O499" s="383">
        <v>2014</v>
      </c>
      <c r="P499" s="378" t="s">
        <v>1413</v>
      </c>
      <c r="Q499" s="378" t="s">
        <v>1413</v>
      </c>
      <c r="R499" s="378" t="s">
        <v>1413</v>
      </c>
      <c r="S499" s="381">
        <v>5</v>
      </c>
      <c r="T499" s="381" t="s">
        <v>1261</v>
      </c>
      <c r="U499" s="378" t="s">
        <v>1427</v>
      </c>
      <c r="V499" s="384" t="s">
        <v>1413</v>
      </c>
      <c r="W499" s="378" t="s">
        <v>1413</v>
      </c>
      <c r="X499" s="378" t="s">
        <v>1413</v>
      </c>
      <c r="Y499" s="378" t="s">
        <v>1433</v>
      </c>
      <c r="Z499" s="385" t="s">
        <v>1413</v>
      </c>
      <c r="AA499" s="385" t="s">
        <v>1413</v>
      </c>
      <c r="AB499" s="378" t="s">
        <v>1413</v>
      </c>
      <c r="AC499" s="378" t="s">
        <v>1413</v>
      </c>
      <c r="AD499" s="378" t="s">
        <v>1413</v>
      </c>
      <c r="AE499" s="378" t="s">
        <v>1413</v>
      </c>
      <c r="AF499" s="378" t="s">
        <v>1413</v>
      </c>
    </row>
    <row r="500" spans="1:32" hidden="1">
      <c r="A500" s="378" t="s">
        <v>140</v>
      </c>
      <c r="B500" s="379">
        <f t="shared" si="7"/>
        <v>0</v>
      </c>
      <c r="C500" s="378"/>
      <c r="D500" s="378"/>
      <c r="E500" s="378"/>
      <c r="F500" s="380" t="s">
        <v>1413</v>
      </c>
      <c r="G500" s="378" t="s">
        <v>1582</v>
      </c>
      <c r="H500" s="379" t="s">
        <v>1491</v>
      </c>
      <c r="I500" s="378" t="s">
        <v>1492</v>
      </c>
      <c r="J500" s="381" t="s">
        <v>1413</v>
      </c>
      <c r="K500" s="381" t="s">
        <v>1413</v>
      </c>
      <c r="L500" s="378" t="s">
        <v>1583</v>
      </c>
      <c r="M500" s="378" t="s">
        <v>1452</v>
      </c>
      <c r="N500" s="382">
        <v>33147</v>
      </c>
      <c r="O500" s="383">
        <v>1990</v>
      </c>
      <c r="P500" s="378" t="s">
        <v>1413</v>
      </c>
      <c r="Q500" s="378" t="s">
        <v>1413</v>
      </c>
      <c r="R500" s="378" t="s">
        <v>1413</v>
      </c>
      <c r="S500" s="381">
        <v>5</v>
      </c>
      <c r="T500" s="381" t="s">
        <v>1261</v>
      </c>
      <c r="U500" s="378" t="s">
        <v>1427</v>
      </c>
      <c r="V500" s="384" t="s">
        <v>1544</v>
      </c>
      <c r="W500" s="378" t="s">
        <v>1413</v>
      </c>
      <c r="X500" s="378" t="s">
        <v>1413</v>
      </c>
      <c r="Y500" s="378" t="s">
        <v>1450</v>
      </c>
      <c r="Z500" s="385" t="s">
        <v>1413</v>
      </c>
      <c r="AA500" s="385" t="s">
        <v>1413</v>
      </c>
      <c r="AB500" s="378" t="s">
        <v>1413</v>
      </c>
      <c r="AC500" s="378" t="s">
        <v>1413</v>
      </c>
      <c r="AD500" s="378" t="s">
        <v>1413</v>
      </c>
      <c r="AE500" s="378" t="s">
        <v>1413</v>
      </c>
      <c r="AF500" s="378" t="s">
        <v>1413</v>
      </c>
    </row>
    <row r="501" spans="1:32" hidden="1">
      <c r="A501" s="378" t="s">
        <v>140</v>
      </c>
      <c r="B501" s="379">
        <f t="shared" si="7"/>
        <v>0</v>
      </c>
      <c r="C501" s="378"/>
      <c r="D501" s="378"/>
      <c r="E501" s="378"/>
      <c r="F501" s="380" t="s">
        <v>1413</v>
      </c>
      <c r="G501" s="378" t="s">
        <v>1599</v>
      </c>
      <c r="H501" s="379" t="s">
        <v>1491</v>
      </c>
      <c r="I501" s="378" t="s">
        <v>1492</v>
      </c>
      <c r="J501" s="381" t="s">
        <v>1413</v>
      </c>
      <c r="K501" s="381" t="s">
        <v>1413</v>
      </c>
      <c r="L501" s="378" t="s">
        <v>1600</v>
      </c>
      <c r="M501" s="378" t="s">
        <v>1452</v>
      </c>
      <c r="N501" s="382">
        <v>33421</v>
      </c>
      <c r="O501" s="383">
        <v>1991</v>
      </c>
      <c r="P501" s="378" t="s">
        <v>1413</v>
      </c>
      <c r="Q501" s="378" t="s">
        <v>1413</v>
      </c>
      <c r="R501" s="378" t="s">
        <v>1413</v>
      </c>
      <c r="S501" s="381">
        <v>5</v>
      </c>
      <c r="T501" s="381" t="s">
        <v>1261</v>
      </c>
      <c r="U501" s="378" t="s">
        <v>1427</v>
      </c>
      <c r="V501" s="384" t="s">
        <v>1544</v>
      </c>
      <c r="W501" s="378" t="s">
        <v>1413</v>
      </c>
      <c r="X501" s="378" t="s">
        <v>1413</v>
      </c>
      <c r="Y501" s="378" t="s">
        <v>1459</v>
      </c>
      <c r="Z501" s="385" t="s">
        <v>1413</v>
      </c>
      <c r="AA501" s="385" t="s">
        <v>1413</v>
      </c>
      <c r="AB501" s="378" t="s">
        <v>1413</v>
      </c>
      <c r="AC501" s="378" t="s">
        <v>1413</v>
      </c>
      <c r="AD501" s="378" t="s">
        <v>1413</v>
      </c>
      <c r="AE501" s="378" t="s">
        <v>1413</v>
      </c>
      <c r="AF501" s="378" t="s">
        <v>1413</v>
      </c>
    </row>
    <row r="502" spans="1:32" hidden="1">
      <c r="A502" s="378" t="s">
        <v>140</v>
      </c>
      <c r="B502" s="379">
        <f t="shared" si="7"/>
        <v>0</v>
      </c>
      <c r="C502" s="378"/>
      <c r="D502" s="378"/>
      <c r="E502" s="378"/>
      <c r="F502" s="380" t="s">
        <v>1413</v>
      </c>
      <c r="G502" s="378" t="s">
        <v>1608</v>
      </c>
      <c r="H502" s="379" t="s">
        <v>1491</v>
      </c>
      <c r="I502" s="378" t="s">
        <v>1492</v>
      </c>
      <c r="J502" s="381" t="s">
        <v>1413</v>
      </c>
      <c r="K502" s="381" t="s">
        <v>1413</v>
      </c>
      <c r="L502" s="378" t="s">
        <v>1609</v>
      </c>
      <c r="M502" s="378" t="s">
        <v>1610</v>
      </c>
      <c r="N502" s="382">
        <v>36832</v>
      </c>
      <c r="O502" s="383">
        <v>2000</v>
      </c>
      <c r="P502" s="378" t="s">
        <v>1413</v>
      </c>
      <c r="Q502" s="378" t="s">
        <v>1413</v>
      </c>
      <c r="R502" s="378" t="s">
        <v>1413</v>
      </c>
      <c r="S502" s="381">
        <v>11</v>
      </c>
      <c r="T502" s="381" t="s">
        <v>1426</v>
      </c>
      <c r="U502" s="378" t="s">
        <v>1611</v>
      </c>
      <c r="V502" s="384" t="s">
        <v>1413</v>
      </c>
      <c r="W502" s="378" t="s">
        <v>1413</v>
      </c>
      <c r="X502" s="378" t="s">
        <v>1413</v>
      </c>
      <c r="Y502" s="378" t="s">
        <v>1404</v>
      </c>
      <c r="Z502" s="385" t="s">
        <v>1413</v>
      </c>
      <c r="AA502" s="385" t="s">
        <v>1413</v>
      </c>
      <c r="AB502" s="378" t="s">
        <v>1612</v>
      </c>
      <c r="AC502" s="378" t="s">
        <v>1613</v>
      </c>
      <c r="AD502" s="378" t="s">
        <v>1413</v>
      </c>
      <c r="AE502" s="378" t="s">
        <v>1413</v>
      </c>
      <c r="AF502" s="378" t="s">
        <v>1413</v>
      </c>
    </row>
    <row r="503" spans="1:32" hidden="1">
      <c r="A503" s="378" t="s">
        <v>140</v>
      </c>
      <c r="B503" s="379">
        <f t="shared" si="7"/>
        <v>0</v>
      </c>
      <c r="C503" s="378"/>
      <c r="D503" s="378"/>
      <c r="E503" s="378"/>
      <c r="F503" s="380" t="s">
        <v>1413</v>
      </c>
      <c r="G503" s="378" t="s">
        <v>1618</v>
      </c>
      <c r="H503" s="379" t="s">
        <v>1491</v>
      </c>
      <c r="I503" s="378" t="s">
        <v>1492</v>
      </c>
      <c r="J503" s="381" t="s">
        <v>1413</v>
      </c>
      <c r="K503" s="381" t="s">
        <v>1413</v>
      </c>
      <c r="L503" s="378" t="s">
        <v>1619</v>
      </c>
      <c r="M503" s="378" t="s">
        <v>1452</v>
      </c>
      <c r="N503" s="382">
        <v>33147</v>
      </c>
      <c r="O503" s="383">
        <v>1990</v>
      </c>
      <c r="P503" s="378" t="s">
        <v>1413</v>
      </c>
      <c r="Q503" s="378" t="s">
        <v>1413</v>
      </c>
      <c r="R503" s="378" t="s">
        <v>1413</v>
      </c>
      <c r="S503" s="381">
        <v>5</v>
      </c>
      <c r="T503" s="381" t="s">
        <v>1261</v>
      </c>
      <c r="U503" s="378" t="s">
        <v>1427</v>
      </c>
      <c r="V503" s="384" t="s">
        <v>1544</v>
      </c>
      <c r="W503" s="378" t="s">
        <v>1413</v>
      </c>
      <c r="X503" s="378" t="s">
        <v>1413</v>
      </c>
      <c r="Y503" s="378" t="s">
        <v>1466</v>
      </c>
      <c r="Z503" s="385" t="s">
        <v>1413</v>
      </c>
      <c r="AA503" s="385" t="s">
        <v>1413</v>
      </c>
      <c r="AB503" s="378" t="s">
        <v>1413</v>
      </c>
      <c r="AC503" s="378" t="s">
        <v>1413</v>
      </c>
      <c r="AD503" s="378" t="s">
        <v>1413</v>
      </c>
      <c r="AE503" s="378" t="s">
        <v>1413</v>
      </c>
      <c r="AF503" s="378" t="s">
        <v>1413</v>
      </c>
    </row>
    <row r="504" spans="1:32" hidden="1">
      <c r="A504" s="378" t="s">
        <v>140</v>
      </c>
      <c r="B504" s="379">
        <f t="shared" si="7"/>
        <v>0</v>
      </c>
      <c r="C504" s="378"/>
      <c r="D504" s="378"/>
      <c r="E504" s="378"/>
      <c r="F504" s="380" t="s">
        <v>1413</v>
      </c>
      <c r="G504" s="378" t="s">
        <v>1662</v>
      </c>
      <c r="H504" s="379" t="s">
        <v>1491</v>
      </c>
      <c r="I504" s="378" t="s">
        <v>1492</v>
      </c>
      <c r="J504" s="381" t="s">
        <v>1413</v>
      </c>
      <c r="K504" s="381" t="s">
        <v>1413</v>
      </c>
      <c r="L504" s="378" t="s">
        <v>1663</v>
      </c>
      <c r="M504" s="378" t="s">
        <v>1494</v>
      </c>
      <c r="N504" s="382">
        <v>39265</v>
      </c>
      <c r="O504" s="383">
        <v>2007</v>
      </c>
      <c r="P504" s="378" t="s">
        <v>1413</v>
      </c>
      <c r="Q504" s="378" t="s">
        <v>1413</v>
      </c>
      <c r="R504" s="378" t="s">
        <v>1413</v>
      </c>
      <c r="S504" s="381">
        <v>17</v>
      </c>
      <c r="T504" s="381" t="s">
        <v>1261</v>
      </c>
      <c r="U504" s="378" t="s">
        <v>1664</v>
      </c>
      <c r="V504" s="384" t="s">
        <v>1496</v>
      </c>
      <c r="W504" s="378" t="s">
        <v>1414</v>
      </c>
      <c r="X504" s="378" t="s">
        <v>1478</v>
      </c>
      <c r="Y504" s="378" t="s">
        <v>1474</v>
      </c>
      <c r="Z504" s="385" t="s">
        <v>1413</v>
      </c>
      <c r="AA504" s="385" t="s">
        <v>1413</v>
      </c>
      <c r="AB504" s="378" t="s">
        <v>1479</v>
      </c>
      <c r="AC504" s="378" t="s">
        <v>1665</v>
      </c>
      <c r="AD504" s="378" t="s">
        <v>1482</v>
      </c>
      <c r="AE504" s="378" t="s">
        <v>1482</v>
      </c>
      <c r="AF504" s="378" t="s">
        <v>1413</v>
      </c>
    </row>
    <row r="505" spans="1:32" hidden="1">
      <c r="A505" s="378" t="s">
        <v>140</v>
      </c>
      <c r="B505" s="379">
        <f t="shared" si="7"/>
        <v>0</v>
      </c>
      <c r="C505" s="378"/>
      <c r="D505" s="378"/>
      <c r="E505" s="378"/>
      <c r="F505" s="380" t="s">
        <v>1413</v>
      </c>
      <c r="G505" s="378" t="s">
        <v>1696</v>
      </c>
      <c r="H505" s="379" t="s">
        <v>1491</v>
      </c>
      <c r="I505" s="378" t="s">
        <v>1492</v>
      </c>
      <c r="J505" s="381" t="s">
        <v>1413</v>
      </c>
      <c r="K505" s="381" t="s">
        <v>1413</v>
      </c>
      <c r="L505" s="378" t="s">
        <v>1697</v>
      </c>
      <c r="M505" s="378" t="s">
        <v>1698</v>
      </c>
      <c r="N505" s="382">
        <v>36495</v>
      </c>
      <c r="O505" s="383">
        <v>1999</v>
      </c>
      <c r="P505" s="378" t="s">
        <v>1413</v>
      </c>
      <c r="Q505" s="378" t="s">
        <v>1413</v>
      </c>
      <c r="R505" s="378" t="s">
        <v>1413</v>
      </c>
      <c r="S505" s="381">
        <v>8</v>
      </c>
      <c r="T505" s="381" t="s">
        <v>1261</v>
      </c>
      <c r="U505" s="378" t="s">
        <v>1699</v>
      </c>
      <c r="V505" s="384" t="s">
        <v>1261</v>
      </c>
      <c r="W505" s="378" t="s">
        <v>1413</v>
      </c>
      <c r="X505" s="378" t="s">
        <v>1413</v>
      </c>
      <c r="Y505" s="378" t="s">
        <v>1404</v>
      </c>
      <c r="Z505" s="385" t="s">
        <v>1413</v>
      </c>
      <c r="AA505" s="385" t="s">
        <v>1413</v>
      </c>
      <c r="AB505" s="378" t="s">
        <v>1416</v>
      </c>
      <c r="AC505" s="378" t="s">
        <v>1700</v>
      </c>
      <c r="AD505" s="378" t="s">
        <v>1413</v>
      </c>
      <c r="AE505" s="378" t="s">
        <v>1700</v>
      </c>
      <c r="AF505" s="378" t="s">
        <v>1413</v>
      </c>
    </row>
    <row r="506" spans="1:32" hidden="1">
      <c r="A506" s="378" t="s">
        <v>140</v>
      </c>
      <c r="B506" s="379">
        <f t="shared" si="7"/>
        <v>0</v>
      </c>
      <c r="C506" s="378"/>
      <c r="D506" s="378"/>
      <c r="E506" s="378"/>
      <c r="F506" s="380" t="s">
        <v>1413</v>
      </c>
      <c r="G506" s="378" t="s">
        <v>1728</v>
      </c>
      <c r="H506" s="379" t="s">
        <v>1491</v>
      </c>
      <c r="I506" s="378" t="s">
        <v>1492</v>
      </c>
      <c r="J506" s="381" t="s">
        <v>1413</v>
      </c>
      <c r="K506" s="381" t="s">
        <v>1413</v>
      </c>
      <c r="L506" s="378" t="s">
        <v>1729</v>
      </c>
      <c r="M506" s="378" t="s">
        <v>1452</v>
      </c>
      <c r="N506" s="382">
        <v>33055</v>
      </c>
      <c r="O506" s="383">
        <v>1990</v>
      </c>
      <c r="P506" s="378" t="s">
        <v>1413</v>
      </c>
      <c r="Q506" s="378" t="s">
        <v>1413</v>
      </c>
      <c r="R506" s="378" t="s">
        <v>1413</v>
      </c>
      <c r="S506" s="381">
        <v>5</v>
      </c>
      <c r="T506" s="381" t="s">
        <v>1261</v>
      </c>
      <c r="U506" s="378" t="s">
        <v>1427</v>
      </c>
      <c r="V506" s="384" t="s">
        <v>1544</v>
      </c>
      <c r="W506" s="378" t="s">
        <v>1413</v>
      </c>
      <c r="X506" s="378" t="s">
        <v>1413</v>
      </c>
      <c r="Y506" s="378" t="s">
        <v>1484</v>
      </c>
      <c r="Z506" s="385" t="s">
        <v>1413</v>
      </c>
      <c r="AA506" s="385" t="s">
        <v>1413</v>
      </c>
      <c r="AB506" s="378" t="s">
        <v>1413</v>
      </c>
      <c r="AC506" s="378" t="s">
        <v>1413</v>
      </c>
      <c r="AD506" s="378" t="s">
        <v>1413</v>
      </c>
      <c r="AE506" s="378" t="s">
        <v>1413</v>
      </c>
      <c r="AF506" s="378" t="s">
        <v>1413</v>
      </c>
    </row>
    <row r="507" spans="1:32" hidden="1">
      <c r="A507" s="378" t="s">
        <v>140</v>
      </c>
      <c r="B507" s="379">
        <f t="shared" si="7"/>
        <v>0</v>
      </c>
      <c r="C507" s="378"/>
      <c r="D507" s="378"/>
      <c r="E507" s="378"/>
      <c r="F507" s="380" t="s">
        <v>1413</v>
      </c>
      <c r="G507" s="378" t="s">
        <v>1748</v>
      </c>
      <c r="H507" s="379" t="s">
        <v>1491</v>
      </c>
      <c r="I507" s="378" t="s">
        <v>1492</v>
      </c>
      <c r="J507" s="381" t="s">
        <v>1413</v>
      </c>
      <c r="K507" s="381" t="s">
        <v>1413</v>
      </c>
      <c r="L507" s="378" t="s">
        <v>1749</v>
      </c>
      <c r="M507" s="378" t="s">
        <v>1716</v>
      </c>
      <c r="N507" s="382">
        <v>33421</v>
      </c>
      <c r="O507" s="383">
        <v>1991</v>
      </c>
      <c r="P507" s="378" t="s">
        <v>1413</v>
      </c>
      <c r="Q507" s="378" t="s">
        <v>1413</v>
      </c>
      <c r="R507" s="378" t="s">
        <v>1413</v>
      </c>
      <c r="S507" s="381">
        <v>6</v>
      </c>
      <c r="T507" s="381" t="s">
        <v>1261</v>
      </c>
      <c r="U507" s="378" t="s">
        <v>1427</v>
      </c>
      <c r="V507" s="384" t="s">
        <v>1413</v>
      </c>
      <c r="W507" s="378" t="s">
        <v>1413</v>
      </c>
      <c r="X507" s="378" t="s">
        <v>1413</v>
      </c>
      <c r="Y507" s="378" t="s">
        <v>1404</v>
      </c>
      <c r="Z507" s="385" t="s">
        <v>1413</v>
      </c>
      <c r="AA507" s="385" t="s">
        <v>1413</v>
      </c>
      <c r="AB507" s="378" t="s">
        <v>1416</v>
      </c>
      <c r="AC507" s="378" t="s">
        <v>1750</v>
      </c>
      <c r="AD507" s="378" t="s">
        <v>1413</v>
      </c>
      <c r="AE507" s="378" t="s">
        <v>1413</v>
      </c>
      <c r="AF507" s="378" t="s">
        <v>1413</v>
      </c>
    </row>
    <row r="508" spans="1:32" hidden="1">
      <c r="A508" s="378" t="s">
        <v>140</v>
      </c>
      <c r="B508" s="379">
        <f t="shared" si="7"/>
        <v>0</v>
      </c>
      <c r="C508" s="378"/>
      <c r="D508" s="378"/>
      <c r="E508" s="378"/>
      <c r="F508" s="380" t="s">
        <v>1413</v>
      </c>
      <c r="G508" s="378" t="s">
        <v>1774</v>
      </c>
      <c r="H508" s="379" t="s">
        <v>1491</v>
      </c>
      <c r="I508" s="378" t="s">
        <v>1492</v>
      </c>
      <c r="J508" s="381" t="s">
        <v>1413</v>
      </c>
      <c r="K508" s="381" t="s">
        <v>1413</v>
      </c>
      <c r="L508" s="378" t="s">
        <v>1775</v>
      </c>
      <c r="M508" s="378" t="s">
        <v>1494</v>
      </c>
      <c r="N508" s="382">
        <v>40312</v>
      </c>
      <c r="O508" s="383">
        <v>2010</v>
      </c>
      <c r="P508" s="378" t="s">
        <v>1413</v>
      </c>
      <c r="Q508" s="378" t="s">
        <v>1413</v>
      </c>
      <c r="R508" s="378" t="s">
        <v>1413</v>
      </c>
      <c r="S508" s="381">
        <v>6</v>
      </c>
      <c r="T508" s="381" t="s">
        <v>1426</v>
      </c>
      <c r="U508" s="378" t="s">
        <v>1413</v>
      </c>
      <c r="V508" s="384" t="s">
        <v>1496</v>
      </c>
      <c r="W508" s="378" t="s">
        <v>1414</v>
      </c>
      <c r="X508" s="378" t="s">
        <v>1478</v>
      </c>
      <c r="Y508" s="378" t="s">
        <v>1474</v>
      </c>
      <c r="Z508" s="385" t="s">
        <v>1413</v>
      </c>
      <c r="AA508" s="385" t="s">
        <v>1413</v>
      </c>
      <c r="AB508" s="378" t="s">
        <v>1479</v>
      </c>
      <c r="AC508" s="378" t="s">
        <v>1413</v>
      </c>
      <c r="AD508" s="378" t="s">
        <v>1482</v>
      </c>
      <c r="AE508" s="378" t="s">
        <v>1482</v>
      </c>
      <c r="AF508" s="378" t="s">
        <v>1483</v>
      </c>
    </row>
    <row r="509" spans="1:32" hidden="1">
      <c r="A509" s="378" t="s">
        <v>140</v>
      </c>
      <c r="B509" s="379">
        <f t="shared" si="7"/>
        <v>0</v>
      </c>
      <c r="C509" s="378"/>
      <c r="D509" s="378"/>
      <c r="E509" s="378"/>
      <c r="F509" s="380" t="s">
        <v>1413</v>
      </c>
      <c r="G509" s="378" t="s">
        <v>1776</v>
      </c>
      <c r="H509" s="379" t="s">
        <v>1491</v>
      </c>
      <c r="I509" s="378" t="s">
        <v>1492</v>
      </c>
      <c r="J509" s="381" t="s">
        <v>1413</v>
      </c>
      <c r="K509" s="381" t="s">
        <v>1413</v>
      </c>
      <c r="L509" s="378" t="s">
        <v>1777</v>
      </c>
      <c r="M509" s="378" t="s">
        <v>1494</v>
      </c>
      <c r="N509" s="382">
        <v>39265</v>
      </c>
      <c r="O509" s="383">
        <v>2007</v>
      </c>
      <c r="P509" s="378" t="s">
        <v>1413</v>
      </c>
      <c r="Q509" s="378" t="s">
        <v>1413</v>
      </c>
      <c r="R509" s="378" t="s">
        <v>1413</v>
      </c>
      <c r="S509" s="381">
        <v>11</v>
      </c>
      <c r="T509" s="381" t="s">
        <v>1261</v>
      </c>
      <c r="U509" s="378" t="s">
        <v>1495</v>
      </c>
      <c r="V509" s="384" t="s">
        <v>1496</v>
      </c>
      <c r="W509" s="378" t="s">
        <v>1414</v>
      </c>
      <c r="X509" s="378" t="s">
        <v>1478</v>
      </c>
      <c r="Y509" s="378" t="s">
        <v>1474</v>
      </c>
      <c r="Z509" s="385" t="s">
        <v>1413</v>
      </c>
      <c r="AA509" s="385" t="s">
        <v>1413</v>
      </c>
      <c r="AB509" s="378" t="s">
        <v>1479</v>
      </c>
      <c r="AC509" s="378" t="s">
        <v>1778</v>
      </c>
      <c r="AD509" s="378" t="s">
        <v>1482</v>
      </c>
      <c r="AE509" s="378" t="s">
        <v>1482</v>
      </c>
      <c r="AF509" s="378" t="s">
        <v>1483</v>
      </c>
    </row>
    <row r="510" spans="1:32" hidden="1">
      <c r="A510" s="378" t="s">
        <v>141</v>
      </c>
      <c r="B510" s="379">
        <f t="shared" si="7"/>
        <v>0</v>
      </c>
      <c r="C510" s="378"/>
      <c r="D510" s="378"/>
      <c r="E510" s="378"/>
      <c r="F510" s="380" t="s">
        <v>1413</v>
      </c>
      <c r="G510" s="378" t="s">
        <v>1881</v>
      </c>
      <c r="H510" s="379" t="s">
        <v>1491</v>
      </c>
      <c r="I510" s="378" t="s">
        <v>1492</v>
      </c>
      <c r="J510" s="381" t="s">
        <v>1413</v>
      </c>
      <c r="K510" s="381" t="s">
        <v>1413</v>
      </c>
      <c r="L510" s="378" t="s">
        <v>1882</v>
      </c>
      <c r="M510" s="378" t="s">
        <v>1883</v>
      </c>
      <c r="N510" s="382">
        <v>28109</v>
      </c>
      <c r="O510" s="383">
        <v>1976</v>
      </c>
      <c r="P510" s="378" t="s">
        <v>1413</v>
      </c>
      <c r="Q510" s="378" t="s">
        <v>1413</v>
      </c>
      <c r="R510" s="378" t="s">
        <v>1413</v>
      </c>
      <c r="S510" s="381">
        <v>16</v>
      </c>
      <c r="T510" s="381" t="s">
        <v>1261</v>
      </c>
      <c r="U510" s="378" t="s">
        <v>1477</v>
      </c>
      <c r="V510" s="384" t="s">
        <v>1261</v>
      </c>
      <c r="W510" s="378" t="s">
        <v>1413</v>
      </c>
      <c r="X510" s="378" t="s">
        <v>1413</v>
      </c>
      <c r="Y510" s="378" t="s">
        <v>1884</v>
      </c>
      <c r="Z510" s="385" t="s">
        <v>1413</v>
      </c>
      <c r="AA510" s="385" t="s">
        <v>1413</v>
      </c>
      <c r="AB510" s="378" t="s">
        <v>1885</v>
      </c>
      <c r="AC510" s="378" t="s">
        <v>1886</v>
      </c>
      <c r="AD510" s="378" t="s">
        <v>1413</v>
      </c>
      <c r="AE510" s="378" t="s">
        <v>1887</v>
      </c>
      <c r="AF510" s="378" t="s">
        <v>1413</v>
      </c>
    </row>
    <row r="511" spans="1:32" hidden="1">
      <c r="A511" s="378" t="s">
        <v>141</v>
      </c>
      <c r="B511" s="379">
        <f t="shared" si="7"/>
        <v>0</v>
      </c>
      <c r="C511" s="378"/>
      <c r="D511" s="378"/>
      <c r="E511" s="378"/>
      <c r="F511" s="380" t="s">
        <v>1413</v>
      </c>
      <c r="G511" s="378" t="s">
        <v>1888</v>
      </c>
      <c r="H511" s="379" t="s">
        <v>1491</v>
      </c>
      <c r="I511" s="378" t="s">
        <v>1492</v>
      </c>
      <c r="J511" s="381" t="s">
        <v>1413</v>
      </c>
      <c r="K511" s="381" t="s">
        <v>1413</v>
      </c>
      <c r="L511" s="378" t="s">
        <v>1889</v>
      </c>
      <c r="M511" s="378" t="s">
        <v>1890</v>
      </c>
      <c r="N511" s="382">
        <v>32968</v>
      </c>
      <c r="O511" s="383">
        <v>1990</v>
      </c>
      <c r="P511" s="378" t="s">
        <v>1413</v>
      </c>
      <c r="Q511" s="378" t="s">
        <v>1413</v>
      </c>
      <c r="R511" s="378" t="s">
        <v>1413</v>
      </c>
      <c r="S511" s="381">
        <v>7</v>
      </c>
      <c r="T511" s="381" t="s">
        <v>1426</v>
      </c>
      <c r="U511" s="378" t="s">
        <v>1891</v>
      </c>
      <c r="V511" s="384" t="s">
        <v>1426</v>
      </c>
      <c r="W511" s="378" t="s">
        <v>1413</v>
      </c>
      <c r="X511" s="378" t="s">
        <v>1413</v>
      </c>
      <c r="Y511" s="378" t="s">
        <v>1413</v>
      </c>
      <c r="Z511" s="385" t="s">
        <v>1413</v>
      </c>
      <c r="AA511" s="385" t="s">
        <v>1413</v>
      </c>
      <c r="AB511" s="378" t="s">
        <v>1413</v>
      </c>
      <c r="AC511" s="378" t="s">
        <v>1413</v>
      </c>
      <c r="AD511" s="378" t="s">
        <v>1413</v>
      </c>
      <c r="AE511" s="378" t="s">
        <v>1413</v>
      </c>
      <c r="AF511" s="378" t="s">
        <v>1413</v>
      </c>
    </row>
    <row r="512" spans="1:32" hidden="1">
      <c r="A512" s="378" t="s">
        <v>141</v>
      </c>
      <c r="B512" s="379">
        <f t="shared" si="7"/>
        <v>0</v>
      </c>
      <c r="C512" s="378"/>
      <c r="D512" s="378"/>
      <c r="E512" s="378"/>
      <c r="F512" s="380" t="s">
        <v>1413</v>
      </c>
      <c r="G512" s="378" t="s">
        <v>1892</v>
      </c>
      <c r="H512" s="379" t="s">
        <v>1491</v>
      </c>
      <c r="I512" s="378" t="s">
        <v>1492</v>
      </c>
      <c r="J512" s="381" t="s">
        <v>1413</v>
      </c>
      <c r="K512" s="381" t="s">
        <v>1413</v>
      </c>
      <c r="L512" s="378" t="s">
        <v>1893</v>
      </c>
      <c r="M512" s="378" t="s">
        <v>1894</v>
      </c>
      <c r="N512" s="382">
        <v>22214</v>
      </c>
      <c r="O512" s="383">
        <v>1960</v>
      </c>
      <c r="P512" s="378" t="s">
        <v>1413</v>
      </c>
      <c r="Q512" s="378" t="s">
        <v>1413</v>
      </c>
      <c r="R512" s="378" t="s">
        <v>1413</v>
      </c>
      <c r="S512" s="381">
        <v>9</v>
      </c>
      <c r="T512" s="381" t="s">
        <v>1426</v>
      </c>
      <c r="U512" s="378" t="s">
        <v>1895</v>
      </c>
      <c r="V512" s="384" t="s">
        <v>1261</v>
      </c>
      <c r="W512" s="378" t="s">
        <v>1414</v>
      </c>
      <c r="X512" s="378" t="s">
        <v>1896</v>
      </c>
      <c r="Y512" s="378" t="s">
        <v>1897</v>
      </c>
      <c r="Z512" s="385" t="s">
        <v>1413</v>
      </c>
      <c r="AA512" s="385" t="s">
        <v>1413</v>
      </c>
      <c r="AB512" s="378" t="s">
        <v>1898</v>
      </c>
      <c r="AC512" s="378" t="s">
        <v>1413</v>
      </c>
      <c r="AD512" s="378" t="s">
        <v>1413</v>
      </c>
      <c r="AE512" s="378" t="s">
        <v>1413</v>
      </c>
      <c r="AF512" s="378" t="s">
        <v>1413</v>
      </c>
    </row>
    <row r="513" spans="1:32" hidden="1">
      <c r="A513" s="378" t="s">
        <v>141</v>
      </c>
      <c r="B513" s="379">
        <f t="shared" si="7"/>
        <v>0</v>
      </c>
      <c r="C513" s="378"/>
      <c r="D513" s="378"/>
      <c r="E513" s="378"/>
      <c r="F513" s="380" t="s">
        <v>1413</v>
      </c>
      <c r="G513" s="378" t="s">
        <v>2138</v>
      </c>
      <c r="H513" s="379" t="s">
        <v>1491</v>
      </c>
      <c r="I513" s="378" t="s">
        <v>1492</v>
      </c>
      <c r="J513" s="381" t="s">
        <v>1413</v>
      </c>
      <c r="K513" s="381" t="s">
        <v>1413</v>
      </c>
      <c r="L513" s="378" t="s">
        <v>2139</v>
      </c>
      <c r="M513" s="378" t="s">
        <v>2140</v>
      </c>
      <c r="N513" s="382">
        <v>20248</v>
      </c>
      <c r="O513" s="383">
        <v>1955</v>
      </c>
      <c r="P513" s="378" t="s">
        <v>1413</v>
      </c>
      <c r="Q513" s="378" t="s">
        <v>1413</v>
      </c>
      <c r="R513" s="378" t="s">
        <v>1413</v>
      </c>
      <c r="S513" s="381">
        <v>0</v>
      </c>
      <c r="T513" s="381" t="s">
        <v>1261</v>
      </c>
      <c r="U513" s="378" t="s">
        <v>1477</v>
      </c>
      <c r="V513" s="384" t="s">
        <v>1496</v>
      </c>
      <c r="W513" s="378" t="s">
        <v>1413</v>
      </c>
      <c r="X513" s="378" t="s">
        <v>1413</v>
      </c>
      <c r="Y513" s="378" t="s">
        <v>2077</v>
      </c>
      <c r="Z513" s="385" t="s">
        <v>1413</v>
      </c>
      <c r="AA513" s="385" t="s">
        <v>1413</v>
      </c>
      <c r="AB513" s="378" t="s">
        <v>2141</v>
      </c>
      <c r="AC513" s="378" t="s">
        <v>2142</v>
      </c>
      <c r="AD513" s="378" t="s">
        <v>1413</v>
      </c>
      <c r="AE513" s="378" t="s">
        <v>1413</v>
      </c>
      <c r="AF513" s="378" t="s">
        <v>1413</v>
      </c>
    </row>
    <row r="514" spans="1:32" hidden="1">
      <c r="A514" s="378" t="s">
        <v>141</v>
      </c>
      <c r="B514" s="379">
        <f t="shared" si="7"/>
        <v>0</v>
      </c>
      <c r="C514" s="378"/>
      <c r="D514" s="378"/>
      <c r="E514" s="378"/>
      <c r="F514" s="380" t="s">
        <v>1413</v>
      </c>
      <c r="G514" s="378" t="s">
        <v>1911</v>
      </c>
      <c r="H514" s="379" t="s">
        <v>1491</v>
      </c>
      <c r="I514" s="378" t="s">
        <v>1492</v>
      </c>
      <c r="J514" s="381" t="s">
        <v>1413</v>
      </c>
      <c r="K514" s="381" t="s">
        <v>1413</v>
      </c>
      <c r="L514" s="378" t="s">
        <v>1912</v>
      </c>
      <c r="M514" s="378" t="s">
        <v>1913</v>
      </c>
      <c r="N514" s="382">
        <v>28085</v>
      </c>
      <c r="O514" s="383">
        <v>1976</v>
      </c>
      <c r="P514" s="378" t="s">
        <v>1413</v>
      </c>
      <c r="Q514" s="378" t="s">
        <v>1413</v>
      </c>
      <c r="R514" s="378" t="s">
        <v>1413</v>
      </c>
      <c r="S514" s="381">
        <v>0</v>
      </c>
      <c r="T514" s="381" t="s">
        <v>1261</v>
      </c>
      <c r="U514" s="378" t="s">
        <v>1427</v>
      </c>
      <c r="V514" s="384" t="s">
        <v>1261</v>
      </c>
      <c r="W514" s="378" t="s">
        <v>1413</v>
      </c>
      <c r="X514" s="378" t="s">
        <v>1413</v>
      </c>
      <c r="Y514" s="378" t="s">
        <v>1413</v>
      </c>
      <c r="Z514" s="385" t="s">
        <v>1413</v>
      </c>
      <c r="AA514" s="385" t="s">
        <v>1413</v>
      </c>
      <c r="AB514" s="378" t="s">
        <v>1914</v>
      </c>
      <c r="AC514" s="378" t="s">
        <v>1915</v>
      </c>
      <c r="AD514" s="378" t="s">
        <v>1915</v>
      </c>
      <c r="AE514" s="378" t="s">
        <v>1916</v>
      </c>
      <c r="AF514" s="378" t="s">
        <v>1413</v>
      </c>
    </row>
    <row r="515" spans="1:32" hidden="1">
      <c r="A515" s="378" t="s">
        <v>141</v>
      </c>
      <c r="B515" s="379">
        <f t="shared" si="7"/>
        <v>0</v>
      </c>
      <c r="C515" s="378"/>
      <c r="D515" s="378"/>
      <c r="E515" s="378"/>
      <c r="F515" s="380" t="s">
        <v>1413</v>
      </c>
      <c r="G515" s="378" t="s">
        <v>1917</v>
      </c>
      <c r="H515" s="379" t="s">
        <v>1491</v>
      </c>
      <c r="I515" s="378" t="s">
        <v>1492</v>
      </c>
      <c r="J515" s="381" t="s">
        <v>1413</v>
      </c>
      <c r="K515" s="381" t="s">
        <v>1413</v>
      </c>
      <c r="L515" s="378" t="s">
        <v>1918</v>
      </c>
      <c r="M515" s="378" t="s">
        <v>1919</v>
      </c>
      <c r="N515" s="382">
        <v>40483</v>
      </c>
      <c r="O515" s="383">
        <v>2010</v>
      </c>
      <c r="P515" s="378" t="s">
        <v>1413</v>
      </c>
      <c r="Q515" s="378" t="s">
        <v>1413</v>
      </c>
      <c r="R515" s="378" t="s">
        <v>1413</v>
      </c>
      <c r="S515" s="381">
        <v>0</v>
      </c>
      <c r="T515" s="381" t="s">
        <v>1426</v>
      </c>
      <c r="U515" s="378" t="s">
        <v>1427</v>
      </c>
      <c r="V515" s="384" t="s">
        <v>1426</v>
      </c>
      <c r="W515" s="378" t="s">
        <v>1414</v>
      </c>
      <c r="X515" s="378" t="s">
        <v>1413</v>
      </c>
      <c r="Y515" s="378" t="s">
        <v>1920</v>
      </c>
      <c r="Z515" s="385" t="s">
        <v>1413</v>
      </c>
      <c r="AA515" s="385" t="s">
        <v>1413</v>
      </c>
      <c r="AB515" s="378" t="s">
        <v>1921</v>
      </c>
      <c r="AC515" s="378" t="s">
        <v>1922</v>
      </c>
      <c r="AD515" s="378" t="s">
        <v>1923</v>
      </c>
      <c r="AE515" s="378" t="s">
        <v>1413</v>
      </c>
      <c r="AF515" s="378" t="s">
        <v>1413</v>
      </c>
    </row>
    <row r="516" spans="1:32" hidden="1">
      <c r="A516" s="378" t="s">
        <v>141</v>
      </c>
      <c r="B516" s="379">
        <f t="shared" si="7"/>
        <v>0</v>
      </c>
      <c r="C516" s="378"/>
      <c r="D516" s="378"/>
      <c r="E516" s="378"/>
      <c r="F516" s="380" t="s">
        <v>1413</v>
      </c>
      <c r="G516" s="378" t="s">
        <v>2151</v>
      </c>
      <c r="H516" s="379" t="s">
        <v>1491</v>
      </c>
      <c r="I516" s="378" t="s">
        <v>1492</v>
      </c>
      <c r="J516" s="381" t="s">
        <v>1413</v>
      </c>
      <c r="K516" s="381" t="s">
        <v>1413</v>
      </c>
      <c r="L516" s="378" t="s">
        <v>2152</v>
      </c>
      <c r="M516" s="378" t="s">
        <v>2085</v>
      </c>
      <c r="N516" s="382">
        <v>30839</v>
      </c>
      <c r="O516" s="383">
        <v>1984</v>
      </c>
      <c r="P516" s="378" t="s">
        <v>1413</v>
      </c>
      <c r="Q516" s="378" t="s">
        <v>1413</v>
      </c>
      <c r="R516" s="378" t="s">
        <v>1413</v>
      </c>
      <c r="S516" s="381">
        <v>13</v>
      </c>
      <c r="T516" s="381" t="s">
        <v>1261</v>
      </c>
      <c r="U516" s="378" t="s">
        <v>2153</v>
      </c>
      <c r="V516" s="384" t="s">
        <v>1261</v>
      </c>
      <c r="W516" s="378" t="s">
        <v>1413</v>
      </c>
      <c r="X516" s="378" t="s">
        <v>1413</v>
      </c>
      <c r="Y516" s="378" t="s">
        <v>945</v>
      </c>
      <c r="Z516" s="385" t="s">
        <v>1413</v>
      </c>
      <c r="AA516" s="385" t="s">
        <v>1413</v>
      </c>
      <c r="AB516" s="378" t="s">
        <v>2088</v>
      </c>
      <c r="AC516" s="378" t="s">
        <v>2154</v>
      </c>
      <c r="AD516" s="378" t="s">
        <v>1413</v>
      </c>
      <c r="AE516" s="378" t="s">
        <v>2091</v>
      </c>
      <c r="AF516" s="378" t="s">
        <v>2092</v>
      </c>
    </row>
    <row r="517" spans="1:32" hidden="1">
      <c r="A517" s="378" t="s">
        <v>141</v>
      </c>
      <c r="B517" s="379">
        <f t="shared" si="7"/>
        <v>0</v>
      </c>
      <c r="C517" s="378"/>
      <c r="D517" s="378"/>
      <c r="E517" s="378"/>
      <c r="F517" s="380" t="s">
        <v>1413</v>
      </c>
      <c r="G517" s="378" t="s">
        <v>2157</v>
      </c>
      <c r="H517" s="379" t="s">
        <v>1491</v>
      </c>
      <c r="I517" s="378" t="s">
        <v>1492</v>
      </c>
      <c r="J517" s="381" t="s">
        <v>1413</v>
      </c>
      <c r="K517" s="381" t="s">
        <v>1413</v>
      </c>
      <c r="L517" s="378" t="s">
        <v>2158</v>
      </c>
      <c r="M517" s="378" t="s">
        <v>2159</v>
      </c>
      <c r="N517" s="382">
        <v>34335</v>
      </c>
      <c r="O517" s="383">
        <v>1994</v>
      </c>
      <c r="P517" s="378" t="s">
        <v>1413</v>
      </c>
      <c r="Q517" s="378" t="s">
        <v>1413</v>
      </c>
      <c r="R517" s="378" t="s">
        <v>1413</v>
      </c>
      <c r="S517" s="381">
        <v>0</v>
      </c>
      <c r="T517" s="381" t="s">
        <v>1261</v>
      </c>
      <c r="U517" s="378" t="s">
        <v>1477</v>
      </c>
      <c r="V517" s="384" t="s">
        <v>1496</v>
      </c>
      <c r="W517" s="378" t="s">
        <v>1413</v>
      </c>
      <c r="X517" s="378" t="s">
        <v>1413</v>
      </c>
      <c r="Y517" s="378" t="s">
        <v>2077</v>
      </c>
      <c r="Z517" s="385" t="s">
        <v>1413</v>
      </c>
      <c r="AA517" s="385" t="s">
        <v>1413</v>
      </c>
      <c r="AB517" s="378" t="s">
        <v>2160</v>
      </c>
      <c r="AC517" s="378" t="s">
        <v>2161</v>
      </c>
      <c r="AD517" s="378" t="s">
        <v>2162</v>
      </c>
      <c r="AE517" s="378" t="s">
        <v>2163</v>
      </c>
      <c r="AF517" s="378" t="s">
        <v>2164</v>
      </c>
    </row>
    <row r="518" spans="1:32" hidden="1">
      <c r="A518" s="378" t="s">
        <v>141</v>
      </c>
      <c r="B518" s="379">
        <f t="shared" ref="B518:B581" si="8">COUNTIF(C518:E518,"yes")</f>
        <v>0</v>
      </c>
      <c r="C518" s="378"/>
      <c r="D518" s="378"/>
      <c r="E518" s="378"/>
      <c r="F518" s="380" t="s">
        <v>1413</v>
      </c>
      <c r="G518" s="378" t="s">
        <v>1952</v>
      </c>
      <c r="H518" s="379" t="s">
        <v>1491</v>
      </c>
      <c r="I518" s="378" t="s">
        <v>1492</v>
      </c>
      <c r="J518" s="381" t="s">
        <v>1413</v>
      </c>
      <c r="K518" s="381" t="s">
        <v>1413</v>
      </c>
      <c r="L518" s="378" t="s">
        <v>1953</v>
      </c>
      <c r="M518" s="378" t="s">
        <v>1954</v>
      </c>
      <c r="N518" s="382">
        <v>36708</v>
      </c>
      <c r="O518" s="383">
        <v>2000</v>
      </c>
      <c r="P518" s="378" t="s">
        <v>1413</v>
      </c>
      <c r="Q518" s="378" t="s">
        <v>1413</v>
      </c>
      <c r="R518" s="378" t="s">
        <v>1413</v>
      </c>
      <c r="S518" s="381">
        <v>8</v>
      </c>
      <c r="T518" s="381" t="s">
        <v>1426</v>
      </c>
      <c r="U518" s="378" t="s">
        <v>1477</v>
      </c>
      <c r="V518" s="384" t="s">
        <v>1426</v>
      </c>
      <c r="W518" s="378" t="s">
        <v>1414</v>
      </c>
      <c r="X518" s="378" t="s">
        <v>1413</v>
      </c>
      <c r="Y518" s="378" t="s">
        <v>1920</v>
      </c>
      <c r="Z518" s="385" t="s">
        <v>1413</v>
      </c>
      <c r="AA518" s="385" t="s">
        <v>1413</v>
      </c>
      <c r="AB518" s="378" t="s">
        <v>1955</v>
      </c>
      <c r="AC518" s="378" t="s">
        <v>1922</v>
      </c>
      <c r="AD518" s="378" t="s">
        <v>1956</v>
      </c>
      <c r="AE518" s="378" t="s">
        <v>1413</v>
      </c>
      <c r="AF518" s="378" t="s">
        <v>1413</v>
      </c>
    </row>
    <row r="519" spans="1:32" hidden="1">
      <c r="A519" s="378" t="s">
        <v>142</v>
      </c>
      <c r="B519" s="379">
        <f t="shared" si="8"/>
        <v>0</v>
      </c>
      <c r="C519" s="378"/>
      <c r="D519" s="378"/>
      <c r="E519" s="378"/>
      <c r="F519" s="380"/>
      <c r="G519" s="378" t="s">
        <v>2171</v>
      </c>
      <c r="H519" s="379" t="s">
        <v>1491</v>
      </c>
      <c r="I519" s="378" t="s">
        <v>1492</v>
      </c>
      <c r="J519" s="381" t="s">
        <v>1413</v>
      </c>
      <c r="K519" s="381" t="s">
        <v>1413</v>
      </c>
      <c r="L519" s="378" t="s">
        <v>2172</v>
      </c>
      <c r="M519" s="378" t="s">
        <v>2173</v>
      </c>
      <c r="N519" s="382">
        <v>30498</v>
      </c>
      <c r="O519" s="383">
        <v>1983</v>
      </c>
      <c r="P519" s="378" t="s">
        <v>1413</v>
      </c>
      <c r="Q519" s="378" t="s">
        <v>1413</v>
      </c>
      <c r="R519" s="378" t="s">
        <v>1413</v>
      </c>
      <c r="S519" s="381">
        <v>12</v>
      </c>
      <c r="T519" s="381" t="s">
        <v>1261</v>
      </c>
      <c r="U519" s="378" t="s">
        <v>2174</v>
      </c>
      <c r="V519" s="384" t="s">
        <v>1413</v>
      </c>
      <c r="W519" s="378" t="s">
        <v>1413</v>
      </c>
      <c r="X519" s="378" t="s">
        <v>1413</v>
      </c>
      <c r="Y519" s="378" t="s">
        <v>2175</v>
      </c>
      <c r="Z519" s="385" t="s">
        <v>1413</v>
      </c>
      <c r="AA519" s="385" t="s">
        <v>1413</v>
      </c>
      <c r="AB519" s="378" t="s">
        <v>2176</v>
      </c>
      <c r="AC519" s="378" t="s">
        <v>2177</v>
      </c>
      <c r="AD519" s="378" t="s">
        <v>1413</v>
      </c>
      <c r="AE519" s="378" t="s">
        <v>1413</v>
      </c>
      <c r="AF519" s="378" t="s">
        <v>1413</v>
      </c>
    </row>
    <row r="520" spans="1:32" hidden="1">
      <c r="A520" s="378" t="s">
        <v>142</v>
      </c>
      <c r="B520" s="379">
        <f t="shared" si="8"/>
        <v>0</v>
      </c>
      <c r="C520" s="378"/>
      <c r="D520" s="378"/>
      <c r="E520" s="378"/>
      <c r="F520" s="380" t="s">
        <v>1413</v>
      </c>
      <c r="G520" s="378" t="s">
        <v>2223</v>
      </c>
      <c r="H520" s="379" t="s">
        <v>1491</v>
      </c>
      <c r="I520" s="378" t="s">
        <v>1492</v>
      </c>
      <c r="J520" s="381" t="s">
        <v>1413</v>
      </c>
      <c r="K520" s="381" t="s">
        <v>1413</v>
      </c>
      <c r="L520" s="378" t="s">
        <v>2436</v>
      </c>
      <c r="M520" s="378" t="s">
        <v>2221</v>
      </c>
      <c r="N520" s="382">
        <v>42186</v>
      </c>
      <c r="O520" s="383">
        <v>2015</v>
      </c>
      <c r="P520" s="378" t="s">
        <v>1413</v>
      </c>
      <c r="Q520" s="378" t="s">
        <v>1413</v>
      </c>
      <c r="R520" s="378" t="s">
        <v>1413</v>
      </c>
      <c r="S520" s="381">
        <v>0</v>
      </c>
      <c r="T520" s="381" t="s">
        <v>1426</v>
      </c>
      <c r="U520" s="378" t="s">
        <v>1413</v>
      </c>
      <c r="V520" s="384" t="s">
        <v>1261</v>
      </c>
      <c r="W520" s="378" t="s">
        <v>1413</v>
      </c>
      <c r="X520" s="378" t="s">
        <v>2437</v>
      </c>
      <c r="Y520" s="378" t="s">
        <v>2198</v>
      </c>
      <c r="Z520" s="385" t="s">
        <v>1413</v>
      </c>
      <c r="AA520" s="385" t="s">
        <v>1413</v>
      </c>
      <c r="AB520" s="378" t="s">
        <v>2224</v>
      </c>
      <c r="AC520" s="378" t="s">
        <v>2438</v>
      </c>
      <c r="AD520" s="378" t="s">
        <v>1413</v>
      </c>
      <c r="AE520" s="378" t="s">
        <v>1413</v>
      </c>
      <c r="AF520" s="378" t="s">
        <v>2439</v>
      </c>
    </row>
    <row r="521" spans="1:32" hidden="1">
      <c r="A521" s="378" t="s">
        <v>142</v>
      </c>
      <c r="B521" s="379">
        <f t="shared" si="8"/>
        <v>0</v>
      </c>
      <c r="C521" s="378"/>
      <c r="D521" s="378"/>
      <c r="E521" s="378"/>
      <c r="F521" s="380" t="s">
        <v>1413</v>
      </c>
      <c r="G521" s="378" t="s">
        <v>2185</v>
      </c>
      <c r="H521" s="379" t="s">
        <v>1491</v>
      </c>
      <c r="I521" s="378" t="s">
        <v>1492</v>
      </c>
      <c r="J521" s="381" t="s">
        <v>1413</v>
      </c>
      <c r="K521" s="381" t="s">
        <v>1413</v>
      </c>
      <c r="L521" s="378" t="s">
        <v>2186</v>
      </c>
      <c r="M521" s="378" t="s">
        <v>2187</v>
      </c>
      <c r="N521" s="382">
        <v>35065</v>
      </c>
      <c r="O521" s="383">
        <v>1996</v>
      </c>
      <c r="P521" s="378" t="s">
        <v>1413</v>
      </c>
      <c r="Q521" s="378" t="s">
        <v>1413</v>
      </c>
      <c r="R521" s="378" t="s">
        <v>1413</v>
      </c>
      <c r="S521" s="381">
        <v>30</v>
      </c>
      <c r="T521" s="381" t="s">
        <v>1261</v>
      </c>
      <c r="U521" s="378" t="s">
        <v>1477</v>
      </c>
      <c r="V521" s="384" t="s">
        <v>1261</v>
      </c>
      <c r="W521" s="378" t="s">
        <v>1413</v>
      </c>
      <c r="X521" s="378" t="s">
        <v>1413</v>
      </c>
      <c r="Y521" s="378" t="s">
        <v>1413</v>
      </c>
      <c r="Z521" s="385" t="s">
        <v>1413</v>
      </c>
      <c r="AA521" s="385" t="s">
        <v>1413</v>
      </c>
      <c r="AB521" s="378" t="s">
        <v>2188</v>
      </c>
      <c r="AC521" s="378" t="s">
        <v>2189</v>
      </c>
      <c r="AD521" s="378" t="s">
        <v>1413</v>
      </c>
      <c r="AE521" s="378" t="s">
        <v>2190</v>
      </c>
      <c r="AF521" s="378" t="s">
        <v>2191</v>
      </c>
    </row>
    <row r="522" spans="1:32" hidden="1">
      <c r="A522" s="378" t="s">
        <v>142</v>
      </c>
      <c r="B522" s="379">
        <f t="shared" si="8"/>
        <v>0</v>
      </c>
      <c r="C522" s="378"/>
      <c r="D522" s="378"/>
      <c r="E522" s="378"/>
      <c r="F522" s="380" t="s">
        <v>1413</v>
      </c>
      <c r="G522" s="378" t="s">
        <v>2192</v>
      </c>
      <c r="H522" s="379" t="s">
        <v>1491</v>
      </c>
      <c r="I522" s="378" t="s">
        <v>1492</v>
      </c>
      <c r="J522" s="381" t="s">
        <v>1413</v>
      </c>
      <c r="K522" s="381" t="s">
        <v>1413</v>
      </c>
      <c r="L522" s="378" t="s">
        <v>2193</v>
      </c>
      <c r="M522" s="378" t="s">
        <v>2187</v>
      </c>
      <c r="N522" s="382">
        <v>35065</v>
      </c>
      <c r="O522" s="383">
        <v>1996</v>
      </c>
      <c r="P522" s="378" t="s">
        <v>1413</v>
      </c>
      <c r="Q522" s="378" t="s">
        <v>1413</v>
      </c>
      <c r="R522" s="378" t="s">
        <v>1413</v>
      </c>
      <c r="S522" s="381">
        <v>8</v>
      </c>
      <c r="T522" s="381" t="s">
        <v>1261</v>
      </c>
      <c r="U522" s="378" t="s">
        <v>1477</v>
      </c>
      <c r="V522" s="384" t="s">
        <v>1261</v>
      </c>
      <c r="W522" s="378" t="s">
        <v>1413</v>
      </c>
      <c r="X522" s="378" t="s">
        <v>1413</v>
      </c>
      <c r="Y522" s="378" t="s">
        <v>1413</v>
      </c>
      <c r="Z522" s="385" t="s">
        <v>1413</v>
      </c>
      <c r="AA522" s="385" t="s">
        <v>1413</v>
      </c>
      <c r="AB522" s="378" t="s">
        <v>2188</v>
      </c>
      <c r="AC522" s="378" t="s">
        <v>2189</v>
      </c>
      <c r="AD522" s="378" t="s">
        <v>1413</v>
      </c>
      <c r="AE522" s="378" t="s">
        <v>2190</v>
      </c>
      <c r="AF522" s="378" t="s">
        <v>2191</v>
      </c>
    </row>
    <row r="523" spans="1:32" hidden="1">
      <c r="A523" s="378" t="s">
        <v>142</v>
      </c>
      <c r="B523" s="379">
        <f t="shared" si="8"/>
        <v>0</v>
      </c>
      <c r="C523" s="378"/>
      <c r="D523" s="378"/>
      <c r="E523" s="378"/>
      <c r="F523" s="380" t="s">
        <v>1413</v>
      </c>
      <c r="G523" s="378" t="s">
        <v>2194</v>
      </c>
      <c r="H523" s="379" t="s">
        <v>1491</v>
      </c>
      <c r="I523" s="378" t="s">
        <v>1492</v>
      </c>
      <c r="J523" s="381" t="s">
        <v>1413</v>
      </c>
      <c r="K523" s="381" t="s">
        <v>1413</v>
      </c>
      <c r="L523" s="378" t="s">
        <v>2195</v>
      </c>
      <c r="M523" s="378" t="s">
        <v>2196</v>
      </c>
      <c r="N523" s="382">
        <v>38534</v>
      </c>
      <c r="O523" s="383">
        <v>2005</v>
      </c>
      <c r="P523" s="378" t="s">
        <v>1413</v>
      </c>
      <c r="Q523" s="378" t="s">
        <v>1413</v>
      </c>
      <c r="R523" s="378" t="s">
        <v>1413</v>
      </c>
      <c r="S523" s="381" t="s">
        <v>2197</v>
      </c>
      <c r="T523" s="381" t="s">
        <v>1426</v>
      </c>
      <c r="U523" s="378" t="s">
        <v>2198</v>
      </c>
      <c r="V523" s="384" t="s">
        <v>1413</v>
      </c>
      <c r="W523" s="378" t="s">
        <v>1413</v>
      </c>
      <c r="X523" s="378" t="s">
        <v>1413</v>
      </c>
      <c r="Y523" s="378" t="s">
        <v>1413</v>
      </c>
      <c r="Z523" s="385" t="s">
        <v>1413</v>
      </c>
      <c r="AA523" s="385" t="s">
        <v>1413</v>
      </c>
      <c r="AB523" s="378" t="s">
        <v>1413</v>
      </c>
      <c r="AC523" s="378" t="s">
        <v>1413</v>
      </c>
      <c r="AD523" s="378" t="s">
        <v>1413</v>
      </c>
      <c r="AE523" s="378" t="s">
        <v>1413</v>
      </c>
      <c r="AF523" s="378" t="s">
        <v>1413</v>
      </c>
    </row>
    <row r="524" spans="1:32" hidden="1">
      <c r="A524" s="378" t="s">
        <v>142</v>
      </c>
      <c r="B524" s="379">
        <f t="shared" si="8"/>
        <v>0</v>
      </c>
      <c r="C524" s="378"/>
      <c r="D524" s="378"/>
      <c r="E524" s="378"/>
      <c r="F524" s="380" t="s">
        <v>1413</v>
      </c>
      <c r="G524" s="378" t="s">
        <v>2199</v>
      </c>
      <c r="H524" s="379" t="s">
        <v>1491</v>
      </c>
      <c r="I524" s="378" t="s">
        <v>1492</v>
      </c>
      <c r="J524" s="381" t="s">
        <v>1413</v>
      </c>
      <c r="K524" s="381" t="s">
        <v>1413</v>
      </c>
      <c r="L524" s="378" t="s">
        <v>2200</v>
      </c>
      <c r="M524" s="378" t="s">
        <v>2201</v>
      </c>
      <c r="N524" s="382">
        <v>25324</v>
      </c>
      <c r="O524" s="383">
        <v>1969</v>
      </c>
      <c r="P524" s="378" t="s">
        <v>1413</v>
      </c>
      <c r="Q524" s="378" t="s">
        <v>1413</v>
      </c>
      <c r="R524" s="378" t="s">
        <v>1413</v>
      </c>
      <c r="S524" s="381">
        <v>0</v>
      </c>
      <c r="T524" s="381" t="s">
        <v>1261</v>
      </c>
      <c r="U524" s="378" t="s">
        <v>1477</v>
      </c>
      <c r="V524" s="384" t="s">
        <v>1496</v>
      </c>
      <c r="W524" s="378" t="s">
        <v>1414</v>
      </c>
      <c r="X524" s="378" t="s">
        <v>1413</v>
      </c>
      <c r="Y524" s="378" t="s">
        <v>1413</v>
      </c>
      <c r="Z524" s="385" t="s">
        <v>1413</v>
      </c>
      <c r="AA524" s="385" t="s">
        <v>1413</v>
      </c>
      <c r="AB524" s="378" t="s">
        <v>2168</v>
      </c>
      <c r="AC524" s="378" t="s">
        <v>2202</v>
      </c>
      <c r="AD524" s="378" t="s">
        <v>1413</v>
      </c>
      <c r="AE524" s="378" t="s">
        <v>1413</v>
      </c>
      <c r="AF524" s="378" t="s">
        <v>1413</v>
      </c>
    </row>
    <row r="525" spans="1:32" hidden="1">
      <c r="A525" s="378" t="s">
        <v>142</v>
      </c>
      <c r="B525" s="379">
        <f t="shared" si="8"/>
        <v>0</v>
      </c>
      <c r="C525" s="378"/>
      <c r="D525" s="378"/>
      <c r="E525" s="378"/>
      <c r="F525" s="380" t="s">
        <v>1413</v>
      </c>
      <c r="G525" s="378" t="s">
        <v>2203</v>
      </c>
      <c r="H525" s="379" t="s">
        <v>1491</v>
      </c>
      <c r="I525" s="378" t="s">
        <v>1492</v>
      </c>
      <c r="J525" s="381" t="s">
        <v>1413</v>
      </c>
      <c r="K525" s="381" t="s">
        <v>1413</v>
      </c>
      <c r="L525" s="378" t="s">
        <v>2204</v>
      </c>
      <c r="M525" s="378" t="s">
        <v>2205</v>
      </c>
      <c r="N525" s="382">
        <v>36709</v>
      </c>
      <c r="O525" s="383">
        <v>2000</v>
      </c>
      <c r="P525" s="378" t="s">
        <v>1413</v>
      </c>
      <c r="Q525" s="378" t="s">
        <v>1413</v>
      </c>
      <c r="R525" s="378" t="s">
        <v>1413</v>
      </c>
      <c r="S525" s="381">
        <v>24</v>
      </c>
      <c r="T525" s="381" t="s">
        <v>1426</v>
      </c>
      <c r="U525" s="378" t="s">
        <v>2206</v>
      </c>
      <c r="V525" s="384" t="s">
        <v>1413</v>
      </c>
      <c r="W525" s="378" t="s">
        <v>1413</v>
      </c>
      <c r="X525" s="378" t="s">
        <v>1413</v>
      </c>
      <c r="Y525" s="378" t="s">
        <v>1413</v>
      </c>
      <c r="Z525" s="385" t="s">
        <v>1413</v>
      </c>
      <c r="AA525" s="385" t="s">
        <v>1413</v>
      </c>
      <c r="AB525" s="378" t="s">
        <v>1413</v>
      </c>
      <c r="AC525" s="378" t="s">
        <v>1413</v>
      </c>
      <c r="AD525" s="378" t="s">
        <v>1413</v>
      </c>
      <c r="AE525" s="378" t="s">
        <v>1413</v>
      </c>
      <c r="AF525" s="378" t="s">
        <v>1413</v>
      </c>
    </row>
    <row r="526" spans="1:32" hidden="1">
      <c r="A526" s="378" t="s">
        <v>142</v>
      </c>
      <c r="B526" s="379">
        <f t="shared" si="8"/>
        <v>0</v>
      </c>
      <c r="C526" s="378"/>
      <c r="D526" s="378"/>
      <c r="E526" s="378"/>
      <c r="F526" s="380" t="s">
        <v>1413</v>
      </c>
      <c r="G526" s="378" t="s">
        <v>2207</v>
      </c>
      <c r="H526" s="379" t="s">
        <v>1491</v>
      </c>
      <c r="I526" s="378" t="s">
        <v>1492</v>
      </c>
      <c r="J526" s="381" t="s">
        <v>1413</v>
      </c>
      <c r="K526" s="381" t="s">
        <v>1413</v>
      </c>
      <c r="L526" s="378" t="s">
        <v>2208</v>
      </c>
      <c r="M526" s="378" t="s">
        <v>2209</v>
      </c>
      <c r="N526" s="382">
        <v>39483</v>
      </c>
      <c r="O526" s="383">
        <v>2008</v>
      </c>
      <c r="P526" s="378" t="s">
        <v>1413</v>
      </c>
      <c r="Q526" s="378" t="s">
        <v>1413</v>
      </c>
      <c r="R526" s="378" t="s">
        <v>1413</v>
      </c>
      <c r="S526" s="381">
        <v>3</v>
      </c>
      <c r="T526" s="381" t="s">
        <v>1261</v>
      </c>
      <c r="U526" s="378" t="s">
        <v>1427</v>
      </c>
      <c r="V526" s="384" t="s">
        <v>1426</v>
      </c>
      <c r="W526" s="378" t="s">
        <v>1413</v>
      </c>
      <c r="X526" s="378" t="s">
        <v>1413</v>
      </c>
      <c r="Y526" s="378" t="s">
        <v>1413</v>
      </c>
      <c r="Z526" s="385" t="s">
        <v>1413</v>
      </c>
      <c r="AA526" s="385" t="s">
        <v>1413</v>
      </c>
      <c r="AB526" s="378" t="s">
        <v>1413</v>
      </c>
      <c r="AC526" s="378" t="s">
        <v>1413</v>
      </c>
      <c r="AD526" s="378" t="s">
        <v>1413</v>
      </c>
      <c r="AE526" s="378" t="s">
        <v>1413</v>
      </c>
      <c r="AF526" s="378" t="s">
        <v>1413</v>
      </c>
    </row>
    <row r="527" spans="1:32" hidden="1">
      <c r="A527" s="378" t="s">
        <v>142</v>
      </c>
      <c r="B527" s="379">
        <f t="shared" si="8"/>
        <v>0</v>
      </c>
      <c r="C527" s="378"/>
      <c r="D527" s="378"/>
      <c r="E527" s="378"/>
      <c r="F527" s="380" t="s">
        <v>1413</v>
      </c>
      <c r="G527" s="378" t="s">
        <v>2213</v>
      </c>
      <c r="H527" s="379" t="s">
        <v>1491</v>
      </c>
      <c r="I527" s="378" t="s">
        <v>1492</v>
      </c>
      <c r="J527" s="381" t="s">
        <v>1413</v>
      </c>
      <c r="K527" s="381" t="s">
        <v>1413</v>
      </c>
      <c r="L527" s="378" t="s">
        <v>2214</v>
      </c>
      <c r="M527" s="378" t="s">
        <v>2215</v>
      </c>
      <c r="N527" s="382">
        <v>31960</v>
      </c>
      <c r="O527" s="383">
        <v>1987</v>
      </c>
      <c r="P527" s="378" t="s">
        <v>1413</v>
      </c>
      <c r="Q527" s="378" t="s">
        <v>1413</v>
      </c>
      <c r="R527" s="378" t="s">
        <v>1413</v>
      </c>
      <c r="S527" s="381">
        <v>10</v>
      </c>
      <c r="T527" s="381" t="s">
        <v>1261</v>
      </c>
      <c r="U527" s="378" t="s">
        <v>1413</v>
      </c>
      <c r="V527" s="384" t="s">
        <v>1413</v>
      </c>
      <c r="W527" s="378" t="s">
        <v>1413</v>
      </c>
      <c r="X527" s="378" t="s">
        <v>1413</v>
      </c>
      <c r="Y527" s="378" t="s">
        <v>1413</v>
      </c>
      <c r="Z527" s="385" t="s">
        <v>1413</v>
      </c>
      <c r="AA527" s="385" t="s">
        <v>1413</v>
      </c>
      <c r="AB527" s="378" t="s">
        <v>1413</v>
      </c>
      <c r="AC527" s="378" t="s">
        <v>1413</v>
      </c>
      <c r="AD527" s="378" t="s">
        <v>1413</v>
      </c>
      <c r="AE527" s="378" t="s">
        <v>1413</v>
      </c>
      <c r="AF527" s="378" t="s">
        <v>1413</v>
      </c>
    </row>
    <row r="528" spans="1:32" hidden="1">
      <c r="A528" s="378" t="s">
        <v>142</v>
      </c>
      <c r="B528" s="379">
        <f t="shared" si="8"/>
        <v>0</v>
      </c>
      <c r="C528" s="378"/>
      <c r="D528" s="378"/>
      <c r="E528" s="378"/>
      <c r="F528" s="380" t="s">
        <v>1413</v>
      </c>
      <c r="G528" s="378" t="s">
        <v>2236</v>
      </c>
      <c r="H528" s="379" t="s">
        <v>1491</v>
      </c>
      <c r="I528" s="378" t="s">
        <v>1492</v>
      </c>
      <c r="J528" s="381" t="s">
        <v>1413</v>
      </c>
      <c r="K528" s="381" t="s">
        <v>1413</v>
      </c>
      <c r="L528" s="378" t="s">
        <v>2237</v>
      </c>
      <c r="M528" s="378" t="s">
        <v>2238</v>
      </c>
      <c r="N528" s="382">
        <v>38535</v>
      </c>
      <c r="O528" s="383">
        <v>2005</v>
      </c>
      <c r="P528" s="378" t="s">
        <v>1413</v>
      </c>
      <c r="Q528" s="378" t="s">
        <v>1413</v>
      </c>
      <c r="R528" s="378" t="s">
        <v>1413</v>
      </c>
      <c r="S528" s="381" t="s">
        <v>2197</v>
      </c>
      <c r="T528" s="381" t="s">
        <v>1426</v>
      </c>
      <c r="U528" s="378" t="s">
        <v>2206</v>
      </c>
      <c r="V528" s="384" t="s">
        <v>1413</v>
      </c>
      <c r="W528" s="378" t="s">
        <v>1413</v>
      </c>
      <c r="X528" s="378" t="s">
        <v>1413</v>
      </c>
      <c r="Y528" s="378" t="s">
        <v>2198</v>
      </c>
      <c r="Z528" s="385" t="s">
        <v>1413</v>
      </c>
      <c r="AA528" s="385" t="s">
        <v>1413</v>
      </c>
      <c r="AB528" s="378" t="s">
        <v>1413</v>
      </c>
      <c r="AC528" s="378" t="s">
        <v>1413</v>
      </c>
      <c r="AD528" s="378" t="s">
        <v>1413</v>
      </c>
      <c r="AE528" s="378" t="s">
        <v>1413</v>
      </c>
      <c r="AF528" s="378" t="s">
        <v>1413</v>
      </c>
    </row>
    <row r="529" spans="1:32" hidden="1">
      <c r="A529" s="378" t="s">
        <v>142</v>
      </c>
      <c r="B529" s="379">
        <f t="shared" si="8"/>
        <v>0</v>
      </c>
      <c r="C529" s="378"/>
      <c r="D529" s="378"/>
      <c r="E529" s="378"/>
      <c r="F529" s="380" t="s">
        <v>1413</v>
      </c>
      <c r="G529" s="378" t="s">
        <v>2453</v>
      </c>
      <c r="H529" s="379" t="s">
        <v>1491</v>
      </c>
      <c r="I529" s="378" t="s">
        <v>1492</v>
      </c>
      <c r="J529" s="381" t="s">
        <v>1413</v>
      </c>
      <c r="K529" s="381" t="s">
        <v>1413</v>
      </c>
      <c r="L529" s="378" t="s">
        <v>2454</v>
      </c>
      <c r="M529" s="378" t="s">
        <v>2455</v>
      </c>
      <c r="N529" s="382">
        <v>42129</v>
      </c>
      <c r="O529" s="383">
        <v>2015</v>
      </c>
      <c r="P529" s="378" t="s">
        <v>1413</v>
      </c>
      <c r="Q529" s="378" t="s">
        <v>1413</v>
      </c>
      <c r="R529" s="378" t="s">
        <v>1413</v>
      </c>
      <c r="S529" s="381">
        <v>0</v>
      </c>
      <c r="T529" s="381" t="s">
        <v>1261</v>
      </c>
      <c r="U529" s="378" t="s">
        <v>2456</v>
      </c>
      <c r="V529" s="384" t="s">
        <v>1426</v>
      </c>
      <c r="W529" s="378" t="s">
        <v>1413</v>
      </c>
      <c r="X529" s="378" t="s">
        <v>1413</v>
      </c>
      <c r="Y529" s="378" t="s">
        <v>1413</v>
      </c>
      <c r="Z529" s="385" t="s">
        <v>1413</v>
      </c>
      <c r="AA529" s="385" t="s">
        <v>1413</v>
      </c>
      <c r="AB529" s="378" t="s">
        <v>1413</v>
      </c>
      <c r="AC529" s="378" t="s">
        <v>2457</v>
      </c>
      <c r="AD529" s="378" t="s">
        <v>1413</v>
      </c>
      <c r="AE529" s="378" t="s">
        <v>1413</v>
      </c>
      <c r="AF529" s="378" t="s">
        <v>1413</v>
      </c>
    </row>
    <row r="530" spans="1:32" hidden="1">
      <c r="A530" s="378" t="s">
        <v>142</v>
      </c>
      <c r="B530" s="379">
        <f t="shared" si="8"/>
        <v>0</v>
      </c>
      <c r="C530" s="378"/>
      <c r="D530" s="378"/>
      <c r="E530" s="378"/>
      <c r="F530" s="380" t="s">
        <v>1413</v>
      </c>
      <c r="G530" s="378" t="s">
        <v>2239</v>
      </c>
      <c r="H530" s="379" t="s">
        <v>1491</v>
      </c>
      <c r="I530" s="378" t="s">
        <v>1492</v>
      </c>
      <c r="J530" s="381" t="s">
        <v>1413</v>
      </c>
      <c r="K530" s="381" t="s">
        <v>1413</v>
      </c>
      <c r="L530" s="378" t="s">
        <v>2240</v>
      </c>
      <c r="M530" s="378" t="s">
        <v>2241</v>
      </c>
      <c r="N530" s="382">
        <v>33595</v>
      </c>
      <c r="O530" s="383">
        <v>1991</v>
      </c>
      <c r="P530" s="378" t="s">
        <v>1413</v>
      </c>
      <c r="Q530" s="378" t="s">
        <v>1413</v>
      </c>
      <c r="R530" s="378" t="s">
        <v>1413</v>
      </c>
      <c r="S530" s="381" t="s">
        <v>2242</v>
      </c>
      <c r="T530" s="381" t="s">
        <v>1261</v>
      </c>
      <c r="U530" s="378" t="s">
        <v>2243</v>
      </c>
      <c r="V530" s="384" t="s">
        <v>1413</v>
      </c>
      <c r="W530" s="378" t="s">
        <v>1413</v>
      </c>
      <c r="X530" s="378" t="s">
        <v>1413</v>
      </c>
      <c r="Y530" s="378" t="s">
        <v>2244</v>
      </c>
      <c r="Z530" s="385" t="s">
        <v>1413</v>
      </c>
      <c r="AA530" s="385" t="s">
        <v>1413</v>
      </c>
      <c r="AB530" s="378" t="s">
        <v>2245</v>
      </c>
      <c r="AC530" s="378" t="s">
        <v>2246</v>
      </c>
      <c r="AD530" s="378" t="s">
        <v>1413</v>
      </c>
      <c r="AE530" s="378" t="s">
        <v>1413</v>
      </c>
      <c r="AF530" s="378" t="s">
        <v>1413</v>
      </c>
    </row>
    <row r="531" spans="1:32" hidden="1">
      <c r="A531" s="378" t="s">
        <v>143</v>
      </c>
      <c r="B531" s="379">
        <f t="shared" si="8"/>
        <v>0</v>
      </c>
      <c r="C531" s="378"/>
      <c r="D531" s="378"/>
      <c r="E531" s="378"/>
      <c r="F531" s="380" t="s">
        <v>1413</v>
      </c>
      <c r="G531" s="378" t="s">
        <v>2711</v>
      </c>
      <c r="H531" s="379" t="s">
        <v>1491</v>
      </c>
      <c r="I531" s="378" t="s">
        <v>1492</v>
      </c>
      <c r="J531" s="381" t="s">
        <v>1413</v>
      </c>
      <c r="K531" s="381" t="s">
        <v>1413</v>
      </c>
      <c r="L531" s="378" t="s">
        <v>2712</v>
      </c>
      <c r="M531" s="378" t="s">
        <v>2713</v>
      </c>
      <c r="N531" s="382">
        <v>42552</v>
      </c>
      <c r="O531" s="383">
        <v>2016</v>
      </c>
      <c r="P531" s="378" t="s">
        <v>1413</v>
      </c>
      <c r="Q531" s="378" t="s">
        <v>1413</v>
      </c>
      <c r="R531" s="378" t="s">
        <v>1413</v>
      </c>
      <c r="S531" s="381" t="s">
        <v>1413</v>
      </c>
      <c r="T531" s="381" t="s">
        <v>1413</v>
      </c>
      <c r="U531" s="378" t="s">
        <v>1413</v>
      </c>
      <c r="V531" s="384" t="s">
        <v>1413</v>
      </c>
      <c r="W531" s="378" t="s">
        <v>1413</v>
      </c>
      <c r="X531" s="378" t="s">
        <v>1413</v>
      </c>
      <c r="Y531" s="378" t="s">
        <v>1413</v>
      </c>
      <c r="Z531" s="385" t="s">
        <v>1413</v>
      </c>
      <c r="AA531" s="385" t="s">
        <v>1413</v>
      </c>
      <c r="AB531" s="378" t="s">
        <v>1413</v>
      </c>
      <c r="AC531" s="378" t="s">
        <v>2714</v>
      </c>
      <c r="AD531" s="378" t="s">
        <v>1413</v>
      </c>
      <c r="AE531" s="378" t="s">
        <v>1413</v>
      </c>
      <c r="AF531" s="378" t="s">
        <v>1413</v>
      </c>
    </row>
    <row r="532" spans="1:32" hidden="1">
      <c r="A532" s="378" t="s">
        <v>143</v>
      </c>
      <c r="B532" s="379">
        <f t="shared" si="8"/>
        <v>0</v>
      </c>
      <c r="C532" s="378"/>
      <c r="D532" s="378"/>
      <c r="E532" s="378"/>
      <c r="F532" s="380" t="s">
        <v>1413</v>
      </c>
      <c r="G532" s="378" t="s">
        <v>2715</v>
      </c>
      <c r="H532" s="379" t="s">
        <v>1491</v>
      </c>
      <c r="I532" s="378" t="s">
        <v>1492</v>
      </c>
      <c r="J532" s="381" t="s">
        <v>1413</v>
      </c>
      <c r="K532" s="381" t="s">
        <v>1413</v>
      </c>
      <c r="L532" s="378" t="s">
        <v>2716</v>
      </c>
      <c r="M532" s="378" t="s">
        <v>2717</v>
      </c>
      <c r="N532" s="382">
        <v>42552</v>
      </c>
      <c r="O532" s="383">
        <v>2016</v>
      </c>
      <c r="P532" s="378" t="s">
        <v>1413</v>
      </c>
      <c r="Q532" s="378" t="s">
        <v>1413</v>
      </c>
      <c r="R532" s="378" t="s">
        <v>1413</v>
      </c>
      <c r="S532" s="381" t="s">
        <v>1413</v>
      </c>
      <c r="T532" s="381" t="s">
        <v>1413</v>
      </c>
      <c r="U532" s="378" t="s">
        <v>1413</v>
      </c>
      <c r="V532" s="384" t="s">
        <v>1413</v>
      </c>
      <c r="W532" s="378" t="s">
        <v>1413</v>
      </c>
      <c r="X532" s="378" t="s">
        <v>1413</v>
      </c>
      <c r="Y532" s="378" t="s">
        <v>1413</v>
      </c>
      <c r="Z532" s="385" t="s">
        <v>1413</v>
      </c>
      <c r="AA532" s="385" t="s">
        <v>1413</v>
      </c>
      <c r="AB532" s="378" t="s">
        <v>1413</v>
      </c>
      <c r="AC532" s="378" t="s">
        <v>2718</v>
      </c>
      <c r="AD532" s="378" t="s">
        <v>1413</v>
      </c>
      <c r="AE532" s="378" t="s">
        <v>1413</v>
      </c>
      <c r="AF532" s="378" t="s">
        <v>1413</v>
      </c>
    </row>
    <row r="533" spans="1:32" hidden="1">
      <c r="A533" s="378" t="s">
        <v>143</v>
      </c>
      <c r="B533" s="379">
        <f t="shared" si="8"/>
        <v>0</v>
      </c>
      <c r="C533" s="378"/>
      <c r="D533" s="378"/>
      <c r="E533" s="378"/>
      <c r="F533" s="380" t="s">
        <v>1413</v>
      </c>
      <c r="G533" s="378" t="s">
        <v>2620</v>
      </c>
      <c r="H533" s="379" t="s">
        <v>1491</v>
      </c>
      <c r="I533" s="378" t="s">
        <v>1492</v>
      </c>
      <c r="J533" s="381" t="s">
        <v>1413</v>
      </c>
      <c r="K533" s="381" t="s">
        <v>1413</v>
      </c>
      <c r="L533" s="378" t="s">
        <v>2621</v>
      </c>
      <c r="M533" s="378" t="s">
        <v>2622</v>
      </c>
      <c r="N533" s="382">
        <v>38000</v>
      </c>
      <c r="O533" s="383">
        <v>2004</v>
      </c>
      <c r="P533" s="378" t="s">
        <v>1413</v>
      </c>
      <c r="Q533" s="378" t="s">
        <v>1413</v>
      </c>
      <c r="R533" s="378" t="s">
        <v>1413</v>
      </c>
      <c r="S533" s="381" t="s">
        <v>1413</v>
      </c>
      <c r="T533" s="381" t="s">
        <v>1426</v>
      </c>
      <c r="U533" s="378" t="s">
        <v>2623</v>
      </c>
      <c r="V533" s="384" t="s">
        <v>1426</v>
      </c>
      <c r="W533" s="378" t="s">
        <v>1413</v>
      </c>
      <c r="X533" s="378" t="s">
        <v>1413</v>
      </c>
      <c r="Y533" s="378" t="s">
        <v>2583</v>
      </c>
      <c r="Z533" s="385" t="s">
        <v>1413</v>
      </c>
      <c r="AA533" s="385" t="s">
        <v>1413</v>
      </c>
      <c r="AB533" s="378" t="s">
        <v>2624</v>
      </c>
      <c r="AC533" s="378" t="s">
        <v>1413</v>
      </c>
      <c r="AD533" s="378" t="s">
        <v>1413</v>
      </c>
      <c r="AE533" s="378" t="s">
        <v>1413</v>
      </c>
      <c r="AF533" s="378" t="s">
        <v>1413</v>
      </c>
    </row>
    <row r="534" spans="1:32" hidden="1">
      <c r="A534" s="378" t="s">
        <v>143</v>
      </c>
      <c r="B534" s="379">
        <f t="shared" si="8"/>
        <v>0</v>
      </c>
      <c r="C534" s="378"/>
      <c r="D534" s="378"/>
      <c r="E534" s="378"/>
      <c r="F534" s="380" t="s">
        <v>1413</v>
      </c>
      <c r="G534" s="378" t="s">
        <v>2693</v>
      </c>
      <c r="H534" s="379" t="s">
        <v>1491</v>
      </c>
      <c r="I534" s="378" t="s">
        <v>1492</v>
      </c>
      <c r="J534" s="381" t="s">
        <v>1413</v>
      </c>
      <c r="K534" s="381" t="s">
        <v>1413</v>
      </c>
      <c r="L534" s="378" t="s">
        <v>2731</v>
      </c>
      <c r="M534" s="378" t="s">
        <v>2721</v>
      </c>
      <c r="N534" s="382">
        <v>42552</v>
      </c>
      <c r="O534" s="383">
        <v>2016</v>
      </c>
      <c r="P534" s="378" t="s">
        <v>1413</v>
      </c>
      <c r="Q534" s="378" t="s">
        <v>1413</v>
      </c>
      <c r="R534" s="378" t="s">
        <v>1413</v>
      </c>
      <c r="S534" s="381" t="s">
        <v>1413</v>
      </c>
      <c r="T534" s="381" t="s">
        <v>1413</v>
      </c>
      <c r="U534" s="378" t="s">
        <v>2732</v>
      </c>
      <c r="V534" s="384" t="s">
        <v>1413</v>
      </c>
      <c r="W534" s="378" t="s">
        <v>1413</v>
      </c>
      <c r="X534" s="378" t="s">
        <v>1413</v>
      </c>
      <c r="Y534" s="378" t="s">
        <v>1413</v>
      </c>
      <c r="Z534" s="385" t="s">
        <v>1413</v>
      </c>
      <c r="AA534" s="385" t="s">
        <v>1413</v>
      </c>
      <c r="AB534" s="378" t="s">
        <v>1413</v>
      </c>
      <c r="AC534" s="378" t="s">
        <v>2733</v>
      </c>
      <c r="AD534" s="378" t="s">
        <v>1413</v>
      </c>
      <c r="AE534" s="378" t="s">
        <v>1413</v>
      </c>
      <c r="AF534" s="378" t="s">
        <v>1413</v>
      </c>
    </row>
    <row r="535" spans="1:32" hidden="1">
      <c r="A535" s="378" t="s">
        <v>143</v>
      </c>
      <c r="B535" s="379">
        <f t="shared" si="8"/>
        <v>0</v>
      </c>
      <c r="C535" s="378"/>
      <c r="D535" s="378"/>
      <c r="E535" s="378"/>
      <c r="F535" s="380" t="s">
        <v>1413</v>
      </c>
      <c r="G535" s="378" t="s">
        <v>2631</v>
      </c>
      <c r="H535" s="379" t="s">
        <v>1491</v>
      </c>
      <c r="I535" s="378" t="s">
        <v>1492</v>
      </c>
      <c r="J535" s="381" t="s">
        <v>1413</v>
      </c>
      <c r="K535" s="381" t="s">
        <v>1413</v>
      </c>
      <c r="L535" s="378" t="s">
        <v>2632</v>
      </c>
      <c r="M535" s="378" t="s">
        <v>2633</v>
      </c>
      <c r="N535" s="382">
        <v>30980</v>
      </c>
      <c r="O535" s="383">
        <v>1984</v>
      </c>
      <c r="P535" s="378" t="s">
        <v>1413</v>
      </c>
      <c r="Q535" s="378" t="s">
        <v>1413</v>
      </c>
      <c r="R535" s="378" t="s">
        <v>1413</v>
      </c>
      <c r="S535" s="381">
        <v>1</v>
      </c>
      <c r="T535" s="381" t="s">
        <v>1261</v>
      </c>
      <c r="U535" s="378" t="s">
        <v>1427</v>
      </c>
      <c r="V535" s="384" t="s">
        <v>1426</v>
      </c>
      <c r="W535" s="378" t="s">
        <v>1413</v>
      </c>
      <c r="X535" s="378" t="s">
        <v>2634</v>
      </c>
      <c r="Y535" s="378" t="s">
        <v>2583</v>
      </c>
      <c r="Z535" s="385" t="s">
        <v>1413</v>
      </c>
      <c r="AA535" s="385" t="s">
        <v>1413</v>
      </c>
      <c r="AB535" s="378" t="s">
        <v>2635</v>
      </c>
      <c r="AC535" s="378" t="s">
        <v>1413</v>
      </c>
      <c r="AD535" s="378" t="s">
        <v>1413</v>
      </c>
      <c r="AE535" s="378" t="s">
        <v>1413</v>
      </c>
      <c r="AF535" s="378" t="s">
        <v>1413</v>
      </c>
    </row>
    <row r="536" spans="1:32" hidden="1">
      <c r="A536" s="378" t="s">
        <v>143</v>
      </c>
      <c r="B536" s="379">
        <f t="shared" si="8"/>
        <v>0</v>
      </c>
      <c r="C536" s="378"/>
      <c r="D536" s="378"/>
      <c r="E536" s="378"/>
      <c r="F536" s="380" t="s">
        <v>1413</v>
      </c>
      <c r="G536" s="378" t="s">
        <v>2636</v>
      </c>
      <c r="H536" s="379" t="s">
        <v>1491</v>
      </c>
      <c r="I536" s="378" t="s">
        <v>1492</v>
      </c>
      <c r="J536" s="381" t="s">
        <v>1413</v>
      </c>
      <c r="K536" s="381" t="s">
        <v>1413</v>
      </c>
      <c r="L536" s="378" t="s">
        <v>2637</v>
      </c>
      <c r="M536" s="378" t="s">
        <v>2638</v>
      </c>
      <c r="N536" s="382">
        <v>39652</v>
      </c>
      <c r="O536" s="383">
        <v>2008</v>
      </c>
      <c r="P536" s="378" t="s">
        <v>1413</v>
      </c>
      <c r="Q536" s="378" t="s">
        <v>1413</v>
      </c>
      <c r="R536" s="378" t="s">
        <v>1413</v>
      </c>
      <c r="S536" s="381">
        <v>11</v>
      </c>
      <c r="T536" s="381" t="s">
        <v>1261</v>
      </c>
      <c r="U536" s="378" t="s">
        <v>1427</v>
      </c>
      <c r="V536" s="384" t="s">
        <v>1426</v>
      </c>
      <c r="W536" s="378" t="s">
        <v>1413</v>
      </c>
      <c r="X536" s="378" t="s">
        <v>1413</v>
      </c>
      <c r="Y536" s="378" t="s">
        <v>2583</v>
      </c>
      <c r="Z536" s="385" t="s">
        <v>1413</v>
      </c>
      <c r="AA536" s="385" t="s">
        <v>1413</v>
      </c>
      <c r="AB536" s="378" t="s">
        <v>1413</v>
      </c>
      <c r="AC536" s="378" t="s">
        <v>2639</v>
      </c>
      <c r="AD536" s="378" t="s">
        <v>1413</v>
      </c>
      <c r="AE536" s="378" t="s">
        <v>1413</v>
      </c>
      <c r="AF536" s="378" t="s">
        <v>1413</v>
      </c>
    </row>
    <row r="537" spans="1:32" hidden="1">
      <c r="A537" s="378" t="s">
        <v>143</v>
      </c>
      <c r="B537" s="379">
        <f t="shared" si="8"/>
        <v>0</v>
      </c>
      <c r="C537" s="378"/>
      <c r="D537" s="378"/>
      <c r="E537" s="378"/>
      <c r="F537" s="380" t="s">
        <v>1413</v>
      </c>
      <c r="G537" s="378" t="s">
        <v>2849</v>
      </c>
      <c r="H537" s="379" t="s">
        <v>1491</v>
      </c>
      <c r="I537" s="378" t="s">
        <v>1492</v>
      </c>
      <c r="J537" s="381" t="s">
        <v>1413</v>
      </c>
      <c r="K537" s="381" t="s">
        <v>1413</v>
      </c>
      <c r="L537" s="378" t="s">
        <v>2850</v>
      </c>
      <c r="M537" s="378" t="s">
        <v>2851</v>
      </c>
      <c r="N537" s="382">
        <v>39139</v>
      </c>
      <c r="O537" s="383">
        <v>2007</v>
      </c>
      <c r="P537" s="378" t="s">
        <v>1413</v>
      </c>
      <c r="Q537" s="378" t="s">
        <v>1413</v>
      </c>
      <c r="R537" s="378" t="s">
        <v>1413</v>
      </c>
      <c r="S537" s="381">
        <v>6</v>
      </c>
      <c r="T537" s="381" t="s">
        <v>1261</v>
      </c>
      <c r="U537" s="378" t="s">
        <v>2852</v>
      </c>
      <c r="V537" s="384" t="s">
        <v>1426</v>
      </c>
      <c r="W537" s="378" t="s">
        <v>1413</v>
      </c>
      <c r="X537" s="378" t="s">
        <v>1413</v>
      </c>
      <c r="Y537" s="378" t="s">
        <v>2785</v>
      </c>
      <c r="Z537" s="385" t="s">
        <v>1413</v>
      </c>
      <c r="AA537" s="385" t="s">
        <v>1413</v>
      </c>
      <c r="AB537" s="378" t="s">
        <v>1413</v>
      </c>
      <c r="AC537" s="378" t="s">
        <v>1413</v>
      </c>
      <c r="AD537" s="378" t="s">
        <v>1413</v>
      </c>
      <c r="AE537" s="378" t="s">
        <v>1413</v>
      </c>
      <c r="AF537" s="378" t="s">
        <v>1413</v>
      </c>
    </row>
    <row r="538" spans="1:32" hidden="1">
      <c r="A538" s="378" t="s">
        <v>143</v>
      </c>
      <c r="B538" s="379">
        <f t="shared" si="8"/>
        <v>0</v>
      </c>
      <c r="C538" s="378"/>
      <c r="D538" s="378"/>
      <c r="E538" s="378"/>
      <c r="F538" s="380" t="s">
        <v>1413</v>
      </c>
      <c r="G538" s="378" t="s">
        <v>2734</v>
      </c>
      <c r="H538" s="379" t="s">
        <v>1491</v>
      </c>
      <c r="I538" s="378" t="s">
        <v>1492</v>
      </c>
      <c r="J538" s="381" t="s">
        <v>1413</v>
      </c>
      <c r="K538" s="381" t="s">
        <v>1413</v>
      </c>
      <c r="L538" s="378" t="s">
        <v>2735</v>
      </c>
      <c r="M538" s="378" t="s">
        <v>2736</v>
      </c>
      <c r="N538" s="382">
        <v>42186</v>
      </c>
      <c r="O538" s="383">
        <v>2015</v>
      </c>
      <c r="P538" s="378" t="s">
        <v>1413</v>
      </c>
      <c r="Q538" s="378" t="s">
        <v>1413</v>
      </c>
      <c r="R538" s="378" t="s">
        <v>1413</v>
      </c>
      <c r="S538" s="381" t="s">
        <v>1413</v>
      </c>
      <c r="T538" s="381" t="s">
        <v>1413</v>
      </c>
      <c r="U538" s="378" t="s">
        <v>1413</v>
      </c>
      <c r="V538" s="384" t="s">
        <v>1426</v>
      </c>
      <c r="W538" s="378" t="s">
        <v>1413</v>
      </c>
      <c r="X538" s="378" t="s">
        <v>1413</v>
      </c>
      <c r="Y538" s="378" t="s">
        <v>2583</v>
      </c>
      <c r="Z538" s="385" t="s">
        <v>1413</v>
      </c>
      <c r="AA538" s="385" t="s">
        <v>1413</v>
      </c>
      <c r="AB538" s="378" t="s">
        <v>2737</v>
      </c>
      <c r="AC538" s="378" t="s">
        <v>1413</v>
      </c>
      <c r="AD538" s="378" t="s">
        <v>1413</v>
      </c>
      <c r="AE538" s="378" t="s">
        <v>1413</v>
      </c>
      <c r="AF538" s="378" t="s">
        <v>1413</v>
      </c>
    </row>
    <row r="539" spans="1:32" hidden="1">
      <c r="A539" s="378" t="s">
        <v>143</v>
      </c>
      <c r="B539" s="379">
        <f t="shared" si="8"/>
        <v>0</v>
      </c>
      <c r="C539" s="378"/>
      <c r="D539" s="378"/>
      <c r="E539" s="378"/>
      <c r="F539" s="380" t="s">
        <v>1413</v>
      </c>
      <c r="G539" s="378" t="s">
        <v>2652</v>
      </c>
      <c r="H539" s="379" t="s">
        <v>1491</v>
      </c>
      <c r="I539" s="378" t="s">
        <v>1492</v>
      </c>
      <c r="J539" s="381" t="s">
        <v>1413</v>
      </c>
      <c r="K539" s="381" t="s">
        <v>1413</v>
      </c>
      <c r="L539" s="378" t="s">
        <v>2653</v>
      </c>
      <c r="M539" s="378" t="s">
        <v>2654</v>
      </c>
      <c r="N539" s="382">
        <v>38880</v>
      </c>
      <c r="O539" s="383">
        <v>2006</v>
      </c>
      <c r="P539" s="378" t="s">
        <v>1413</v>
      </c>
      <c r="Q539" s="378" t="s">
        <v>1413</v>
      </c>
      <c r="R539" s="378" t="s">
        <v>1413</v>
      </c>
      <c r="S539" s="381" t="s">
        <v>1413</v>
      </c>
      <c r="T539" s="381" t="s">
        <v>1426</v>
      </c>
      <c r="U539" s="378" t="s">
        <v>1413</v>
      </c>
      <c r="V539" s="384" t="s">
        <v>1261</v>
      </c>
      <c r="W539" s="378" t="s">
        <v>1413</v>
      </c>
      <c r="X539" s="378" t="s">
        <v>1413</v>
      </c>
      <c r="Y539" s="378" t="s">
        <v>2583</v>
      </c>
      <c r="Z539" s="385" t="s">
        <v>1413</v>
      </c>
      <c r="AA539" s="385" t="s">
        <v>1413</v>
      </c>
      <c r="AB539" s="378" t="s">
        <v>2655</v>
      </c>
      <c r="AC539" s="378" t="s">
        <v>2656</v>
      </c>
      <c r="AD539" s="378" t="s">
        <v>1413</v>
      </c>
      <c r="AE539" s="378" t="s">
        <v>1413</v>
      </c>
      <c r="AF539" s="378" t="s">
        <v>1413</v>
      </c>
    </row>
    <row r="540" spans="1:32" hidden="1">
      <c r="A540" s="378" t="s">
        <v>143</v>
      </c>
      <c r="B540" s="379">
        <f t="shared" si="8"/>
        <v>0</v>
      </c>
      <c r="C540" s="378"/>
      <c r="D540" s="378"/>
      <c r="E540" s="378"/>
      <c r="F540" s="380" t="s">
        <v>1413</v>
      </c>
      <c r="G540" s="378" t="s">
        <v>2660</v>
      </c>
      <c r="H540" s="379" t="s">
        <v>1491</v>
      </c>
      <c r="I540" s="378" t="s">
        <v>1492</v>
      </c>
      <c r="J540" s="381" t="s">
        <v>1413</v>
      </c>
      <c r="K540" s="381" t="s">
        <v>1413</v>
      </c>
      <c r="L540" s="378" t="s">
        <v>2661</v>
      </c>
      <c r="M540" s="378" t="s">
        <v>2662</v>
      </c>
      <c r="N540" s="382">
        <v>38708</v>
      </c>
      <c r="O540" s="383">
        <v>2005</v>
      </c>
      <c r="P540" s="378" t="s">
        <v>1413</v>
      </c>
      <c r="Q540" s="378" t="s">
        <v>1413</v>
      </c>
      <c r="R540" s="378" t="s">
        <v>1413</v>
      </c>
      <c r="S540" s="381" t="s">
        <v>1413</v>
      </c>
      <c r="T540" s="381" t="s">
        <v>1426</v>
      </c>
      <c r="U540" s="378" t="s">
        <v>1413</v>
      </c>
      <c r="V540" s="384" t="s">
        <v>1426</v>
      </c>
      <c r="W540" s="378" t="s">
        <v>1413</v>
      </c>
      <c r="X540" s="378" t="s">
        <v>1413</v>
      </c>
      <c r="Y540" s="378" t="s">
        <v>2583</v>
      </c>
      <c r="Z540" s="385" t="s">
        <v>1413</v>
      </c>
      <c r="AA540" s="385" t="s">
        <v>1413</v>
      </c>
      <c r="AB540" s="378" t="s">
        <v>2663</v>
      </c>
      <c r="AC540" s="378" t="s">
        <v>2664</v>
      </c>
      <c r="AD540" s="378" t="s">
        <v>1413</v>
      </c>
      <c r="AE540" s="378" t="s">
        <v>1413</v>
      </c>
      <c r="AF540" s="378" t="s">
        <v>1413</v>
      </c>
    </row>
    <row r="541" spans="1:32" hidden="1">
      <c r="A541" s="378" t="s">
        <v>143</v>
      </c>
      <c r="B541" s="379">
        <f t="shared" si="8"/>
        <v>0</v>
      </c>
      <c r="C541" s="378"/>
      <c r="D541" s="378"/>
      <c r="E541" s="378"/>
      <c r="F541" s="380" t="s">
        <v>1413</v>
      </c>
      <c r="G541" s="378" t="s">
        <v>2665</v>
      </c>
      <c r="H541" s="379" t="s">
        <v>1491</v>
      </c>
      <c r="I541" s="378" t="s">
        <v>1492</v>
      </c>
      <c r="J541" s="381" t="s">
        <v>1413</v>
      </c>
      <c r="K541" s="381" t="s">
        <v>1413</v>
      </c>
      <c r="L541" s="378" t="s">
        <v>2666</v>
      </c>
      <c r="M541" s="378" t="s">
        <v>2667</v>
      </c>
      <c r="N541" s="382">
        <v>30316</v>
      </c>
      <c r="O541" s="383">
        <v>1982</v>
      </c>
      <c r="P541" s="378" t="s">
        <v>1413</v>
      </c>
      <c r="Q541" s="378" t="s">
        <v>1413</v>
      </c>
      <c r="R541" s="378" t="s">
        <v>1413</v>
      </c>
      <c r="S541" s="381" t="s">
        <v>1413</v>
      </c>
      <c r="T541" s="381" t="s">
        <v>1426</v>
      </c>
      <c r="U541" s="378" t="s">
        <v>1477</v>
      </c>
      <c r="V541" s="384" t="s">
        <v>1261</v>
      </c>
      <c r="W541" s="378" t="s">
        <v>1413</v>
      </c>
      <c r="X541" s="378" t="s">
        <v>1413</v>
      </c>
      <c r="Y541" s="378" t="s">
        <v>2583</v>
      </c>
      <c r="Z541" s="385" t="s">
        <v>1413</v>
      </c>
      <c r="AA541" s="385" t="s">
        <v>1413</v>
      </c>
      <c r="AB541" s="378" t="s">
        <v>2624</v>
      </c>
      <c r="AC541" s="378" t="s">
        <v>2668</v>
      </c>
      <c r="AD541" s="378" t="s">
        <v>1413</v>
      </c>
      <c r="AE541" s="378" t="s">
        <v>2669</v>
      </c>
      <c r="AF541" s="378" t="s">
        <v>1413</v>
      </c>
    </row>
    <row r="542" spans="1:32" hidden="1">
      <c r="A542" s="378" t="s">
        <v>143</v>
      </c>
      <c r="B542" s="379">
        <f t="shared" si="8"/>
        <v>0</v>
      </c>
      <c r="C542" s="378"/>
      <c r="D542" s="378"/>
      <c r="E542" s="378"/>
      <c r="F542" s="380" t="s">
        <v>1413</v>
      </c>
      <c r="G542" s="378" t="s">
        <v>2670</v>
      </c>
      <c r="H542" s="379" t="s">
        <v>1491</v>
      </c>
      <c r="I542" s="378" t="s">
        <v>1492</v>
      </c>
      <c r="J542" s="381" t="s">
        <v>1413</v>
      </c>
      <c r="K542" s="381" t="s">
        <v>1413</v>
      </c>
      <c r="L542" s="378" t="s">
        <v>2671</v>
      </c>
      <c r="M542" s="378" t="s">
        <v>2672</v>
      </c>
      <c r="N542" s="382">
        <v>37231</v>
      </c>
      <c r="O542" s="383">
        <v>2001</v>
      </c>
      <c r="P542" s="378" t="s">
        <v>1413</v>
      </c>
      <c r="Q542" s="378" t="s">
        <v>1413</v>
      </c>
      <c r="R542" s="378" t="s">
        <v>1413</v>
      </c>
      <c r="S542" s="381" t="s">
        <v>1413</v>
      </c>
      <c r="T542" s="381" t="s">
        <v>1426</v>
      </c>
      <c r="U542" s="378" t="s">
        <v>2673</v>
      </c>
      <c r="V542" s="384" t="s">
        <v>1426</v>
      </c>
      <c r="W542" s="378" t="s">
        <v>1413</v>
      </c>
      <c r="X542" s="378" t="s">
        <v>1413</v>
      </c>
      <c r="Y542" s="378" t="s">
        <v>2583</v>
      </c>
      <c r="Z542" s="385" t="s">
        <v>1413</v>
      </c>
      <c r="AA542" s="385" t="s">
        <v>1413</v>
      </c>
      <c r="AB542" s="378" t="s">
        <v>2674</v>
      </c>
      <c r="AC542" s="378" t="s">
        <v>2675</v>
      </c>
      <c r="AD542" s="378" t="s">
        <v>1413</v>
      </c>
      <c r="AE542" s="378" t="s">
        <v>1413</v>
      </c>
      <c r="AF542" s="378" t="s">
        <v>1413</v>
      </c>
    </row>
    <row r="543" spans="1:32" hidden="1">
      <c r="A543" s="378" t="s">
        <v>143</v>
      </c>
      <c r="B543" s="379">
        <f t="shared" si="8"/>
        <v>0</v>
      </c>
      <c r="C543" s="378"/>
      <c r="D543" s="378"/>
      <c r="E543" s="378"/>
      <c r="F543" s="380" t="s">
        <v>1413</v>
      </c>
      <c r="G543" s="378" t="s">
        <v>2687</v>
      </c>
      <c r="H543" s="379" t="s">
        <v>1491</v>
      </c>
      <c r="I543" s="378" t="s">
        <v>1492</v>
      </c>
      <c r="J543" s="381" t="s">
        <v>1413</v>
      </c>
      <c r="K543" s="381" t="s">
        <v>1413</v>
      </c>
      <c r="L543" s="378" t="s">
        <v>2688</v>
      </c>
      <c r="M543" s="378" t="s">
        <v>2689</v>
      </c>
      <c r="N543" s="382">
        <v>38880</v>
      </c>
      <c r="O543" s="383">
        <v>2006</v>
      </c>
      <c r="P543" s="378" t="s">
        <v>1413</v>
      </c>
      <c r="Q543" s="378" t="s">
        <v>1413</v>
      </c>
      <c r="R543" s="378" t="s">
        <v>1413</v>
      </c>
      <c r="S543" s="381" t="s">
        <v>1413</v>
      </c>
      <c r="T543" s="381" t="s">
        <v>1426</v>
      </c>
      <c r="U543" s="378" t="s">
        <v>1427</v>
      </c>
      <c r="V543" s="384" t="s">
        <v>1426</v>
      </c>
      <c r="W543" s="378" t="s">
        <v>1413</v>
      </c>
      <c r="X543" s="378" t="s">
        <v>1413</v>
      </c>
      <c r="Y543" s="378" t="s">
        <v>2583</v>
      </c>
      <c r="Z543" s="385" t="s">
        <v>1413</v>
      </c>
      <c r="AA543" s="385" t="s">
        <v>1413</v>
      </c>
      <c r="AB543" s="378" t="s">
        <v>2690</v>
      </c>
      <c r="AC543" s="378" t="s">
        <v>1413</v>
      </c>
      <c r="AD543" s="378" t="s">
        <v>1413</v>
      </c>
      <c r="AE543" s="378" t="s">
        <v>1413</v>
      </c>
      <c r="AF543" s="378" t="s">
        <v>1413</v>
      </c>
    </row>
    <row r="544" spans="1:32" hidden="1">
      <c r="A544" s="378" t="s">
        <v>143</v>
      </c>
      <c r="B544" s="379">
        <f t="shared" si="8"/>
        <v>0</v>
      </c>
      <c r="C544" s="378"/>
      <c r="D544" s="378"/>
      <c r="E544" s="378"/>
      <c r="F544" s="380" t="s">
        <v>1413</v>
      </c>
      <c r="G544" s="378" t="s">
        <v>2744</v>
      </c>
      <c r="H544" s="379" t="s">
        <v>1491</v>
      </c>
      <c r="I544" s="378" t="s">
        <v>1492</v>
      </c>
      <c r="J544" s="381" t="s">
        <v>1413</v>
      </c>
      <c r="K544" s="381" t="s">
        <v>1413</v>
      </c>
      <c r="L544" s="378" t="s">
        <v>2745</v>
      </c>
      <c r="M544" s="378" t="s">
        <v>2746</v>
      </c>
      <c r="N544" s="382">
        <v>42552</v>
      </c>
      <c r="O544" s="383">
        <v>2016</v>
      </c>
      <c r="P544" s="378" t="s">
        <v>1413</v>
      </c>
      <c r="Q544" s="378" t="s">
        <v>1413</v>
      </c>
      <c r="R544" s="378" t="s">
        <v>1413</v>
      </c>
      <c r="S544" s="381" t="s">
        <v>1413</v>
      </c>
      <c r="T544" s="381" t="s">
        <v>1413</v>
      </c>
      <c r="U544" s="378" t="s">
        <v>2732</v>
      </c>
      <c r="V544" s="384" t="s">
        <v>1413</v>
      </c>
      <c r="W544" s="378" t="s">
        <v>1413</v>
      </c>
      <c r="X544" s="378" t="s">
        <v>1413</v>
      </c>
      <c r="Y544" s="378" t="s">
        <v>1413</v>
      </c>
      <c r="Z544" s="385" t="s">
        <v>1413</v>
      </c>
      <c r="AA544" s="385" t="s">
        <v>1413</v>
      </c>
      <c r="AB544" s="378" t="s">
        <v>1413</v>
      </c>
      <c r="AC544" s="378" t="s">
        <v>2747</v>
      </c>
      <c r="AD544" s="378" t="s">
        <v>1413</v>
      </c>
      <c r="AE544" s="378" t="s">
        <v>1413</v>
      </c>
      <c r="AF544" s="378" t="s">
        <v>1413</v>
      </c>
    </row>
    <row r="545" spans="1:32" hidden="1">
      <c r="A545" s="378" t="s">
        <v>144</v>
      </c>
      <c r="B545" s="379">
        <f t="shared" si="8"/>
        <v>0</v>
      </c>
      <c r="C545" s="378"/>
      <c r="D545" s="378"/>
      <c r="E545" s="378"/>
      <c r="F545" s="380" t="s">
        <v>1413</v>
      </c>
      <c r="G545" s="378" t="s">
        <v>3017</v>
      </c>
      <c r="H545" s="379" t="s">
        <v>1491</v>
      </c>
      <c r="I545" s="378" t="s">
        <v>1492</v>
      </c>
      <c r="J545" s="381" t="s">
        <v>1413</v>
      </c>
      <c r="K545" s="381" t="s">
        <v>1413</v>
      </c>
      <c r="L545" s="378" t="s">
        <v>3018</v>
      </c>
      <c r="M545" s="378" t="s">
        <v>3019</v>
      </c>
      <c r="N545" s="382">
        <v>17029</v>
      </c>
      <c r="O545" s="383">
        <v>1946</v>
      </c>
      <c r="P545" s="378" t="s">
        <v>1413</v>
      </c>
      <c r="Q545" s="378" t="s">
        <v>1413</v>
      </c>
      <c r="R545" s="378" t="s">
        <v>1413</v>
      </c>
      <c r="S545" s="381">
        <v>5</v>
      </c>
      <c r="T545" s="381" t="s">
        <v>1426</v>
      </c>
      <c r="U545" s="378" t="s">
        <v>1427</v>
      </c>
      <c r="V545" s="384" t="s">
        <v>1413</v>
      </c>
      <c r="W545" s="378" t="s">
        <v>1413</v>
      </c>
      <c r="X545" s="378" t="s">
        <v>1413</v>
      </c>
      <c r="Y545" s="378" t="s">
        <v>1413</v>
      </c>
      <c r="Z545" s="385" t="s">
        <v>1413</v>
      </c>
      <c r="AA545" s="385" t="s">
        <v>1413</v>
      </c>
      <c r="AB545" s="378" t="s">
        <v>1413</v>
      </c>
      <c r="AC545" s="378" t="s">
        <v>1413</v>
      </c>
      <c r="AD545" s="378" t="s">
        <v>1413</v>
      </c>
      <c r="AE545" s="378" t="s">
        <v>1413</v>
      </c>
      <c r="AF545" s="378" t="s">
        <v>1413</v>
      </c>
    </row>
    <row r="546" spans="1:32" hidden="1">
      <c r="A546" s="378" t="s">
        <v>144</v>
      </c>
      <c r="B546" s="379">
        <f t="shared" si="8"/>
        <v>0</v>
      </c>
      <c r="C546" s="378"/>
      <c r="D546" s="378"/>
      <c r="E546" s="378"/>
      <c r="F546" s="380" t="s">
        <v>1413</v>
      </c>
      <c r="G546" s="378" t="s">
        <v>3020</v>
      </c>
      <c r="H546" s="379" t="s">
        <v>1491</v>
      </c>
      <c r="I546" s="378" t="s">
        <v>1492</v>
      </c>
      <c r="J546" s="381" t="s">
        <v>1413</v>
      </c>
      <c r="K546" s="381" t="s">
        <v>1413</v>
      </c>
      <c r="L546" s="378" t="s">
        <v>3021</v>
      </c>
      <c r="M546" s="378" t="s">
        <v>3019</v>
      </c>
      <c r="N546" s="382">
        <v>17029</v>
      </c>
      <c r="O546" s="383">
        <v>1946</v>
      </c>
      <c r="P546" s="378" t="s">
        <v>1413</v>
      </c>
      <c r="Q546" s="378" t="s">
        <v>1413</v>
      </c>
      <c r="R546" s="378" t="s">
        <v>1413</v>
      </c>
      <c r="S546" s="381">
        <v>5</v>
      </c>
      <c r="T546" s="381" t="s">
        <v>1426</v>
      </c>
      <c r="U546" s="378" t="s">
        <v>1427</v>
      </c>
      <c r="V546" s="384" t="s">
        <v>1413</v>
      </c>
      <c r="W546" s="378" t="s">
        <v>1413</v>
      </c>
      <c r="X546" s="378" t="s">
        <v>1413</v>
      </c>
      <c r="Y546" s="378" t="s">
        <v>1413</v>
      </c>
      <c r="Z546" s="385" t="s">
        <v>1413</v>
      </c>
      <c r="AA546" s="385" t="s">
        <v>1413</v>
      </c>
      <c r="AB546" s="378" t="s">
        <v>1413</v>
      </c>
      <c r="AC546" s="378" t="s">
        <v>1413</v>
      </c>
      <c r="AD546" s="378" t="s">
        <v>1413</v>
      </c>
      <c r="AE546" s="378" t="s">
        <v>1413</v>
      </c>
      <c r="AF546" s="378" t="s">
        <v>1413</v>
      </c>
    </row>
    <row r="547" spans="1:32" hidden="1">
      <c r="A547" s="378" t="s">
        <v>144</v>
      </c>
      <c r="B547" s="379">
        <f t="shared" si="8"/>
        <v>0</v>
      </c>
      <c r="C547" s="378"/>
      <c r="D547" s="378"/>
      <c r="E547" s="378"/>
      <c r="F547" s="380" t="s">
        <v>1413</v>
      </c>
      <c r="G547" s="378" t="s">
        <v>3022</v>
      </c>
      <c r="H547" s="379" t="s">
        <v>1491</v>
      </c>
      <c r="I547" s="378" t="s">
        <v>1492</v>
      </c>
      <c r="J547" s="381" t="s">
        <v>1413</v>
      </c>
      <c r="K547" s="381" t="s">
        <v>1413</v>
      </c>
      <c r="L547" s="378" t="s">
        <v>3023</v>
      </c>
      <c r="M547" s="378" t="s">
        <v>3019</v>
      </c>
      <c r="N547" s="382">
        <v>17029</v>
      </c>
      <c r="O547" s="383">
        <v>1946</v>
      </c>
      <c r="P547" s="378" t="s">
        <v>1413</v>
      </c>
      <c r="Q547" s="378" t="s">
        <v>1413</v>
      </c>
      <c r="R547" s="378" t="s">
        <v>1413</v>
      </c>
      <c r="S547" s="381">
        <v>5</v>
      </c>
      <c r="T547" s="381" t="s">
        <v>1426</v>
      </c>
      <c r="U547" s="378" t="s">
        <v>1427</v>
      </c>
      <c r="V547" s="384" t="s">
        <v>1413</v>
      </c>
      <c r="W547" s="378" t="s">
        <v>1413</v>
      </c>
      <c r="X547" s="378" t="s">
        <v>1413</v>
      </c>
      <c r="Y547" s="378" t="s">
        <v>1413</v>
      </c>
      <c r="Z547" s="385" t="s">
        <v>1413</v>
      </c>
      <c r="AA547" s="385" t="s">
        <v>1413</v>
      </c>
      <c r="AB547" s="378" t="s">
        <v>1413</v>
      </c>
      <c r="AC547" s="378" t="s">
        <v>1413</v>
      </c>
      <c r="AD547" s="378" t="s">
        <v>1413</v>
      </c>
      <c r="AE547" s="378" t="s">
        <v>1413</v>
      </c>
      <c r="AF547" s="378" t="s">
        <v>1413</v>
      </c>
    </row>
    <row r="548" spans="1:32" hidden="1">
      <c r="A548" s="378" t="s">
        <v>144</v>
      </c>
      <c r="B548" s="379">
        <f t="shared" si="8"/>
        <v>0</v>
      </c>
      <c r="C548" s="378"/>
      <c r="D548" s="378"/>
      <c r="E548" s="378"/>
      <c r="F548" s="380" t="s">
        <v>1413</v>
      </c>
      <c r="G548" s="378" t="s">
        <v>3024</v>
      </c>
      <c r="H548" s="379" t="s">
        <v>1491</v>
      </c>
      <c r="I548" s="378" t="s">
        <v>1492</v>
      </c>
      <c r="J548" s="381" t="s">
        <v>1413</v>
      </c>
      <c r="K548" s="381" t="s">
        <v>1413</v>
      </c>
      <c r="L548" s="378" t="s">
        <v>3025</v>
      </c>
      <c r="M548" s="378" t="s">
        <v>3019</v>
      </c>
      <c r="N548" s="382">
        <v>17029</v>
      </c>
      <c r="O548" s="383">
        <v>1946</v>
      </c>
      <c r="P548" s="378" t="s">
        <v>1413</v>
      </c>
      <c r="Q548" s="378" t="s">
        <v>1413</v>
      </c>
      <c r="R548" s="378" t="s">
        <v>1413</v>
      </c>
      <c r="S548" s="381">
        <v>5</v>
      </c>
      <c r="T548" s="381" t="s">
        <v>1426</v>
      </c>
      <c r="U548" s="378" t="s">
        <v>1427</v>
      </c>
      <c r="V548" s="384" t="s">
        <v>1413</v>
      </c>
      <c r="W548" s="378" t="s">
        <v>1413</v>
      </c>
      <c r="X548" s="378" t="s">
        <v>1413</v>
      </c>
      <c r="Y548" s="378" t="s">
        <v>1413</v>
      </c>
      <c r="Z548" s="385" t="s">
        <v>1413</v>
      </c>
      <c r="AA548" s="385" t="s">
        <v>1413</v>
      </c>
      <c r="AB548" s="378" t="s">
        <v>1413</v>
      </c>
      <c r="AC548" s="378" t="s">
        <v>1413</v>
      </c>
      <c r="AD548" s="378" t="s">
        <v>1413</v>
      </c>
      <c r="AE548" s="378" t="s">
        <v>1413</v>
      </c>
      <c r="AF548" s="378" t="s">
        <v>1413</v>
      </c>
    </row>
    <row r="549" spans="1:32" hidden="1">
      <c r="A549" s="378" t="s">
        <v>144</v>
      </c>
      <c r="B549" s="379">
        <f t="shared" si="8"/>
        <v>0</v>
      </c>
      <c r="C549" s="378"/>
      <c r="D549" s="378"/>
      <c r="E549" s="378"/>
      <c r="F549" s="380" t="s">
        <v>1413</v>
      </c>
      <c r="G549" s="378" t="s">
        <v>3036</v>
      </c>
      <c r="H549" s="379" t="s">
        <v>1491</v>
      </c>
      <c r="I549" s="378" t="s">
        <v>1492</v>
      </c>
      <c r="J549" s="381" t="s">
        <v>1413</v>
      </c>
      <c r="K549" s="381" t="s">
        <v>1413</v>
      </c>
      <c r="L549" s="378" t="s">
        <v>3037</v>
      </c>
      <c r="M549" s="378" t="s">
        <v>3004</v>
      </c>
      <c r="N549" s="382">
        <v>40726</v>
      </c>
      <c r="O549" s="383">
        <v>2011</v>
      </c>
      <c r="P549" s="378" t="s">
        <v>1413</v>
      </c>
      <c r="Q549" s="378" t="s">
        <v>1413</v>
      </c>
      <c r="R549" s="378" t="s">
        <v>1413</v>
      </c>
      <c r="S549" s="381">
        <v>11</v>
      </c>
      <c r="T549" s="381" t="s">
        <v>1261</v>
      </c>
      <c r="U549" s="378" t="s">
        <v>1427</v>
      </c>
      <c r="V549" s="384" t="s">
        <v>1496</v>
      </c>
      <c r="W549" s="378" t="s">
        <v>1413</v>
      </c>
      <c r="X549" s="378" t="s">
        <v>1413</v>
      </c>
      <c r="Y549" s="378" t="s">
        <v>3002</v>
      </c>
      <c r="Z549" s="385" t="s">
        <v>1413</v>
      </c>
      <c r="AA549" s="385" t="s">
        <v>1413</v>
      </c>
      <c r="AB549" s="378" t="s">
        <v>3038</v>
      </c>
      <c r="AC549" s="378" t="s">
        <v>3039</v>
      </c>
      <c r="AD549" s="378" t="s">
        <v>1413</v>
      </c>
      <c r="AE549" s="378" t="s">
        <v>1413</v>
      </c>
      <c r="AF549" s="378" t="s">
        <v>1413</v>
      </c>
    </row>
    <row r="550" spans="1:32" hidden="1">
      <c r="A550" s="378" t="s">
        <v>144</v>
      </c>
      <c r="B550" s="379">
        <f t="shared" si="8"/>
        <v>0</v>
      </c>
      <c r="C550" s="378"/>
      <c r="D550" s="378"/>
      <c r="E550" s="378"/>
      <c r="F550" s="380" t="s">
        <v>1413</v>
      </c>
      <c r="G550" s="378" t="s">
        <v>3051</v>
      </c>
      <c r="H550" s="379" t="s">
        <v>1491</v>
      </c>
      <c r="I550" s="378" t="s">
        <v>1492</v>
      </c>
      <c r="J550" s="381" t="s">
        <v>1413</v>
      </c>
      <c r="K550" s="381" t="s">
        <v>1413</v>
      </c>
      <c r="L550" s="378" t="s">
        <v>3052</v>
      </c>
      <c r="M550" s="378" t="s">
        <v>3019</v>
      </c>
      <c r="N550" s="382">
        <v>17029</v>
      </c>
      <c r="O550" s="383">
        <v>1946</v>
      </c>
      <c r="P550" s="378" t="s">
        <v>1413</v>
      </c>
      <c r="Q550" s="378" t="s">
        <v>1413</v>
      </c>
      <c r="R550" s="378" t="s">
        <v>1413</v>
      </c>
      <c r="S550" s="381">
        <v>8</v>
      </c>
      <c r="T550" s="381" t="s">
        <v>1426</v>
      </c>
      <c r="U550" s="378" t="s">
        <v>1427</v>
      </c>
      <c r="V550" s="384" t="s">
        <v>1413</v>
      </c>
      <c r="W550" s="378" t="s">
        <v>1413</v>
      </c>
      <c r="X550" s="378" t="s">
        <v>1413</v>
      </c>
      <c r="Y550" s="378" t="s">
        <v>1413</v>
      </c>
      <c r="Z550" s="385" t="s">
        <v>1413</v>
      </c>
      <c r="AA550" s="385" t="s">
        <v>1413</v>
      </c>
      <c r="AB550" s="378" t="s">
        <v>1413</v>
      </c>
      <c r="AC550" s="378" t="s">
        <v>1413</v>
      </c>
      <c r="AD550" s="378" t="s">
        <v>1413</v>
      </c>
      <c r="AE550" s="378" t="s">
        <v>1413</v>
      </c>
      <c r="AF550" s="378" t="s">
        <v>1413</v>
      </c>
    </row>
    <row r="551" spans="1:32" hidden="1">
      <c r="A551" s="378" t="s">
        <v>144</v>
      </c>
      <c r="B551" s="379">
        <f t="shared" si="8"/>
        <v>0</v>
      </c>
      <c r="C551" s="378"/>
      <c r="D551" s="378"/>
      <c r="E551" s="378"/>
      <c r="F551" s="380" t="s">
        <v>1413</v>
      </c>
      <c r="G551" s="378" t="s">
        <v>3062</v>
      </c>
      <c r="H551" s="379" t="s">
        <v>1491</v>
      </c>
      <c r="I551" s="378" t="s">
        <v>1492</v>
      </c>
      <c r="J551" s="381" t="s">
        <v>1413</v>
      </c>
      <c r="K551" s="381" t="s">
        <v>1413</v>
      </c>
      <c r="L551" s="378" t="s">
        <v>3063</v>
      </c>
      <c r="M551" s="378" t="s">
        <v>3060</v>
      </c>
      <c r="N551" s="382">
        <v>41091</v>
      </c>
      <c r="O551" s="383">
        <v>2012</v>
      </c>
      <c r="P551" s="378" t="s">
        <v>1413</v>
      </c>
      <c r="Q551" s="378" t="s">
        <v>1413</v>
      </c>
      <c r="R551" s="378" t="s">
        <v>1413</v>
      </c>
      <c r="S551" s="381">
        <v>1</v>
      </c>
      <c r="T551" s="381" t="s">
        <v>1261</v>
      </c>
      <c r="U551" s="378" t="s">
        <v>1427</v>
      </c>
      <c r="V551" s="384" t="s">
        <v>1261</v>
      </c>
      <c r="W551" s="378" t="s">
        <v>1413</v>
      </c>
      <c r="X551" s="378" t="s">
        <v>1413</v>
      </c>
      <c r="Y551" s="378" t="s">
        <v>958</v>
      </c>
      <c r="Z551" s="385" t="s">
        <v>1413</v>
      </c>
      <c r="AA551" s="385" t="s">
        <v>1413</v>
      </c>
      <c r="AB551" s="378" t="s">
        <v>3038</v>
      </c>
      <c r="AC551" s="378" t="s">
        <v>3061</v>
      </c>
      <c r="AD551" s="378" t="s">
        <v>1413</v>
      </c>
      <c r="AE551" s="378" t="s">
        <v>3064</v>
      </c>
      <c r="AF551" s="378" t="s">
        <v>1413</v>
      </c>
    </row>
    <row r="552" spans="1:32" hidden="1">
      <c r="A552" s="378" t="s">
        <v>144</v>
      </c>
      <c r="B552" s="379">
        <f t="shared" si="8"/>
        <v>0</v>
      </c>
      <c r="C552" s="378"/>
      <c r="D552" s="378"/>
      <c r="E552" s="378"/>
      <c r="F552" s="380" t="s">
        <v>1413</v>
      </c>
      <c r="G552" s="378" t="s">
        <v>2937</v>
      </c>
      <c r="H552" s="379" t="s">
        <v>1491</v>
      </c>
      <c r="I552" s="378" t="s">
        <v>1492</v>
      </c>
      <c r="J552" s="381" t="s">
        <v>1413</v>
      </c>
      <c r="K552" s="381" t="s">
        <v>1413</v>
      </c>
      <c r="L552" s="378" t="s">
        <v>2938</v>
      </c>
      <c r="M552" s="378" t="s">
        <v>2939</v>
      </c>
      <c r="N552" s="382">
        <v>41815</v>
      </c>
      <c r="O552" s="383">
        <v>2014</v>
      </c>
      <c r="P552" s="378" t="s">
        <v>1413</v>
      </c>
      <c r="Q552" s="378" t="s">
        <v>1413</v>
      </c>
      <c r="R552" s="378" t="s">
        <v>1413</v>
      </c>
      <c r="S552" s="381" t="s">
        <v>1413</v>
      </c>
      <c r="T552" s="381" t="s">
        <v>1413</v>
      </c>
      <c r="U552" s="378" t="s">
        <v>2940</v>
      </c>
      <c r="V552" s="384" t="s">
        <v>1261</v>
      </c>
      <c r="W552" s="378" t="s">
        <v>1413</v>
      </c>
      <c r="X552" s="378" t="s">
        <v>1413</v>
      </c>
      <c r="Y552" s="378" t="s">
        <v>958</v>
      </c>
      <c r="Z552" s="385" t="s">
        <v>1413</v>
      </c>
      <c r="AA552" s="385" t="s">
        <v>1413</v>
      </c>
      <c r="AB552" s="378" t="s">
        <v>2883</v>
      </c>
      <c r="AC552" s="378" t="s">
        <v>2941</v>
      </c>
      <c r="AD552" s="378" t="s">
        <v>1413</v>
      </c>
      <c r="AE552" s="378" t="s">
        <v>1413</v>
      </c>
      <c r="AF552" s="378" t="s">
        <v>1413</v>
      </c>
    </row>
    <row r="553" spans="1:32" hidden="1">
      <c r="A553" s="378" t="s">
        <v>145</v>
      </c>
      <c r="B553" s="379">
        <f t="shared" si="8"/>
        <v>0</v>
      </c>
      <c r="C553" s="378"/>
      <c r="D553" s="378"/>
      <c r="E553" s="378"/>
      <c r="F553" s="380" t="s">
        <v>1413</v>
      </c>
      <c r="G553" s="378" t="s">
        <v>3201</v>
      </c>
      <c r="H553" s="379" t="s">
        <v>1491</v>
      </c>
      <c r="I553" s="378" t="s">
        <v>1492</v>
      </c>
      <c r="J553" s="381" t="s">
        <v>1413</v>
      </c>
      <c r="K553" s="381" t="s">
        <v>1413</v>
      </c>
      <c r="L553" s="378" t="s">
        <v>3202</v>
      </c>
      <c r="M553" s="378" t="s">
        <v>3155</v>
      </c>
      <c r="N553" s="382">
        <v>41456</v>
      </c>
      <c r="O553" s="383">
        <v>2013</v>
      </c>
      <c r="P553" s="378" t="s">
        <v>1413</v>
      </c>
      <c r="Q553" s="378" t="s">
        <v>1413</v>
      </c>
      <c r="R553" s="378" t="s">
        <v>1413</v>
      </c>
      <c r="S553" s="381">
        <v>10</v>
      </c>
      <c r="T553" s="381" t="s">
        <v>1261</v>
      </c>
      <c r="U553" s="378" t="s">
        <v>1427</v>
      </c>
      <c r="V553" s="384" t="s">
        <v>1261</v>
      </c>
      <c r="W553" s="378" t="s">
        <v>1414</v>
      </c>
      <c r="X553" s="378" t="s">
        <v>3156</v>
      </c>
      <c r="Y553" s="378" t="s">
        <v>3131</v>
      </c>
      <c r="Z553" s="385" t="s">
        <v>1413</v>
      </c>
      <c r="AA553" s="385" t="s">
        <v>1413</v>
      </c>
      <c r="AB553" s="378" t="s">
        <v>3203</v>
      </c>
      <c r="AC553" s="378" t="s">
        <v>3158</v>
      </c>
      <c r="AD553" s="378" t="s">
        <v>3159</v>
      </c>
      <c r="AE553" s="378" t="s">
        <v>1413</v>
      </c>
      <c r="AF553" s="378" t="s">
        <v>3160</v>
      </c>
    </row>
    <row r="554" spans="1:32" hidden="1">
      <c r="A554" s="378" t="s">
        <v>145</v>
      </c>
      <c r="B554" s="379">
        <f t="shared" si="8"/>
        <v>0</v>
      </c>
      <c r="C554" s="378"/>
      <c r="D554" s="378"/>
      <c r="E554" s="378"/>
      <c r="F554" s="380" t="s">
        <v>1413</v>
      </c>
      <c r="G554" s="378" t="s">
        <v>3204</v>
      </c>
      <c r="H554" s="379" t="s">
        <v>1491</v>
      </c>
      <c r="I554" s="378" t="s">
        <v>1492</v>
      </c>
      <c r="J554" s="381" t="s">
        <v>1413</v>
      </c>
      <c r="K554" s="381" t="s">
        <v>1413</v>
      </c>
      <c r="L554" s="378" t="s">
        <v>3205</v>
      </c>
      <c r="M554" s="378" t="s">
        <v>3162</v>
      </c>
      <c r="N554" s="382">
        <v>38607</v>
      </c>
      <c r="O554" s="383">
        <v>2005</v>
      </c>
      <c r="P554" s="378" t="s">
        <v>1413</v>
      </c>
      <c r="Q554" s="378" t="s">
        <v>1413</v>
      </c>
      <c r="R554" s="378" t="s">
        <v>1413</v>
      </c>
      <c r="S554" s="381" t="s">
        <v>1413</v>
      </c>
      <c r="T554" s="381" t="s">
        <v>1413</v>
      </c>
      <c r="U554" s="378" t="s">
        <v>1413</v>
      </c>
      <c r="V554" s="384" t="s">
        <v>1426</v>
      </c>
      <c r="W554" s="378" t="s">
        <v>1413</v>
      </c>
      <c r="X554" s="378" t="s">
        <v>1413</v>
      </c>
      <c r="Y554" s="378" t="s">
        <v>3131</v>
      </c>
      <c r="Z554" s="385" t="s">
        <v>1413</v>
      </c>
      <c r="AA554" s="385" t="s">
        <v>1413</v>
      </c>
      <c r="AB554" s="378" t="s">
        <v>3134</v>
      </c>
      <c r="AC554" s="378" t="s">
        <v>3206</v>
      </c>
      <c r="AD554" s="378" t="s">
        <v>1413</v>
      </c>
      <c r="AE554" s="378" t="s">
        <v>1413</v>
      </c>
      <c r="AF554" s="378" t="s">
        <v>1413</v>
      </c>
    </row>
    <row r="555" spans="1:32" hidden="1">
      <c r="A555" s="378" t="s">
        <v>145</v>
      </c>
      <c r="B555" s="379">
        <f t="shared" si="8"/>
        <v>0</v>
      </c>
      <c r="C555" s="378"/>
      <c r="D555" s="378"/>
      <c r="E555" s="378"/>
      <c r="F555" s="380" t="s">
        <v>1413</v>
      </c>
      <c r="G555" s="378" t="s">
        <v>3147</v>
      </c>
      <c r="H555" s="379" t="s">
        <v>1491</v>
      </c>
      <c r="I555" s="378" t="s">
        <v>1492</v>
      </c>
      <c r="J555" s="381" t="s">
        <v>1413</v>
      </c>
      <c r="K555" s="381" t="s">
        <v>1413</v>
      </c>
      <c r="L555" s="378" t="s">
        <v>3148</v>
      </c>
      <c r="M555" s="378" t="s">
        <v>3149</v>
      </c>
      <c r="N555" s="382">
        <v>33777</v>
      </c>
      <c r="O555" s="383">
        <v>1992</v>
      </c>
      <c r="P555" s="378" t="s">
        <v>1413</v>
      </c>
      <c r="Q555" s="378" t="s">
        <v>1413</v>
      </c>
      <c r="R555" s="378" t="s">
        <v>1413</v>
      </c>
      <c r="S555" s="381">
        <v>11</v>
      </c>
      <c r="T555" s="381" t="s">
        <v>1261</v>
      </c>
      <c r="U555" s="378" t="s">
        <v>1477</v>
      </c>
      <c r="V555" s="384" t="s">
        <v>1261</v>
      </c>
      <c r="W555" s="378" t="s">
        <v>1413</v>
      </c>
      <c r="X555" s="378" t="s">
        <v>1413</v>
      </c>
      <c r="Y555" s="378" t="s">
        <v>1413</v>
      </c>
      <c r="Z555" s="385" t="s">
        <v>1413</v>
      </c>
      <c r="AA555" s="385" t="s">
        <v>1413</v>
      </c>
      <c r="AB555" s="378" t="s">
        <v>3143</v>
      </c>
      <c r="AC555" s="378" t="s">
        <v>3150</v>
      </c>
      <c r="AD555" s="378" t="s">
        <v>3151</v>
      </c>
      <c r="AE555" s="378" t="s">
        <v>3152</v>
      </c>
      <c r="AF555" s="378" t="s">
        <v>1413</v>
      </c>
    </row>
    <row r="556" spans="1:32" hidden="1">
      <c r="A556" s="378" t="s">
        <v>146</v>
      </c>
      <c r="B556" s="379">
        <f t="shared" si="8"/>
        <v>0</v>
      </c>
      <c r="C556" s="378"/>
      <c r="D556" s="378"/>
      <c r="E556" s="378"/>
      <c r="F556" s="380" t="s">
        <v>1413</v>
      </c>
      <c r="G556" s="378" t="s">
        <v>3378</v>
      </c>
      <c r="H556" s="379" t="s">
        <v>1491</v>
      </c>
      <c r="I556" s="378" t="s">
        <v>1492</v>
      </c>
      <c r="J556" s="381" t="s">
        <v>1413</v>
      </c>
      <c r="K556" s="381" t="s">
        <v>1413</v>
      </c>
      <c r="L556" s="378" t="s">
        <v>3379</v>
      </c>
      <c r="M556" s="378" t="s">
        <v>3380</v>
      </c>
      <c r="N556" s="382">
        <v>34381</v>
      </c>
      <c r="O556" s="383">
        <v>1994</v>
      </c>
      <c r="P556" s="378" t="s">
        <v>1413</v>
      </c>
      <c r="Q556" s="378" t="s">
        <v>1413</v>
      </c>
      <c r="R556" s="378" t="s">
        <v>1413</v>
      </c>
      <c r="S556" s="381">
        <v>30</v>
      </c>
      <c r="T556" s="381" t="s">
        <v>1426</v>
      </c>
      <c r="U556" s="378" t="s">
        <v>1427</v>
      </c>
      <c r="V556" s="384" t="s">
        <v>1496</v>
      </c>
      <c r="W556" s="378" t="s">
        <v>1414</v>
      </c>
      <c r="X556" s="378" t="s">
        <v>1413</v>
      </c>
      <c r="Y556" s="378" t="s">
        <v>3219</v>
      </c>
      <c r="Z556" s="385" t="s">
        <v>1413</v>
      </c>
      <c r="AA556" s="385" t="s">
        <v>1413</v>
      </c>
      <c r="AB556" s="378" t="s">
        <v>3381</v>
      </c>
      <c r="AC556" s="378" t="s">
        <v>3382</v>
      </c>
      <c r="AD556" s="378" t="s">
        <v>3383</v>
      </c>
      <c r="AE556" s="378" t="s">
        <v>1413</v>
      </c>
      <c r="AF556" s="378" t="s">
        <v>1413</v>
      </c>
    </row>
    <row r="557" spans="1:32" hidden="1">
      <c r="A557" s="378" t="s">
        <v>146</v>
      </c>
      <c r="B557" s="379">
        <f t="shared" si="8"/>
        <v>0</v>
      </c>
      <c r="C557" s="378"/>
      <c r="D557" s="378"/>
      <c r="E557" s="378"/>
      <c r="F557" s="380" t="s">
        <v>1413</v>
      </c>
      <c r="G557" s="378" t="s">
        <v>3384</v>
      </c>
      <c r="H557" s="379" t="s">
        <v>1491</v>
      </c>
      <c r="I557" s="378" t="s">
        <v>1492</v>
      </c>
      <c r="J557" s="381" t="s">
        <v>1413</v>
      </c>
      <c r="K557" s="381" t="s">
        <v>1413</v>
      </c>
      <c r="L557" s="378" t="s">
        <v>3385</v>
      </c>
      <c r="M557" s="378" t="s">
        <v>3380</v>
      </c>
      <c r="N557" s="382">
        <v>34381</v>
      </c>
      <c r="O557" s="383">
        <v>1994</v>
      </c>
      <c r="P557" s="378" t="s">
        <v>1413</v>
      </c>
      <c r="Q557" s="378" t="s">
        <v>1413</v>
      </c>
      <c r="R557" s="378" t="s">
        <v>1413</v>
      </c>
      <c r="S557" s="381">
        <v>14</v>
      </c>
      <c r="T557" s="381" t="s">
        <v>1261</v>
      </c>
      <c r="U557" s="378" t="s">
        <v>1427</v>
      </c>
      <c r="V557" s="384" t="s">
        <v>1496</v>
      </c>
      <c r="W557" s="378" t="s">
        <v>1414</v>
      </c>
      <c r="X557" s="378" t="s">
        <v>1413</v>
      </c>
      <c r="Y557" s="378" t="s">
        <v>3219</v>
      </c>
      <c r="Z557" s="385" t="s">
        <v>1413</v>
      </c>
      <c r="AA557" s="385" t="s">
        <v>1413</v>
      </c>
      <c r="AB557" s="378" t="s">
        <v>3381</v>
      </c>
      <c r="AC557" s="378" t="s">
        <v>3386</v>
      </c>
      <c r="AD557" s="378" t="s">
        <v>3387</v>
      </c>
      <c r="AE557" s="378" t="s">
        <v>1413</v>
      </c>
      <c r="AF557" s="378" t="s">
        <v>1413</v>
      </c>
    </row>
    <row r="558" spans="1:32" hidden="1">
      <c r="A558" s="378" t="s">
        <v>146</v>
      </c>
      <c r="B558" s="379">
        <f t="shared" si="8"/>
        <v>0</v>
      </c>
      <c r="C558" s="378"/>
      <c r="D558" s="378"/>
      <c r="E558" s="378"/>
      <c r="F558" s="380" t="s">
        <v>1413</v>
      </c>
      <c r="G558" s="378" t="s">
        <v>3388</v>
      </c>
      <c r="H558" s="379" t="s">
        <v>1491</v>
      </c>
      <c r="I558" s="378" t="s">
        <v>1492</v>
      </c>
      <c r="J558" s="381" t="s">
        <v>1413</v>
      </c>
      <c r="K558" s="381" t="s">
        <v>1413</v>
      </c>
      <c r="L558" s="378" t="s">
        <v>3389</v>
      </c>
      <c r="M558" s="378" t="s">
        <v>3390</v>
      </c>
      <c r="N558" s="382">
        <v>37987</v>
      </c>
      <c r="O558" s="383">
        <v>2004</v>
      </c>
      <c r="P558" s="378" t="s">
        <v>1413</v>
      </c>
      <c r="Q558" s="378" t="s">
        <v>1413</v>
      </c>
      <c r="R558" s="378" t="s">
        <v>1413</v>
      </c>
      <c r="S558" s="381" t="s">
        <v>3391</v>
      </c>
      <c r="T558" s="381" t="s">
        <v>1261</v>
      </c>
      <c r="U558" s="378" t="s">
        <v>1427</v>
      </c>
      <c r="V558" s="384" t="s">
        <v>1496</v>
      </c>
      <c r="W558" s="378" t="s">
        <v>1413</v>
      </c>
      <c r="X558" s="378" t="s">
        <v>1413</v>
      </c>
      <c r="Y558" s="378" t="s">
        <v>3219</v>
      </c>
      <c r="Z558" s="385" t="s">
        <v>1413</v>
      </c>
      <c r="AA558" s="385" t="s">
        <v>1413</v>
      </c>
      <c r="AB558" s="378" t="s">
        <v>3392</v>
      </c>
      <c r="AC558" s="378" t="s">
        <v>3393</v>
      </c>
      <c r="AD558" s="378" t="s">
        <v>1413</v>
      </c>
      <c r="AE558" s="378" t="s">
        <v>1413</v>
      </c>
      <c r="AF558" s="378" t="s">
        <v>1413</v>
      </c>
    </row>
    <row r="559" spans="1:32" hidden="1">
      <c r="A559" s="378" t="s">
        <v>146</v>
      </c>
      <c r="B559" s="379">
        <f t="shared" si="8"/>
        <v>0</v>
      </c>
      <c r="C559" s="378"/>
      <c r="D559" s="378"/>
      <c r="E559" s="378"/>
      <c r="F559" s="380" t="s">
        <v>1413</v>
      </c>
      <c r="G559" s="378" t="s">
        <v>3401</v>
      </c>
      <c r="H559" s="379" t="s">
        <v>1491</v>
      </c>
      <c r="I559" s="378" t="s">
        <v>1492</v>
      </c>
      <c r="J559" s="381" t="s">
        <v>1413</v>
      </c>
      <c r="K559" s="381" t="s">
        <v>1413</v>
      </c>
      <c r="L559" s="378" t="s">
        <v>3402</v>
      </c>
      <c r="M559" s="378" t="s">
        <v>3328</v>
      </c>
      <c r="N559" s="382">
        <v>35241</v>
      </c>
      <c r="O559" s="383">
        <v>1996</v>
      </c>
      <c r="P559" s="378" t="s">
        <v>1413</v>
      </c>
      <c r="Q559" s="378" t="s">
        <v>1413</v>
      </c>
      <c r="R559" s="378" t="s">
        <v>1413</v>
      </c>
      <c r="S559" s="381" t="s">
        <v>3403</v>
      </c>
      <c r="T559" s="381" t="s">
        <v>1261</v>
      </c>
      <c r="U559" s="378" t="s">
        <v>1427</v>
      </c>
      <c r="V559" s="384" t="s">
        <v>1426</v>
      </c>
      <c r="W559" s="378" t="s">
        <v>1413</v>
      </c>
      <c r="X559" s="378" t="s">
        <v>1413</v>
      </c>
      <c r="Y559" s="378" t="s">
        <v>3226</v>
      </c>
      <c r="Z559" s="385" t="s">
        <v>1413</v>
      </c>
      <c r="AA559" s="385" t="s">
        <v>1413</v>
      </c>
      <c r="AB559" s="378" t="s">
        <v>3404</v>
      </c>
      <c r="AC559" s="378" t="s">
        <v>3405</v>
      </c>
      <c r="AD559" s="378" t="s">
        <v>1413</v>
      </c>
      <c r="AE559" s="378" t="s">
        <v>1413</v>
      </c>
      <c r="AF559" s="378" t="s">
        <v>1413</v>
      </c>
    </row>
    <row r="560" spans="1:32" hidden="1">
      <c r="A560" s="378" t="s">
        <v>146</v>
      </c>
      <c r="B560" s="379">
        <f t="shared" si="8"/>
        <v>0</v>
      </c>
      <c r="C560" s="378"/>
      <c r="D560" s="378"/>
      <c r="E560" s="378"/>
      <c r="F560" s="380" t="s">
        <v>1413</v>
      </c>
      <c r="G560" s="378" t="s">
        <v>3285</v>
      </c>
      <c r="H560" s="379" t="s">
        <v>1491</v>
      </c>
      <c r="I560" s="378" t="s">
        <v>1492</v>
      </c>
      <c r="J560" s="381" t="s">
        <v>1413</v>
      </c>
      <c r="K560" s="381" t="s">
        <v>1413</v>
      </c>
      <c r="L560" s="378" t="s">
        <v>3286</v>
      </c>
      <c r="M560" s="378" t="s">
        <v>3287</v>
      </c>
      <c r="N560" s="382">
        <v>41986</v>
      </c>
      <c r="O560" s="383">
        <v>2014</v>
      </c>
      <c r="P560" s="378" t="s">
        <v>1413</v>
      </c>
      <c r="Q560" s="378" t="s">
        <v>1413</v>
      </c>
      <c r="R560" s="378" t="s">
        <v>1413</v>
      </c>
      <c r="S560" s="381">
        <v>9</v>
      </c>
      <c r="T560" s="381" t="s">
        <v>1261</v>
      </c>
      <c r="U560" s="378" t="s">
        <v>1427</v>
      </c>
      <c r="V560" s="384" t="s">
        <v>1426</v>
      </c>
      <c r="W560" s="378" t="s">
        <v>1413</v>
      </c>
      <c r="X560" s="378" t="s">
        <v>1413</v>
      </c>
      <c r="Y560" s="378" t="s">
        <v>3219</v>
      </c>
      <c r="Z560" s="385" t="s">
        <v>1413</v>
      </c>
      <c r="AA560" s="385" t="s">
        <v>1413</v>
      </c>
      <c r="AB560" s="378" t="s">
        <v>3288</v>
      </c>
      <c r="AC560" s="378" t="s">
        <v>3289</v>
      </c>
      <c r="AD560" s="378" t="s">
        <v>1413</v>
      </c>
      <c r="AE560" s="378" t="s">
        <v>1413</v>
      </c>
      <c r="AF560" s="378" t="s">
        <v>1413</v>
      </c>
    </row>
    <row r="561" spans="1:32" hidden="1">
      <c r="A561" s="378" t="s">
        <v>146</v>
      </c>
      <c r="B561" s="379">
        <f t="shared" si="8"/>
        <v>0</v>
      </c>
      <c r="C561" s="378"/>
      <c r="D561" s="378"/>
      <c r="E561" s="378"/>
      <c r="F561" s="380" t="s">
        <v>1413</v>
      </c>
      <c r="G561" s="378" t="s">
        <v>3425</v>
      </c>
      <c r="H561" s="379" t="s">
        <v>1491</v>
      </c>
      <c r="I561" s="378" t="s">
        <v>1492</v>
      </c>
      <c r="J561" s="381" t="s">
        <v>1413</v>
      </c>
      <c r="K561" s="381" t="s">
        <v>1413</v>
      </c>
      <c r="L561" s="378" t="s">
        <v>3426</v>
      </c>
      <c r="M561" s="378" t="s">
        <v>3328</v>
      </c>
      <c r="N561" s="382">
        <v>40726</v>
      </c>
      <c r="O561" s="383">
        <v>2011</v>
      </c>
      <c r="P561" s="378" t="s">
        <v>1413</v>
      </c>
      <c r="Q561" s="378" t="s">
        <v>1413</v>
      </c>
      <c r="R561" s="378" t="s">
        <v>1413</v>
      </c>
      <c r="S561" s="381">
        <v>4</v>
      </c>
      <c r="T561" s="381" t="s">
        <v>1261</v>
      </c>
      <c r="U561" s="378" t="s">
        <v>1427</v>
      </c>
      <c r="V561" s="384" t="s">
        <v>1426</v>
      </c>
      <c r="W561" s="378" t="s">
        <v>1413</v>
      </c>
      <c r="X561" s="378" t="s">
        <v>1413</v>
      </c>
      <c r="Y561" s="378" t="s">
        <v>3219</v>
      </c>
      <c r="Z561" s="385" t="s">
        <v>1413</v>
      </c>
      <c r="AA561" s="385" t="s">
        <v>1413</v>
      </c>
      <c r="AB561" s="378" t="s">
        <v>3427</v>
      </c>
      <c r="AC561" s="378" t="s">
        <v>3428</v>
      </c>
      <c r="AD561" s="378" t="s">
        <v>1413</v>
      </c>
      <c r="AE561" s="378" t="s">
        <v>1413</v>
      </c>
      <c r="AF561" s="378" t="s">
        <v>1413</v>
      </c>
    </row>
    <row r="562" spans="1:32" hidden="1">
      <c r="A562" s="378" t="s">
        <v>146</v>
      </c>
      <c r="B562" s="379">
        <f t="shared" si="8"/>
        <v>0</v>
      </c>
      <c r="C562" s="378"/>
      <c r="D562" s="378"/>
      <c r="E562" s="378"/>
      <c r="F562" s="380" t="s">
        <v>1413</v>
      </c>
      <c r="G562" s="378" t="s">
        <v>3429</v>
      </c>
      <c r="H562" s="379" t="s">
        <v>1491</v>
      </c>
      <c r="I562" s="378" t="s">
        <v>1492</v>
      </c>
      <c r="J562" s="381" t="s">
        <v>1413</v>
      </c>
      <c r="K562" s="381" t="s">
        <v>1413</v>
      </c>
      <c r="L562" s="378" t="s">
        <v>3430</v>
      </c>
      <c r="M562" s="378" t="s">
        <v>3431</v>
      </c>
      <c r="N562" s="382">
        <v>37033</v>
      </c>
      <c r="O562" s="383">
        <v>2001</v>
      </c>
      <c r="P562" s="378" t="s">
        <v>1413</v>
      </c>
      <c r="Q562" s="378" t="s">
        <v>1413</v>
      </c>
      <c r="R562" s="378" t="s">
        <v>1413</v>
      </c>
      <c r="S562" s="381">
        <v>17</v>
      </c>
      <c r="T562" s="381" t="s">
        <v>1261</v>
      </c>
      <c r="U562" s="378" t="s">
        <v>1427</v>
      </c>
      <c r="V562" s="384" t="s">
        <v>1426</v>
      </c>
      <c r="W562" s="378" t="s">
        <v>1413</v>
      </c>
      <c r="X562" s="378" t="s">
        <v>1413</v>
      </c>
      <c r="Y562" s="378" t="s">
        <v>3219</v>
      </c>
      <c r="Z562" s="385" t="s">
        <v>1413</v>
      </c>
      <c r="AA562" s="385" t="s">
        <v>1413</v>
      </c>
      <c r="AB562" s="378" t="s">
        <v>1413</v>
      </c>
      <c r="AC562" s="378" t="s">
        <v>3432</v>
      </c>
      <c r="AD562" s="378" t="s">
        <v>1413</v>
      </c>
      <c r="AE562" s="378" t="s">
        <v>1794</v>
      </c>
      <c r="AF562" s="378" t="s">
        <v>1559</v>
      </c>
    </row>
    <row r="563" spans="1:32" hidden="1">
      <c r="A563" s="378" t="s">
        <v>146</v>
      </c>
      <c r="B563" s="379">
        <f t="shared" si="8"/>
        <v>0</v>
      </c>
      <c r="C563" s="378"/>
      <c r="D563" s="378"/>
      <c r="E563" s="378"/>
      <c r="F563" s="380" t="s">
        <v>1413</v>
      </c>
      <c r="G563" s="378" t="s">
        <v>3438</v>
      </c>
      <c r="H563" s="379" t="s">
        <v>1491</v>
      </c>
      <c r="I563" s="378" t="s">
        <v>1492</v>
      </c>
      <c r="J563" s="381" t="s">
        <v>1413</v>
      </c>
      <c r="K563" s="381" t="s">
        <v>1413</v>
      </c>
      <c r="L563" s="378" t="s">
        <v>3439</v>
      </c>
      <c r="M563" s="378" t="s">
        <v>3440</v>
      </c>
      <c r="N563" s="382">
        <v>35612</v>
      </c>
      <c r="O563" s="383">
        <v>1997</v>
      </c>
      <c r="P563" s="378" t="s">
        <v>1413</v>
      </c>
      <c r="Q563" s="378" t="s">
        <v>1413</v>
      </c>
      <c r="R563" s="378" t="s">
        <v>1413</v>
      </c>
      <c r="S563" s="381">
        <v>11</v>
      </c>
      <c r="T563" s="381" t="s">
        <v>1261</v>
      </c>
      <c r="U563" s="378" t="s">
        <v>1427</v>
      </c>
      <c r="V563" s="384" t="s">
        <v>1426</v>
      </c>
      <c r="W563" s="378" t="s">
        <v>1413</v>
      </c>
      <c r="X563" s="378" t="s">
        <v>1413</v>
      </c>
      <c r="Y563" s="378" t="s">
        <v>3219</v>
      </c>
      <c r="Z563" s="385" t="s">
        <v>1413</v>
      </c>
      <c r="AA563" s="385" t="s">
        <v>1413</v>
      </c>
      <c r="AB563" s="378" t="s">
        <v>3223</v>
      </c>
      <c r="AC563" s="378" t="s">
        <v>3441</v>
      </c>
      <c r="AD563" s="378" t="s">
        <v>3442</v>
      </c>
      <c r="AE563" s="378" t="s">
        <v>1794</v>
      </c>
      <c r="AF563" s="378" t="s">
        <v>1559</v>
      </c>
    </row>
    <row r="564" spans="1:32" hidden="1">
      <c r="A564" s="378" t="s">
        <v>146</v>
      </c>
      <c r="B564" s="379">
        <f t="shared" si="8"/>
        <v>0</v>
      </c>
      <c r="C564" s="378"/>
      <c r="D564" s="378"/>
      <c r="E564" s="378"/>
      <c r="F564" s="380" t="s">
        <v>1413</v>
      </c>
      <c r="G564" s="378" t="s">
        <v>3448</v>
      </c>
      <c r="H564" s="379" t="s">
        <v>1491</v>
      </c>
      <c r="I564" s="378" t="s">
        <v>1492</v>
      </c>
      <c r="J564" s="381" t="s">
        <v>1413</v>
      </c>
      <c r="K564" s="381" t="s">
        <v>1413</v>
      </c>
      <c r="L564" s="378" t="s">
        <v>3449</v>
      </c>
      <c r="M564" s="378" t="s">
        <v>3328</v>
      </c>
      <c r="N564" s="382">
        <v>36723</v>
      </c>
      <c r="O564" s="383">
        <v>2000</v>
      </c>
      <c r="P564" s="378" t="s">
        <v>1413</v>
      </c>
      <c r="Q564" s="378" t="s">
        <v>1413</v>
      </c>
      <c r="R564" s="378" t="s">
        <v>1413</v>
      </c>
      <c r="S564" s="381">
        <v>10</v>
      </c>
      <c r="T564" s="381" t="s">
        <v>1261</v>
      </c>
      <c r="U564" s="378" t="s">
        <v>3450</v>
      </c>
      <c r="V564" s="384" t="s">
        <v>1426</v>
      </c>
      <c r="W564" s="378" t="s">
        <v>1413</v>
      </c>
      <c r="X564" s="378" t="s">
        <v>1413</v>
      </c>
      <c r="Y564" s="378" t="s">
        <v>3219</v>
      </c>
      <c r="Z564" s="385" t="s">
        <v>1413</v>
      </c>
      <c r="AA564" s="385" t="s">
        <v>1413</v>
      </c>
      <c r="AB564" s="378" t="s">
        <v>3436</v>
      </c>
      <c r="AC564" s="378" t="s">
        <v>3451</v>
      </c>
      <c r="AD564" s="378" t="s">
        <v>3451</v>
      </c>
      <c r="AE564" s="378" t="s">
        <v>1413</v>
      </c>
      <c r="AF564" s="378" t="s">
        <v>1413</v>
      </c>
    </row>
    <row r="565" spans="1:32" hidden="1">
      <c r="A565" s="378" t="s">
        <v>146</v>
      </c>
      <c r="B565" s="379">
        <f t="shared" si="8"/>
        <v>0</v>
      </c>
      <c r="C565" s="378"/>
      <c r="D565" s="378"/>
      <c r="E565" s="378"/>
      <c r="F565" s="380" t="s">
        <v>1413</v>
      </c>
      <c r="G565" s="378" t="s">
        <v>3452</v>
      </c>
      <c r="H565" s="379" t="s">
        <v>1491</v>
      </c>
      <c r="I565" s="378" t="s">
        <v>1492</v>
      </c>
      <c r="J565" s="381" t="s">
        <v>1413</v>
      </c>
      <c r="K565" s="381" t="s">
        <v>1413</v>
      </c>
      <c r="L565" s="378" t="s">
        <v>3453</v>
      </c>
      <c r="M565" s="378" t="s">
        <v>3328</v>
      </c>
      <c r="N565" s="382">
        <v>32715</v>
      </c>
      <c r="O565" s="383">
        <v>1989</v>
      </c>
      <c r="P565" s="378" t="s">
        <v>1413</v>
      </c>
      <c r="Q565" s="378" t="s">
        <v>1413</v>
      </c>
      <c r="R565" s="378" t="s">
        <v>1413</v>
      </c>
      <c r="S565" s="381">
        <v>15</v>
      </c>
      <c r="T565" s="381" t="s">
        <v>1261</v>
      </c>
      <c r="U565" s="378" t="s">
        <v>1427</v>
      </c>
      <c r="V565" s="384" t="s">
        <v>1426</v>
      </c>
      <c r="W565" s="378" t="s">
        <v>1413</v>
      </c>
      <c r="X565" s="378" t="s">
        <v>1413</v>
      </c>
      <c r="Y565" s="378" t="s">
        <v>3226</v>
      </c>
      <c r="Z565" s="385" t="s">
        <v>1413</v>
      </c>
      <c r="AA565" s="385" t="s">
        <v>1413</v>
      </c>
      <c r="AB565" s="378" t="s">
        <v>3454</v>
      </c>
      <c r="AC565" s="378" t="s">
        <v>3455</v>
      </c>
      <c r="AD565" s="378" t="s">
        <v>1413</v>
      </c>
      <c r="AE565" s="378" t="s">
        <v>1413</v>
      </c>
      <c r="AF565" s="378" t="s">
        <v>1413</v>
      </c>
    </row>
    <row r="566" spans="1:32" hidden="1">
      <c r="A566" s="378" t="s">
        <v>3320</v>
      </c>
      <c r="B566" s="379">
        <f t="shared" si="8"/>
        <v>0</v>
      </c>
      <c r="C566" s="378"/>
      <c r="D566" s="378"/>
      <c r="E566" s="378"/>
      <c r="F566" s="380" t="s">
        <v>1413</v>
      </c>
      <c r="G566" s="378" t="s">
        <v>3305</v>
      </c>
      <c r="H566" s="379" t="s">
        <v>1491</v>
      </c>
      <c r="I566" s="378" t="s">
        <v>1492</v>
      </c>
      <c r="J566" s="381" t="s">
        <v>1413</v>
      </c>
      <c r="K566" s="381" t="s">
        <v>1413</v>
      </c>
      <c r="L566" s="378" t="s">
        <v>3500</v>
      </c>
      <c r="M566" s="378" t="s">
        <v>3501</v>
      </c>
      <c r="N566" s="382">
        <v>36131</v>
      </c>
      <c r="O566" s="383">
        <v>1998</v>
      </c>
      <c r="P566" s="378" t="s">
        <v>1413</v>
      </c>
      <c r="Q566" s="378" t="s">
        <v>1413</v>
      </c>
      <c r="R566" s="378" t="s">
        <v>1413</v>
      </c>
      <c r="S566" s="381" t="s">
        <v>1413</v>
      </c>
      <c r="T566" s="381" t="s">
        <v>1413</v>
      </c>
      <c r="U566" s="378" t="s">
        <v>1413</v>
      </c>
      <c r="V566" s="384" t="s">
        <v>1413</v>
      </c>
      <c r="W566" s="378" t="s">
        <v>1413</v>
      </c>
      <c r="X566" s="378" t="s">
        <v>1413</v>
      </c>
      <c r="Y566" s="378" t="s">
        <v>1413</v>
      </c>
      <c r="Z566" s="385" t="s">
        <v>1413</v>
      </c>
      <c r="AA566" s="385" t="s">
        <v>1413</v>
      </c>
      <c r="AB566" s="378" t="s">
        <v>1413</v>
      </c>
      <c r="AC566" s="378" t="s">
        <v>1413</v>
      </c>
      <c r="AD566" s="378" t="s">
        <v>1413</v>
      </c>
      <c r="AE566" s="378" t="s">
        <v>1413</v>
      </c>
      <c r="AF566" s="378" t="s">
        <v>1413</v>
      </c>
    </row>
    <row r="567" spans="1:32" hidden="1">
      <c r="A567" s="378" t="s">
        <v>146</v>
      </c>
      <c r="B567" s="379">
        <f t="shared" si="8"/>
        <v>0</v>
      </c>
      <c r="C567" s="378"/>
      <c r="D567" s="378"/>
      <c r="E567" s="378"/>
      <c r="F567" s="380" t="s">
        <v>1413</v>
      </c>
      <c r="G567" s="378" t="s">
        <v>3307</v>
      </c>
      <c r="H567" s="379" t="s">
        <v>1491</v>
      </c>
      <c r="I567" s="378" t="s">
        <v>1492</v>
      </c>
      <c r="J567" s="381" t="s">
        <v>1413</v>
      </c>
      <c r="K567" s="381" t="s">
        <v>1413</v>
      </c>
      <c r="L567" s="378" t="s">
        <v>3308</v>
      </c>
      <c r="M567" s="378" t="s">
        <v>3309</v>
      </c>
      <c r="N567" s="382">
        <v>41822</v>
      </c>
      <c r="O567" s="383">
        <v>2014</v>
      </c>
      <c r="P567" s="378" t="s">
        <v>1413</v>
      </c>
      <c r="Q567" s="378" t="s">
        <v>1413</v>
      </c>
      <c r="R567" s="378" t="s">
        <v>1413</v>
      </c>
      <c r="S567" s="381" t="s">
        <v>1413</v>
      </c>
      <c r="T567" s="381" t="s">
        <v>1413</v>
      </c>
      <c r="U567" s="378" t="s">
        <v>1427</v>
      </c>
      <c r="V567" s="384" t="s">
        <v>1413</v>
      </c>
      <c r="W567" s="378" t="s">
        <v>1413</v>
      </c>
      <c r="X567" s="378" t="s">
        <v>1413</v>
      </c>
      <c r="Y567" s="378" t="s">
        <v>3219</v>
      </c>
      <c r="Z567" s="385" t="s">
        <v>1413</v>
      </c>
      <c r="AA567" s="385" t="s">
        <v>1413</v>
      </c>
      <c r="AB567" s="378" t="s">
        <v>1413</v>
      </c>
      <c r="AC567" s="378" t="s">
        <v>1413</v>
      </c>
      <c r="AD567" s="378" t="s">
        <v>1413</v>
      </c>
      <c r="AE567" s="378" t="s">
        <v>1413</v>
      </c>
      <c r="AF567" s="378" t="s">
        <v>1413</v>
      </c>
    </row>
    <row r="568" spans="1:32" hidden="1">
      <c r="A568" s="378" t="s">
        <v>146</v>
      </c>
      <c r="B568" s="379">
        <f t="shared" si="8"/>
        <v>0</v>
      </c>
      <c r="C568" s="378"/>
      <c r="D568" s="378"/>
      <c r="E568" s="378"/>
      <c r="F568" s="380" t="s">
        <v>1413</v>
      </c>
      <c r="G568" s="378" t="s">
        <v>3502</v>
      </c>
      <c r="H568" s="379" t="s">
        <v>1491</v>
      </c>
      <c r="I568" s="378" t="s">
        <v>1492</v>
      </c>
      <c r="J568" s="381" t="s">
        <v>1413</v>
      </c>
      <c r="K568" s="381" t="s">
        <v>1413</v>
      </c>
      <c r="L568" s="378" t="s">
        <v>3503</v>
      </c>
      <c r="M568" s="378" t="s">
        <v>3504</v>
      </c>
      <c r="N568" s="382">
        <v>40726</v>
      </c>
      <c r="O568" s="383">
        <v>2011</v>
      </c>
      <c r="P568" s="378" t="s">
        <v>1413</v>
      </c>
      <c r="Q568" s="378" t="s">
        <v>1413</v>
      </c>
      <c r="R568" s="378" t="s">
        <v>1413</v>
      </c>
      <c r="S568" s="381">
        <v>10</v>
      </c>
      <c r="T568" s="381" t="s">
        <v>1261</v>
      </c>
      <c r="U568" s="378" t="s">
        <v>3505</v>
      </c>
      <c r="V568" s="384" t="s">
        <v>1426</v>
      </c>
      <c r="W568" s="378" t="s">
        <v>1413</v>
      </c>
      <c r="X568" s="378" t="s">
        <v>1413</v>
      </c>
      <c r="Y568" s="378" t="s">
        <v>3219</v>
      </c>
      <c r="Z568" s="385" t="s">
        <v>1413</v>
      </c>
      <c r="AA568" s="385" t="s">
        <v>1413</v>
      </c>
      <c r="AB568" s="378" t="s">
        <v>3223</v>
      </c>
      <c r="AC568" s="378" t="s">
        <v>3506</v>
      </c>
      <c r="AD568" s="378" t="s">
        <v>3507</v>
      </c>
      <c r="AE568" s="378" t="s">
        <v>1794</v>
      </c>
      <c r="AF568" s="378" t="s">
        <v>1559</v>
      </c>
    </row>
    <row r="569" spans="1:32" hidden="1">
      <c r="A569" s="378" t="s">
        <v>146</v>
      </c>
      <c r="B569" s="379">
        <f t="shared" si="8"/>
        <v>0</v>
      </c>
      <c r="C569" s="378"/>
      <c r="D569" s="378"/>
      <c r="E569" s="378"/>
      <c r="F569" s="380" t="s">
        <v>1413</v>
      </c>
      <c r="G569" s="378" t="s">
        <v>3526</v>
      </c>
      <c r="H569" s="379" t="s">
        <v>1491</v>
      </c>
      <c r="I569" s="378" t="s">
        <v>1492</v>
      </c>
      <c r="J569" s="381" t="s">
        <v>1413</v>
      </c>
      <c r="K569" s="381" t="s">
        <v>1413</v>
      </c>
      <c r="L569" s="378" t="s">
        <v>3527</v>
      </c>
      <c r="M569" s="378" t="s">
        <v>3328</v>
      </c>
      <c r="N569" s="382">
        <v>36723</v>
      </c>
      <c r="O569" s="383">
        <v>2000</v>
      </c>
      <c r="P569" s="378" t="s">
        <v>1413</v>
      </c>
      <c r="Q569" s="378" t="s">
        <v>1413</v>
      </c>
      <c r="R569" s="378" t="s">
        <v>1413</v>
      </c>
      <c r="S569" s="381">
        <v>10</v>
      </c>
      <c r="T569" s="381" t="s">
        <v>1261</v>
      </c>
      <c r="U569" s="378" t="s">
        <v>1427</v>
      </c>
      <c r="V569" s="384" t="s">
        <v>1426</v>
      </c>
      <c r="W569" s="378" t="s">
        <v>1413</v>
      </c>
      <c r="X569" s="378" t="s">
        <v>1413</v>
      </c>
      <c r="Y569" s="378" t="s">
        <v>3219</v>
      </c>
      <c r="Z569" s="385" t="s">
        <v>1413</v>
      </c>
      <c r="AA569" s="385" t="s">
        <v>1413</v>
      </c>
      <c r="AB569" s="378" t="s">
        <v>3528</v>
      </c>
      <c r="AC569" s="378" t="s">
        <v>3529</v>
      </c>
      <c r="AD569" s="378" t="s">
        <v>1413</v>
      </c>
      <c r="AE569" s="378" t="s">
        <v>3530</v>
      </c>
      <c r="AF569" s="378" t="s">
        <v>1413</v>
      </c>
    </row>
    <row r="570" spans="1:32" hidden="1">
      <c r="A570" s="378" t="s">
        <v>146</v>
      </c>
      <c r="B570" s="379">
        <f t="shared" si="8"/>
        <v>0</v>
      </c>
      <c r="C570" s="378"/>
      <c r="D570" s="378"/>
      <c r="E570" s="378"/>
      <c r="F570" s="380" t="s">
        <v>1413</v>
      </c>
      <c r="G570" s="378" t="s">
        <v>3326</v>
      </c>
      <c r="H570" s="379" t="s">
        <v>1491</v>
      </c>
      <c r="I570" s="378" t="s">
        <v>1492</v>
      </c>
      <c r="J570" s="381" t="s">
        <v>1413</v>
      </c>
      <c r="K570" s="381" t="s">
        <v>1413</v>
      </c>
      <c r="L570" s="378" t="s">
        <v>3327</v>
      </c>
      <c r="M570" s="378" t="s">
        <v>3328</v>
      </c>
      <c r="N570" s="382">
        <v>31391</v>
      </c>
      <c r="O570" s="383">
        <v>1985</v>
      </c>
      <c r="P570" s="378" t="s">
        <v>1413</v>
      </c>
      <c r="Q570" s="378" t="s">
        <v>1413</v>
      </c>
      <c r="R570" s="378" t="s">
        <v>1413</v>
      </c>
      <c r="S570" s="381">
        <v>12</v>
      </c>
      <c r="T570" s="381" t="s">
        <v>1261</v>
      </c>
      <c r="U570" s="378" t="s">
        <v>1427</v>
      </c>
      <c r="V570" s="384" t="s">
        <v>1426</v>
      </c>
      <c r="W570" s="378" t="s">
        <v>1413</v>
      </c>
      <c r="X570" s="378" t="s">
        <v>1413</v>
      </c>
      <c r="Y570" s="378" t="s">
        <v>3226</v>
      </c>
      <c r="Z570" s="385" t="s">
        <v>1413</v>
      </c>
      <c r="AA570" s="385" t="s">
        <v>1413</v>
      </c>
      <c r="AB570" s="378" t="s">
        <v>3329</v>
      </c>
      <c r="AC570" s="378" t="s">
        <v>3330</v>
      </c>
      <c r="AD570" s="378" t="s">
        <v>1413</v>
      </c>
      <c r="AE570" s="378" t="s">
        <v>1413</v>
      </c>
      <c r="AF570" s="378" t="s">
        <v>1413</v>
      </c>
    </row>
    <row r="571" spans="1:32" hidden="1">
      <c r="A571" s="378" t="s">
        <v>3541</v>
      </c>
      <c r="B571" s="379">
        <f t="shared" si="8"/>
        <v>0</v>
      </c>
      <c r="C571" s="378"/>
      <c r="D571" s="378"/>
      <c r="E571" s="378"/>
      <c r="F571" s="380" t="s">
        <v>1413</v>
      </c>
      <c r="G571" s="378" t="s">
        <v>3559</v>
      </c>
      <c r="H571" s="379" t="s">
        <v>1491</v>
      </c>
      <c r="I571" s="378" t="s">
        <v>1492</v>
      </c>
      <c r="J571" s="381" t="s">
        <v>1413</v>
      </c>
      <c r="K571" s="381" t="s">
        <v>1413</v>
      </c>
      <c r="L571" s="378" t="s">
        <v>3560</v>
      </c>
      <c r="M571" s="378" t="s">
        <v>3561</v>
      </c>
      <c r="N571" s="382">
        <v>27942</v>
      </c>
      <c r="O571" s="383">
        <v>1976</v>
      </c>
      <c r="P571" s="378" t="s">
        <v>1413</v>
      </c>
      <c r="Q571" s="378" t="s">
        <v>1413</v>
      </c>
      <c r="R571" s="378" t="s">
        <v>1413</v>
      </c>
      <c r="S571" s="381" t="s">
        <v>1413</v>
      </c>
      <c r="T571" s="381" t="s">
        <v>1413</v>
      </c>
      <c r="U571" s="378" t="s">
        <v>1427</v>
      </c>
      <c r="V571" s="384" t="s">
        <v>1261</v>
      </c>
      <c r="W571" s="378" t="s">
        <v>1414</v>
      </c>
      <c r="X571" s="378" t="s">
        <v>3562</v>
      </c>
      <c r="Y571" s="378" t="s">
        <v>956</v>
      </c>
      <c r="Z571" s="385" t="s">
        <v>1413</v>
      </c>
      <c r="AA571" s="385" t="s">
        <v>1413</v>
      </c>
      <c r="AB571" s="378" t="s">
        <v>3563</v>
      </c>
      <c r="AC571" s="378" t="s">
        <v>3564</v>
      </c>
      <c r="AD571" s="378" t="s">
        <v>1413</v>
      </c>
      <c r="AE571" s="378" t="s">
        <v>3565</v>
      </c>
      <c r="AF571" s="378" t="s">
        <v>1413</v>
      </c>
    </row>
    <row r="572" spans="1:32" hidden="1">
      <c r="A572" s="378" t="s">
        <v>3541</v>
      </c>
      <c r="B572" s="379">
        <f t="shared" si="8"/>
        <v>0</v>
      </c>
      <c r="C572" s="378"/>
      <c r="D572" s="378"/>
      <c r="E572" s="378"/>
      <c r="F572" s="380" t="s">
        <v>1413</v>
      </c>
      <c r="G572" s="378" t="s">
        <v>3566</v>
      </c>
      <c r="H572" s="379" t="s">
        <v>1491</v>
      </c>
      <c r="I572" s="378" t="s">
        <v>1492</v>
      </c>
      <c r="J572" s="381" t="s">
        <v>1413</v>
      </c>
      <c r="K572" s="381" t="s">
        <v>1413</v>
      </c>
      <c r="L572" s="378" t="s">
        <v>3567</v>
      </c>
      <c r="M572" s="378" t="s">
        <v>3568</v>
      </c>
      <c r="N572" s="382">
        <v>17710</v>
      </c>
      <c r="O572" s="383">
        <v>1948</v>
      </c>
      <c r="P572" s="378" t="s">
        <v>1413</v>
      </c>
      <c r="Q572" s="378" t="s">
        <v>1413</v>
      </c>
      <c r="R572" s="378" t="s">
        <v>1413</v>
      </c>
      <c r="S572" s="381" t="s">
        <v>1413</v>
      </c>
      <c r="T572" s="381" t="s">
        <v>1413</v>
      </c>
      <c r="U572" s="378" t="s">
        <v>1427</v>
      </c>
      <c r="V572" s="384" t="s">
        <v>1261</v>
      </c>
      <c r="W572" s="378" t="s">
        <v>1414</v>
      </c>
      <c r="X572" s="378" t="s">
        <v>3569</v>
      </c>
      <c r="Y572" s="378" t="s">
        <v>956</v>
      </c>
      <c r="Z572" s="385" t="s">
        <v>1413</v>
      </c>
      <c r="AA572" s="385" t="s">
        <v>1413</v>
      </c>
      <c r="AB572" s="378" t="s">
        <v>3563</v>
      </c>
      <c r="AC572" s="378" t="s">
        <v>3570</v>
      </c>
      <c r="AD572" s="378" t="s">
        <v>1413</v>
      </c>
      <c r="AE572" s="378" t="s">
        <v>3571</v>
      </c>
      <c r="AF572" s="378" t="s">
        <v>1413</v>
      </c>
    </row>
    <row r="573" spans="1:32" hidden="1">
      <c r="A573" s="378" t="s">
        <v>3541</v>
      </c>
      <c r="B573" s="379">
        <f t="shared" si="8"/>
        <v>0</v>
      </c>
      <c r="C573" s="378"/>
      <c r="D573" s="378"/>
      <c r="E573" s="378"/>
      <c r="F573" s="380" t="s">
        <v>1413</v>
      </c>
      <c r="G573" s="378" t="s">
        <v>3660</v>
      </c>
      <c r="H573" s="379" t="s">
        <v>1491</v>
      </c>
      <c r="I573" s="378" t="s">
        <v>1492</v>
      </c>
      <c r="J573" s="381" t="s">
        <v>1413</v>
      </c>
      <c r="K573" s="381" t="s">
        <v>1413</v>
      </c>
      <c r="L573" s="378" t="s">
        <v>3661</v>
      </c>
      <c r="M573" s="378" t="s">
        <v>3662</v>
      </c>
      <c r="N573" s="382">
        <v>38799</v>
      </c>
      <c r="O573" s="383">
        <v>2006</v>
      </c>
      <c r="P573" s="378" t="s">
        <v>1413</v>
      </c>
      <c r="Q573" s="378" t="s">
        <v>1413</v>
      </c>
      <c r="R573" s="378" t="s">
        <v>1413</v>
      </c>
      <c r="S573" s="381">
        <v>7</v>
      </c>
      <c r="T573" s="381" t="s">
        <v>1261</v>
      </c>
      <c r="U573" s="378" t="s">
        <v>2698</v>
      </c>
      <c r="V573" s="384" t="s">
        <v>1426</v>
      </c>
      <c r="W573" s="378" t="s">
        <v>1413</v>
      </c>
      <c r="X573" s="378" t="s">
        <v>1413</v>
      </c>
      <c r="Y573" s="378" t="s">
        <v>3582</v>
      </c>
      <c r="Z573" s="385" t="s">
        <v>1413</v>
      </c>
      <c r="AA573" s="385" t="s">
        <v>1413</v>
      </c>
      <c r="AB573" s="378" t="s">
        <v>3640</v>
      </c>
      <c r="AC573" s="378" t="s">
        <v>1413</v>
      </c>
      <c r="AD573" s="378" t="s">
        <v>1413</v>
      </c>
      <c r="AE573" s="378" t="s">
        <v>1413</v>
      </c>
      <c r="AF573" s="378" t="s">
        <v>1413</v>
      </c>
    </row>
    <row r="574" spans="1:32" hidden="1">
      <c r="A574" s="378" t="s">
        <v>3541</v>
      </c>
      <c r="B574" s="379">
        <f t="shared" si="8"/>
        <v>0</v>
      </c>
      <c r="C574" s="378"/>
      <c r="D574" s="378"/>
      <c r="E574" s="378"/>
      <c r="F574" s="380" t="s">
        <v>1413</v>
      </c>
      <c r="G574" s="378" t="s">
        <v>3663</v>
      </c>
      <c r="H574" s="379" t="s">
        <v>1491</v>
      </c>
      <c r="I574" s="378" t="s">
        <v>1492</v>
      </c>
      <c r="J574" s="381" t="s">
        <v>1413</v>
      </c>
      <c r="K574" s="381" t="s">
        <v>1413</v>
      </c>
      <c r="L574" s="378" t="s">
        <v>3664</v>
      </c>
      <c r="M574" s="378" t="s">
        <v>3665</v>
      </c>
      <c r="N574" s="382">
        <v>38882</v>
      </c>
      <c r="O574" s="383">
        <v>2006</v>
      </c>
      <c r="P574" s="378" t="s">
        <v>1413</v>
      </c>
      <c r="Q574" s="378" t="s">
        <v>1413</v>
      </c>
      <c r="R574" s="378" t="s">
        <v>1413</v>
      </c>
      <c r="S574" s="381">
        <v>1</v>
      </c>
      <c r="T574" s="381" t="s">
        <v>1261</v>
      </c>
      <c r="U574" s="378" t="s">
        <v>1427</v>
      </c>
      <c r="V574" s="384" t="s">
        <v>1413</v>
      </c>
      <c r="W574" s="378" t="s">
        <v>1413</v>
      </c>
      <c r="X574" s="378" t="s">
        <v>1413</v>
      </c>
      <c r="Y574" s="378" t="s">
        <v>956</v>
      </c>
      <c r="Z574" s="385" t="s">
        <v>1413</v>
      </c>
      <c r="AA574" s="385" t="s">
        <v>1413</v>
      </c>
      <c r="AB574" s="378" t="s">
        <v>1413</v>
      </c>
      <c r="AC574" s="378" t="s">
        <v>3666</v>
      </c>
      <c r="AD574" s="378" t="s">
        <v>1413</v>
      </c>
      <c r="AE574" s="378" t="s">
        <v>1413</v>
      </c>
      <c r="AF574" s="378" t="s">
        <v>1413</v>
      </c>
    </row>
    <row r="575" spans="1:32" hidden="1">
      <c r="A575" s="378" t="s">
        <v>3541</v>
      </c>
      <c r="B575" s="379">
        <f t="shared" si="8"/>
        <v>0</v>
      </c>
      <c r="C575" s="378"/>
      <c r="D575" s="378"/>
      <c r="E575" s="378"/>
      <c r="F575" s="380" t="s">
        <v>1413</v>
      </c>
      <c r="G575" s="378" t="s">
        <v>3671</v>
      </c>
      <c r="H575" s="379" t="s">
        <v>1491</v>
      </c>
      <c r="I575" s="378" t="s">
        <v>1492</v>
      </c>
      <c r="J575" s="381" t="s">
        <v>1413</v>
      </c>
      <c r="K575" s="381" t="s">
        <v>1413</v>
      </c>
      <c r="L575" s="378" t="s">
        <v>3672</v>
      </c>
      <c r="M575" s="378" t="s">
        <v>3673</v>
      </c>
      <c r="N575" s="382">
        <v>33512</v>
      </c>
      <c r="O575" s="383">
        <v>1991</v>
      </c>
      <c r="P575" s="378" t="s">
        <v>1413</v>
      </c>
      <c r="Q575" s="378" t="s">
        <v>1413</v>
      </c>
      <c r="R575" s="378" t="s">
        <v>1413</v>
      </c>
      <c r="S575" s="381" t="s">
        <v>1413</v>
      </c>
      <c r="T575" s="381" t="s">
        <v>1413</v>
      </c>
      <c r="U575" s="378" t="s">
        <v>1427</v>
      </c>
      <c r="V575" s="384" t="s">
        <v>1261</v>
      </c>
      <c r="W575" s="378" t="s">
        <v>1414</v>
      </c>
      <c r="X575" s="378" t="s">
        <v>3674</v>
      </c>
      <c r="Y575" s="378" t="s">
        <v>956</v>
      </c>
      <c r="Z575" s="385" t="s">
        <v>1413</v>
      </c>
      <c r="AA575" s="385" t="s">
        <v>1413</v>
      </c>
      <c r="AB575" s="378" t="s">
        <v>3563</v>
      </c>
      <c r="AC575" s="378" t="s">
        <v>3675</v>
      </c>
      <c r="AD575" s="378" t="s">
        <v>1413</v>
      </c>
      <c r="AE575" s="378" t="s">
        <v>3676</v>
      </c>
      <c r="AF575" s="378" t="s">
        <v>1413</v>
      </c>
    </row>
    <row r="576" spans="1:32" hidden="1">
      <c r="A576" s="378" t="s">
        <v>3541</v>
      </c>
      <c r="B576" s="379">
        <f t="shared" si="8"/>
        <v>0</v>
      </c>
      <c r="C576" s="378"/>
      <c r="D576" s="378"/>
      <c r="E576" s="378"/>
      <c r="F576" s="380" t="s">
        <v>1413</v>
      </c>
      <c r="G576" s="378" t="s">
        <v>3677</v>
      </c>
      <c r="H576" s="379" t="s">
        <v>1491</v>
      </c>
      <c r="I576" s="378" t="s">
        <v>1492</v>
      </c>
      <c r="J576" s="381" t="s">
        <v>1413</v>
      </c>
      <c r="K576" s="381" t="s">
        <v>1413</v>
      </c>
      <c r="L576" s="378" t="s">
        <v>3678</v>
      </c>
      <c r="M576" s="378" t="s">
        <v>3679</v>
      </c>
      <c r="N576" s="382">
        <v>38534</v>
      </c>
      <c r="O576" s="383">
        <v>2005</v>
      </c>
      <c r="P576" s="378" t="s">
        <v>1413</v>
      </c>
      <c r="Q576" s="378" t="s">
        <v>1413</v>
      </c>
      <c r="R576" s="378" t="s">
        <v>1413</v>
      </c>
      <c r="S576" s="381" t="s">
        <v>1413</v>
      </c>
      <c r="T576" s="381" t="s">
        <v>1413</v>
      </c>
      <c r="U576" s="378" t="s">
        <v>1427</v>
      </c>
      <c r="V576" s="384" t="s">
        <v>1261</v>
      </c>
      <c r="W576" s="378" t="s">
        <v>1414</v>
      </c>
      <c r="X576" s="378" t="s">
        <v>3680</v>
      </c>
      <c r="Y576" s="378" t="s">
        <v>956</v>
      </c>
      <c r="Z576" s="385" t="s">
        <v>1413</v>
      </c>
      <c r="AA576" s="385" t="s">
        <v>1413</v>
      </c>
      <c r="AB576" s="378" t="s">
        <v>3563</v>
      </c>
      <c r="AC576" s="378" t="s">
        <v>3681</v>
      </c>
      <c r="AD576" s="378" t="s">
        <v>1413</v>
      </c>
      <c r="AE576" s="378" t="s">
        <v>3682</v>
      </c>
      <c r="AF576" s="378" t="s">
        <v>1413</v>
      </c>
    </row>
    <row r="577" spans="1:32" hidden="1">
      <c r="A577" s="378" t="s">
        <v>3541</v>
      </c>
      <c r="B577" s="379">
        <f t="shared" si="8"/>
        <v>0</v>
      </c>
      <c r="C577" s="378"/>
      <c r="D577" s="378"/>
      <c r="E577" s="378"/>
      <c r="F577" s="380" t="s">
        <v>1413</v>
      </c>
      <c r="G577" s="378" t="s">
        <v>3574</v>
      </c>
      <c r="H577" s="379" t="s">
        <v>1491</v>
      </c>
      <c r="I577" s="378" t="s">
        <v>1492</v>
      </c>
      <c r="J577" s="381" t="s">
        <v>1413</v>
      </c>
      <c r="K577" s="381" t="s">
        <v>1413</v>
      </c>
      <c r="L577" s="378" t="s">
        <v>3575</v>
      </c>
      <c r="M577" s="378" t="s">
        <v>3576</v>
      </c>
      <c r="N577" s="382">
        <v>33055</v>
      </c>
      <c r="O577" s="383">
        <v>1990</v>
      </c>
      <c r="P577" s="378" t="s">
        <v>1413</v>
      </c>
      <c r="Q577" s="378" t="s">
        <v>1413</v>
      </c>
      <c r="R577" s="378" t="s">
        <v>1413</v>
      </c>
      <c r="S577" s="381" t="s">
        <v>1413</v>
      </c>
      <c r="T577" s="381" t="s">
        <v>1413</v>
      </c>
      <c r="U577" s="378" t="s">
        <v>1427</v>
      </c>
      <c r="V577" s="384" t="s">
        <v>1261</v>
      </c>
      <c r="W577" s="378" t="s">
        <v>1414</v>
      </c>
      <c r="X577" s="378" t="s">
        <v>3577</v>
      </c>
      <c r="Y577" s="378" t="s">
        <v>956</v>
      </c>
      <c r="Z577" s="385" t="s">
        <v>1413</v>
      </c>
      <c r="AA577" s="385" t="s">
        <v>1413</v>
      </c>
      <c r="AB577" s="378" t="s">
        <v>3563</v>
      </c>
      <c r="AC577" s="378" t="s">
        <v>3578</v>
      </c>
      <c r="AD577" s="378" t="s">
        <v>1413</v>
      </c>
      <c r="AE577" s="378" t="s">
        <v>3579</v>
      </c>
      <c r="AF577" s="378" t="s">
        <v>1413</v>
      </c>
    </row>
    <row r="578" spans="1:32" hidden="1">
      <c r="A578" s="378" t="s">
        <v>147</v>
      </c>
      <c r="B578" s="379">
        <f t="shared" si="8"/>
        <v>0</v>
      </c>
      <c r="C578" s="378"/>
      <c r="D578" s="378"/>
      <c r="E578" s="378"/>
      <c r="F578" s="380" t="s">
        <v>1413</v>
      </c>
      <c r="G578" s="378" t="s">
        <v>3900</v>
      </c>
      <c r="H578" s="379" t="s">
        <v>1491</v>
      </c>
      <c r="I578" s="378" t="s">
        <v>1492</v>
      </c>
      <c r="J578" s="381" t="s">
        <v>1413</v>
      </c>
      <c r="K578" s="381" t="s">
        <v>1413</v>
      </c>
      <c r="L578" s="378" t="s">
        <v>3901</v>
      </c>
      <c r="M578" s="378" t="s">
        <v>3874</v>
      </c>
      <c r="N578" s="382">
        <v>30105</v>
      </c>
      <c r="O578" s="383">
        <v>1982</v>
      </c>
      <c r="P578" s="378" t="s">
        <v>1413</v>
      </c>
      <c r="Q578" s="378" t="s">
        <v>1413</v>
      </c>
      <c r="R578" s="378" t="s">
        <v>1413</v>
      </c>
      <c r="S578" s="381">
        <v>13</v>
      </c>
      <c r="T578" s="381" t="s">
        <v>1261</v>
      </c>
      <c r="U578" s="378" t="s">
        <v>1427</v>
      </c>
      <c r="V578" s="384" t="s">
        <v>1426</v>
      </c>
      <c r="W578" s="378" t="s">
        <v>1413</v>
      </c>
      <c r="X578" s="378" t="s">
        <v>1413</v>
      </c>
      <c r="Y578" s="378" t="s">
        <v>3810</v>
      </c>
      <c r="Z578" s="385" t="s">
        <v>1413</v>
      </c>
      <c r="AA578" s="385" t="s">
        <v>1413</v>
      </c>
      <c r="AB578" s="378" t="s">
        <v>3902</v>
      </c>
      <c r="AC578" s="378" t="s">
        <v>3903</v>
      </c>
      <c r="AD578" s="378" t="s">
        <v>1413</v>
      </c>
      <c r="AE578" s="378" t="s">
        <v>1413</v>
      </c>
      <c r="AF578" s="378" t="s">
        <v>1413</v>
      </c>
    </row>
    <row r="579" spans="1:32" hidden="1">
      <c r="A579" s="378" t="s">
        <v>147</v>
      </c>
      <c r="B579" s="379">
        <f t="shared" si="8"/>
        <v>0</v>
      </c>
      <c r="C579" s="378"/>
      <c r="D579" s="378"/>
      <c r="E579" s="378"/>
      <c r="F579" s="380" t="s">
        <v>1413</v>
      </c>
      <c r="G579" s="378" t="s">
        <v>3914</v>
      </c>
      <c r="H579" s="379" t="s">
        <v>1491</v>
      </c>
      <c r="I579" s="378" t="s">
        <v>1492</v>
      </c>
      <c r="J579" s="381" t="s">
        <v>1413</v>
      </c>
      <c r="K579" s="381" t="s">
        <v>1413</v>
      </c>
      <c r="L579" s="378" t="s">
        <v>3915</v>
      </c>
      <c r="M579" s="378" t="s">
        <v>3916</v>
      </c>
      <c r="N579" s="382">
        <v>38119</v>
      </c>
      <c r="O579" s="383">
        <v>2004</v>
      </c>
      <c r="P579" s="378" t="s">
        <v>1413</v>
      </c>
      <c r="Q579" s="378" t="s">
        <v>1413</v>
      </c>
      <c r="R579" s="378" t="s">
        <v>1413</v>
      </c>
      <c r="S579" s="381">
        <v>1</v>
      </c>
      <c r="T579" s="381" t="s">
        <v>1261</v>
      </c>
      <c r="U579" s="378" t="s">
        <v>3917</v>
      </c>
      <c r="V579" s="384" t="s">
        <v>1261</v>
      </c>
      <c r="W579" s="378" t="s">
        <v>1413</v>
      </c>
      <c r="X579" s="378" t="s">
        <v>1413</v>
      </c>
      <c r="Y579" s="378" t="s">
        <v>3810</v>
      </c>
      <c r="Z579" s="385" t="s">
        <v>1413</v>
      </c>
      <c r="AA579" s="385" t="s">
        <v>1413</v>
      </c>
      <c r="AB579" s="378" t="s">
        <v>3814</v>
      </c>
      <c r="AC579" s="378" t="s">
        <v>3918</v>
      </c>
      <c r="AD579" s="378" t="s">
        <v>1413</v>
      </c>
      <c r="AE579" s="378" t="s">
        <v>3919</v>
      </c>
      <c r="AF579" s="378" t="s">
        <v>1413</v>
      </c>
    </row>
    <row r="580" spans="1:32" hidden="1">
      <c r="A580" s="378" t="s">
        <v>147</v>
      </c>
      <c r="B580" s="379">
        <f t="shared" si="8"/>
        <v>0</v>
      </c>
      <c r="C580" s="378"/>
      <c r="D580" s="378"/>
      <c r="E580" s="378"/>
      <c r="F580" s="380" t="s">
        <v>1413</v>
      </c>
      <c r="G580" s="378" t="s">
        <v>3920</v>
      </c>
      <c r="H580" s="379" t="s">
        <v>1491</v>
      </c>
      <c r="I580" s="378" t="s">
        <v>1492</v>
      </c>
      <c r="J580" s="381" t="s">
        <v>1413</v>
      </c>
      <c r="K580" s="381" t="s">
        <v>1413</v>
      </c>
      <c r="L580" s="378" t="s">
        <v>3921</v>
      </c>
      <c r="M580" s="378" t="s">
        <v>3874</v>
      </c>
      <c r="N580" s="382">
        <v>39264</v>
      </c>
      <c r="O580" s="383">
        <v>2007</v>
      </c>
      <c r="P580" s="378" t="s">
        <v>1413</v>
      </c>
      <c r="Q580" s="378" t="s">
        <v>1413</v>
      </c>
      <c r="R580" s="378" t="s">
        <v>1413</v>
      </c>
      <c r="S580" s="381">
        <v>7</v>
      </c>
      <c r="T580" s="381" t="s">
        <v>1261</v>
      </c>
      <c r="U580" s="378" t="s">
        <v>1477</v>
      </c>
      <c r="V580" s="384" t="s">
        <v>1426</v>
      </c>
      <c r="W580" s="378" t="s">
        <v>1413</v>
      </c>
      <c r="X580" s="378" t="s">
        <v>1413</v>
      </c>
      <c r="Y580" s="378" t="s">
        <v>3810</v>
      </c>
      <c r="Z580" s="385" t="s">
        <v>1413</v>
      </c>
      <c r="AA580" s="385" t="s">
        <v>1413</v>
      </c>
      <c r="AB580" s="378" t="s">
        <v>3902</v>
      </c>
      <c r="AC580" s="378" t="s">
        <v>3922</v>
      </c>
      <c r="AD580" s="378" t="s">
        <v>1413</v>
      </c>
      <c r="AE580" s="378" t="s">
        <v>1413</v>
      </c>
      <c r="AF580" s="378" t="s">
        <v>1413</v>
      </c>
    </row>
    <row r="581" spans="1:32" hidden="1">
      <c r="A581" s="378" t="s">
        <v>147</v>
      </c>
      <c r="B581" s="379">
        <f t="shared" si="8"/>
        <v>0</v>
      </c>
      <c r="C581" s="378"/>
      <c r="D581" s="378"/>
      <c r="E581" s="378"/>
      <c r="F581" s="380" t="s">
        <v>1413</v>
      </c>
      <c r="G581" s="378" t="s">
        <v>3933</v>
      </c>
      <c r="H581" s="379" t="s">
        <v>1491</v>
      </c>
      <c r="I581" s="378" t="s">
        <v>1492</v>
      </c>
      <c r="J581" s="381" t="s">
        <v>1413</v>
      </c>
      <c r="K581" s="381" t="s">
        <v>1413</v>
      </c>
      <c r="L581" s="378" t="s">
        <v>3934</v>
      </c>
      <c r="M581" s="378" t="s">
        <v>1427</v>
      </c>
      <c r="N581" s="382">
        <v>41365</v>
      </c>
      <c r="O581" s="383">
        <v>2013</v>
      </c>
      <c r="P581" s="378" t="s">
        <v>1413</v>
      </c>
      <c r="Q581" s="378" t="s">
        <v>1413</v>
      </c>
      <c r="R581" s="378" t="s">
        <v>1413</v>
      </c>
      <c r="S581" s="381">
        <v>12</v>
      </c>
      <c r="T581" s="381" t="s">
        <v>1426</v>
      </c>
      <c r="U581" s="378" t="s">
        <v>3935</v>
      </c>
      <c r="V581" s="384" t="s">
        <v>1413</v>
      </c>
      <c r="W581" s="378" t="s">
        <v>1413</v>
      </c>
      <c r="X581" s="378" t="s">
        <v>1413</v>
      </c>
      <c r="Y581" s="378" t="s">
        <v>1413</v>
      </c>
      <c r="Z581" s="385" t="s">
        <v>1413</v>
      </c>
      <c r="AA581" s="385" t="s">
        <v>1413</v>
      </c>
      <c r="AB581" s="378" t="s">
        <v>1413</v>
      </c>
      <c r="AC581" s="378" t="s">
        <v>3936</v>
      </c>
      <c r="AD581" s="378" t="s">
        <v>1413</v>
      </c>
      <c r="AE581" s="378" t="s">
        <v>1413</v>
      </c>
      <c r="AF581" s="378" t="s">
        <v>1413</v>
      </c>
    </row>
    <row r="582" spans="1:32" hidden="1">
      <c r="A582" s="378" t="s">
        <v>50</v>
      </c>
      <c r="B582" s="379">
        <f t="shared" ref="B582:B645" si="9">COUNTIF(C582:E582,"yes")</f>
        <v>0</v>
      </c>
      <c r="C582" s="378"/>
      <c r="D582" s="378"/>
      <c r="E582" s="378"/>
      <c r="F582" s="380" t="s">
        <v>1413</v>
      </c>
      <c r="G582" s="378" t="s">
        <v>3988</v>
      </c>
      <c r="H582" s="379" t="s">
        <v>1491</v>
      </c>
      <c r="I582" s="378" t="s">
        <v>1492</v>
      </c>
      <c r="J582" s="381" t="s">
        <v>1413</v>
      </c>
      <c r="K582" s="381" t="s">
        <v>1413</v>
      </c>
      <c r="L582" s="378" t="s">
        <v>3989</v>
      </c>
      <c r="M582" s="378" t="s">
        <v>3990</v>
      </c>
      <c r="N582" s="382">
        <v>42370</v>
      </c>
      <c r="O582" s="383">
        <v>2016</v>
      </c>
      <c r="P582" s="378" t="s">
        <v>1413</v>
      </c>
      <c r="Q582" s="378" t="s">
        <v>1413</v>
      </c>
      <c r="R582" s="378" t="s">
        <v>1413</v>
      </c>
      <c r="S582" s="381">
        <v>0</v>
      </c>
      <c r="T582" s="381" t="s">
        <v>1426</v>
      </c>
      <c r="U582" s="378" t="s">
        <v>1413</v>
      </c>
      <c r="V582" s="384" t="s">
        <v>1261</v>
      </c>
      <c r="W582" s="378" t="s">
        <v>1414</v>
      </c>
      <c r="X582" s="378" t="s">
        <v>3980</v>
      </c>
      <c r="Y582" s="378" t="s">
        <v>954</v>
      </c>
      <c r="Z582" s="385" t="s">
        <v>1413</v>
      </c>
      <c r="AA582" s="385" t="s">
        <v>1413</v>
      </c>
      <c r="AB582" s="378" t="s">
        <v>3991</v>
      </c>
      <c r="AC582" s="378" t="s">
        <v>3992</v>
      </c>
      <c r="AD582" s="378" t="s">
        <v>1413</v>
      </c>
      <c r="AE582" s="378" t="s">
        <v>1413</v>
      </c>
      <c r="AF582" s="378" t="s">
        <v>1413</v>
      </c>
    </row>
    <row r="583" spans="1:32" hidden="1">
      <c r="A583" s="378" t="s">
        <v>50</v>
      </c>
      <c r="B583" s="379">
        <f t="shared" si="9"/>
        <v>0</v>
      </c>
      <c r="C583" s="378"/>
      <c r="D583" s="378"/>
      <c r="E583" s="378"/>
      <c r="F583" s="380" t="s">
        <v>1413</v>
      </c>
      <c r="G583" s="378" t="s">
        <v>4254</v>
      </c>
      <c r="H583" s="379" t="s">
        <v>1491</v>
      </c>
      <c r="I583" s="378" t="s">
        <v>1492</v>
      </c>
      <c r="J583" s="381" t="s">
        <v>1413</v>
      </c>
      <c r="K583" s="381" t="s">
        <v>1413</v>
      </c>
      <c r="L583" s="378" t="s">
        <v>4255</v>
      </c>
      <c r="M583" s="378" t="s">
        <v>4256</v>
      </c>
      <c r="N583" s="382">
        <v>41122</v>
      </c>
      <c r="O583" s="383">
        <v>2012</v>
      </c>
      <c r="P583" s="378" t="s">
        <v>1413</v>
      </c>
      <c r="Q583" s="378" t="s">
        <v>1413</v>
      </c>
      <c r="R583" s="378" t="s">
        <v>1413</v>
      </c>
      <c r="S583" s="381">
        <v>12</v>
      </c>
      <c r="T583" s="381" t="s">
        <v>1261</v>
      </c>
      <c r="U583" s="378" t="s">
        <v>3995</v>
      </c>
      <c r="V583" s="384" t="s">
        <v>1544</v>
      </c>
      <c r="W583" s="378" t="s">
        <v>1413</v>
      </c>
      <c r="X583" s="378" t="s">
        <v>1413</v>
      </c>
      <c r="Y583" s="378" t="s">
        <v>1413</v>
      </c>
      <c r="Z583" s="385" t="s">
        <v>1413</v>
      </c>
      <c r="AA583" s="385" t="s">
        <v>1413</v>
      </c>
      <c r="AB583" s="378" t="s">
        <v>4257</v>
      </c>
      <c r="AC583" s="378" t="s">
        <v>4258</v>
      </c>
      <c r="AD583" s="378" t="s">
        <v>1413</v>
      </c>
      <c r="AE583" s="378" t="s">
        <v>1413</v>
      </c>
      <c r="AF583" s="378" t="s">
        <v>1413</v>
      </c>
    </row>
    <row r="584" spans="1:32" hidden="1">
      <c r="A584" s="378" t="s">
        <v>50</v>
      </c>
      <c r="B584" s="379">
        <f t="shared" si="9"/>
        <v>0</v>
      </c>
      <c r="C584" s="378"/>
      <c r="D584" s="378"/>
      <c r="E584" s="378"/>
      <c r="F584" s="380" t="s">
        <v>1413</v>
      </c>
      <c r="G584" s="378" t="s">
        <v>3993</v>
      </c>
      <c r="H584" s="379" t="s">
        <v>1491</v>
      </c>
      <c r="I584" s="378" t="s">
        <v>1492</v>
      </c>
      <c r="J584" s="381" t="s">
        <v>1413</v>
      </c>
      <c r="K584" s="381" t="s">
        <v>1413</v>
      </c>
      <c r="L584" s="378" t="s">
        <v>3994</v>
      </c>
      <c r="M584" s="378" t="s">
        <v>3990</v>
      </c>
      <c r="N584" s="382">
        <v>41548</v>
      </c>
      <c r="O584" s="383">
        <v>2013</v>
      </c>
      <c r="P584" s="378" t="s">
        <v>1413</v>
      </c>
      <c r="Q584" s="378" t="s">
        <v>1413</v>
      </c>
      <c r="R584" s="378" t="s">
        <v>1413</v>
      </c>
      <c r="S584" s="381">
        <v>1</v>
      </c>
      <c r="T584" s="381" t="s">
        <v>1261</v>
      </c>
      <c r="U584" s="378" t="s">
        <v>3995</v>
      </c>
      <c r="V584" s="384" t="s">
        <v>1261</v>
      </c>
      <c r="W584" s="378" t="s">
        <v>1413</v>
      </c>
      <c r="X584" s="378" t="s">
        <v>1413</v>
      </c>
      <c r="Y584" s="378" t="s">
        <v>1413</v>
      </c>
      <c r="Z584" s="385" t="s">
        <v>1413</v>
      </c>
      <c r="AA584" s="385" t="s">
        <v>1413</v>
      </c>
      <c r="AB584" s="378" t="s">
        <v>3996</v>
      </c>
      <c r="AC584" s="378" t="s">
        <v>3997</v>
      </c>
      <c r="AD584" s="378" t="s">
        <v>1413</v>
      </c>
      <c r="AE584" s="378" t="s">
        <v>3998</v>
      </c>
      <c r="AF584" s="378" t="s">
        <v>1413</v>
      </c>
    </row>
    <row r="585" spans="1:32" hidden="1">
      <c r="A585" s="378" t="s">
        <v>50</v>
      </c>
      <c r="B585" s="379">
        <f t="shared" si="9"/>
        <v>0</v>
      </c>
      <c r="C585" s="378"/>
      <c r="D585" s="378"/>
      <c r="E585" s="378"/>
      <c r="F585" s="380" t="s">
        <v>1413</v>
      </c>
      <c r="G585" s="378" t="s">
        <v>4263</v>
      </c>
      <c r="H585" s="379" t="s">
        <v>1491</v>
      </c>
      <c r="I585" s="378" t="s">
        <v>1492</v>
      </c>
      <c r="J585" s="381" t="s">
        <v>1413</v>
      </c>
      <c r="K585" s="381" t="s">
        <v>1413</v>
      </c>
      <c r="L585" s="378" t="s">
        <v>4264</v>
      </c>
      <c r="M585" s="378" t="s">
        <v>4265</v>
      </c>
      <c r="N585" s="382">
        <v>40179</v>
      </c>
      <c r="O585" s="383">
        <v>2010</v>
      </c>
      <c r="P585" s="378" t="s">
        <v>1413</v>
      </c>
      <c r="Q585" s="378" t="s">
        <v>1413</v>
      </c>
      <c r="R585" s="378" t="s">
        <v>1413</v>
      </c>
      <c r="S585" s="381">
        <v>9</v>
      </c>
      <c r="T585" s="381" t="s">
        <v>1261</v>
      </c>
      <c r="U585" s="378" t="s">
        <v>1427</v>
      </c>
      <c r="V585" s="384" t="s">
        <v>1426</v>
      </c>
      <c r="W585" s="378" t="s">
        <v>1413</v>
      </c>
      <c r="X585" s="378" t="s">
        <v>1413</v>
      </c>
      <c r="Y585" s="378" t="s">
        <v>1413</v>
      </c>
      <c r="Z585" s="385" t="s">
        <v>1413</v>
      </c>
      <c r="AA585" s="385" t="s">
        <v>1413</v>
      </c>
      <c r="AB585" s="378" t="s">
        <v>1413</v>
      </c>
      <c r="AC585" s="378" t="s">
        <v>4266</v>
      </c>
      <c r="AD585" s="378" t="s">
        <v>1413</v>
      </c>
      <c r="AE585" s="378" t="s">
        <v>1413</v>
      </c>
      <c r="AF585" s="378" t="s">
        <v>3977</v>
      </c>
    </row>
    <row r="586" spans="1:32" hidden="1">
      <c r="A586" s="378" t="s">
        <v>50</v>
      </c>
      <c r="B586" s="379">
        <f t="shared" si="9"/>
        <v>0</v>
      </c>
      <c r="C586" s="378"/>
      <c r="D586" s="378"/>
      <c r="E586" s="378"/>
      <c r="F586" s="380" t="s">
        <v>1413</v>
      </c>
      <c r="G586" s="378" t="s">
        <v>4267</v>
      </c>
      <c r="H586" s="379" t="s">
        <v>1491</v>
      </c>
      <c r="I586" s="378" t="s">
        <v>1492</v>
      </c>
      <c r="J586" s="381" t="s">
        <v>1413</v>
      </c>
      <c r="K586" s="381" t="s">
        <v>1413</v>
      </c>
      <c r="L586" s="378" t="s">
        <v>6465</v>
      </c>
      <c r="M586" s="378" t="s">
        <v>4265</v>
      </c>
      <c r="N586" s="382">
        <v>40179</v>
      </c>
      <c r="O586" s="383">
        <v>2010</v>
      </c>
      <c r="P586" s="378" t="s">
        <v>1413</v>
      </c>
      <c r="Q586" s="378" t="s">
        <v>1413</v>
      </c>
      <c r="R586" s="378" t="s">
        <v>1413</v>
      </c>
      <c r="S586" s="381">
        <v>7</v>
      </c>
      <c r="T586" s="381" t="s">
        <v>1261</v>
      </c>
      <c r="U586" s="378" t="s">
        <v>1427</v>
      </c>
      <c r="V586" s="384" t="s">
        <v>1426</v>
      </c>
      <c r="W586" s="378" t="s">
        <v>1413</v>
      </c>
      <c r="X586" s="378" t="s">
        <v>1413</v>
      </c>
      <c r="Y586" s="378" t="s">
        <v>1413</v>
      </c>
      <c r="Z586" s="385" t="s">
        <v>1413</v>
      </c>
      <c r="AA586" s="385" t="s">
        <v>1413</v>
      </c>
      <c r="AB586" s="378" t="s">
        <v>4268</v>
      </c>
      <c r="AC586" s="378" t="s">
        <v>1413</v>
      </c>
      <c r="AD586" s="378" t="s">
        <v>1413</v>
      </c>
      <c r="AE586" s="378" t="s">
        <v>1413</v>
      </c>
      <c r="AF586" s="378" t="s">
        <v>1413</v>
      </c>
    </row>
    <row r="587" spans="1:32" hidden="1">
      <c r="A587" s="378" t="s">
        <v>50</v>
      </c>
      <c r="B587" s="379">
        <f t="shared" si="9"/>
        <v>0</v>
      </c>
      <c r="C587" s="378"/>
      <c r="D587" s="378"/>
      <c r="E587" s="378"/>
      <c r="F587" s="380" t="s">
        <v>1413</v>
      </c>
      <c r="G587" s="378" t="s">
        <v>4275</v>
      </c>
      <c r="H587" s="379" t="s">
        <v>1491</v>
      </c>
      <c r="I587" s="378" t="s">
        <v>1492</v>
      </c>
      <c r="J587" s="381" t="s">
        <v>1413</v>
      </c>
      <c r="K587" s="381" t="s">
        <v>1413</v>
      </c>
      <c r="L587" s="378" t="s">
        <v>4276</v>
      </c>
      <c r="M587" s="378" t="s">
        <v>4137</v>
      </c>
      <c r="N587" s="382">
        <v>40725</v>
      </c>
      <c r="O587" s="383">
        <v>2011</v>
      </c>
      <c r="P587" s="378" t="s">
        <v>1413</v>
      </c>
      <c r="Q587" s="378" t="s">
        <v>1413</v>
      </c>
      <c r="R587" s="378" t="s">
        <v>1413</v>
      </c>
      <c r="S587" s="381">
        <v>9</v>
      </c>
      <c r="T587" s="381" t="s">
        <v>1426</v>
      </c>
      <c r="U587" s="378" t="s">
        <v>4277</v>
      </c>
      <c r="V587" s="384" t="s">
        <v>1426</v>
      </c>
      <c r="W587" s="378" t="s">
        <v>1413</v>
      </c>
      <c r="X587" s="378" t="s">
        <v>1413</v>
      </c>
      <c r="Y587" s="378" t="s">
        <v>4135</v>
      </c>
      <c r="Z587" s="385" t="s">
        <v>1413</v>
      </c>
      <c r="AA587" s="385" t="s">
        <v>1413</v>
      </c>
      <c r="AB587" s="378" t="s">
        <v>4140</v>
      </c>
      <c r="AC587" s="378" t="s">
        <v>1413</v>
      </c>
      <c r="AD587" s="378" t="s">
        <v>1413</v>
      </c>
      <c r="AE587" s="378" t="s">
        <v>1413</v>
      </c>
      <c r="AF587" s="378" t="s">
        <v>1413</v>
      </c>
    </row>
    <row r="588" spans="1:32" hidden="1">
      <c r="A588" s="378" t="s">
        <v>50</v>
      </c>
      <c r="B588" s="379">
        <f t="shared" si="9"/>
        <v>0</v>
      </c>
      <c r="C588" s="378"/>
      <c r="D588" s="378"/>
      <c r="E588" s="378"/>
      <c r="F588" s="380" t="s">
        <v>1413</v>
      </c>
      <c r="G588" s="378" t="s">
        <v>4278</v>
      </c>
      <c r="H588" s="379" t="s">
        <v>1491</v>
      </c>
      <c r="I588" s="378" t="s">
        <v>1492</v>
      </c>
      <c r="J588" s="381" t="s">
        <v>1413</v>
      </c>
      <c r="K588" s="381" t="s">
        <v>1413</v>
      </c>
      <c r="L588" s="378" t="s">
        <v>4279</v>
      </c>
      <c r="M588" s="378" t="s">
        <v>4137</v>
      </c>
      <c r="N588" s="382">
        <v>40725</v>
      </c>
      <c r="O588" s="383">
        <v>2011</v>
      </c>
      <c r="P588" s="378" t="s">
        <v>1413</v>
      </c>
      <c r="Q588" s="378" t="s">
        <v>1413</v>
      </c>
      <c r="R588" s="378" t="s">
        <v>1413</v>
      </c>
      <c r="S588" s="381">
        <v>15</v>
      </c>
      <c r="T588" s="381" t="s">
        <v>1261</v>
      </c>
      <c r="U588" s="378" t="s">
        <v>4280</v>
      </c>
      <c r="V588" s="384" t="s">
        <v>1426</v>
      </c>
      <c r="W588" s="378" t="s">
        <v>1413</v>
      </c>
      <c r="X588" s="378" t="s">
        <v>1413</v>
      </c>
      <c r="Y588" s="378" t="s">
        <v>4135</v>
      </c>
      <c r="Z588" s="385" t="s">
        <v>1413</v>
      </c>
      <c r="AA588" s="385" t="s">
        <v>1413</v>
      </c>
      <c r="AB588" s="378" t="s">
        <v>4140</v>
      </c>
      <c r="AC588" s="378" t="s">
        <v>1413</v>
      </c>
      <c r="AD588" s="378" t="s">
        <v>1413</v>
      </c>
      <c r="AE588" s="378" t="s">
        <v>1413</v>
      </c>
      <c r="AF588" s="378" t="s">
        <v>1413</v>
      </c>
    </row>
    <row r="589" spans="1:32" hidden="1">
      <c r="A589" s="378" t="s">
        <v>50</v>
      </c>
      <c r="B589" s="379">
        <f t="shared" si="9"/>
        <v>0</v>
      </c>
      <c r="C589" s="378"/>
      <c r="D589" s="378"/>
      <c r="E589" s="378"/>
      <c r="F589" s="380" t="s">
        <v>1413</v>
      </c>
      <c r="G589" s="378" t="s">
        <v>4281</v>
      </c>
      <c r="H589" s="379" t="s">
        <v>1491</v>
      </c>
      <c r="I589" s="378" t="s">
        <v>1492</v>
      </c>
      <c r="J589" s="381" t="s">
        <v>1413</v>
      </c>
      <c r="K589" s="381" t="s">
        <v>1413</v>
      </c>
      <c r="L589" s="378" t="s">
        <v>4282</v>
      </c>
      <c r="M589" s="378" t="s">
        <v>4137</v>
      </c>
      <c r="N589" s="382">
        <v>40725</v>
      </c>
      <c r="O589" s="383">
        <v>2011</v>
      </c>
      <c r="P589" s="378" t="s">
        <v>1413</v>
      </c>
      <c r="Q589" s="378" t="s">
        <v>1413</v>
      </c>
      <c r="R589" s="378" t="s">
        <v>1413</v>
      </c>
      <c r="S589" s="381">
        <v>9</v>
      </c>
      <c r="T589" s="381" t="s">
        <v>1261</v>
      </c>
      <c r="U589" s="378" t="s">
        <v>4280</v>
      </c>
      <c r="V589" s="384" t="s">
        <v>1426</v>
      </c>
      <c r="W589" s="378" t="s">
        <v>1413</v>
      </c>
      <c r="X589" s="378" t="s">
        <v>1413</v>
      </c>
      <c r="Y589" s="378" t="s">
        <v>4135</v>
      </c>
      <c r="Z589" s="385" t="s">
        <v>1413</v>
      </c>
      <c r="AA589" s="385" t="s">
        <v>1413</v>
      </c>
      <c r="AB589" s="378" t="s">
        <v>4140</v>
      </c>
      <c r="AC589" s="378" t="s">
        <v>1413</v>
      </c>
      <c r="AD589" s="378" t="s">
        <v>1413</v>
      </c>
      <c r="AE589" s="378" t="s">
        <v>1413</v>
      </c>
      <c r="AF589" s="378" t="s">
        <v>1413</v>
      </c>
    </row>
    <row r="590" spans="1:32" hidden="1">
      <c r="A590" s="378" t="s">
        <v>50</v>
      </c>
      <c r="B590" s="379">
        <f t="shared" si="9"/>
        <v>0</v>
      </c>
      <c r="C590" s="378"/>
      <c r="D590" s="378"/>
      <c r="E590" s="378"/>
      <c r="F590" s="380" t="s">
        <v>1413</v>
      </c>
      <c r="G590" s="378" t="s">
        <v>4283</v>
      </c>
      <c r="H590" s="379" t="s">
        <v>1491</v>
      </c>
      <c r="I590" s="378" t="s">
        <v>1492</v>
      </c>
      <c r="J590" s="381" t="s">
        <v>1413</v>
      </c>
      <c r="K590" s="381" t="s">
        <v>1413</v>
      </c>
      <c r="L590" s="378" t="s">
        <v>4284</v>
      </c>
      <c r="M590" s="378" t="s">
        <v>4096</v>
      </c>
      <c r="N590" s="382">
        <v>34789</v>
      </c>
      <c r="O590" s="383">
        <v>1995</v>
      </c>
      <c r="P590" s="378" t="s">
        <v>1413</v>
      </c>
      <c r="Q590" s="378" t="s">
        <v>1413</v>
      </c>
      <c r="R590" s="378" t="s">
        <v>1413</v>
      </c>
      <c r="S590" s="381">
        <v>6</v>
      </c>
      <c r="T590" s="381" t="s">
        <v>1261</v>
      </c>
      <c r="U590" s="378" t="s">
        <v>4285</v>
      </c>
      <c r="V590" s="384" t="s">
        <v>1426</v>
      </c>
      <c r="W590" s="378" t="s">
        <v>1413</v>
      </c>
      <c r="X590" s="378" t="s">
        <v>1413</v>
      </c>
      <c r="Y590" s="378" t="s">
        <v>954</v>
      </c>
      <c r="Z590" s="385" t="s">
        <v>1413</v>
      </c>
      <c r="AA590" s="385" t="s">
        <v>1413</v>
      </c>
      <c r="AB590" s="378" t="s">
        <v>1413</v>
      </c>
      <c r="AC590" s="378" t="s">
        <v>4286</v>
      </c>
      <c r="AD590" s="378" t="s">
        <v>1413</v>
      </c>
      <c r="AE590" s="378" t="s">
        <v>1413</v>
      </c>
      <c r="AF590" s="378" t="s">
        <v>1413</v>
      </c>
    </row>
    <row r="591" spans="1:32" hidden="1">
      <c r="A591" s="378" t="s">
        <v>50</v>
      </c>
      <c r="B591" s="379">
        <f t="shared" si="9"/>
        <v>0</v>
      </c>
      <c r="C591" s="378"/>
      <c r="D591" s="378"/>
      <c r="E591" s="378"/>
      <c r="F591" s="380" t="s">
        <v>1413</v>
      </c>
      <c r="G591" s="378" t="s">
        <v>4013</v>
      </c>
      <c r="H591" s="379" t="s">
        <v>1491</v>
      </c>
      <c r="I591" s="378" t="s">
        <v>1492</v>
      </c>
      <c r="J591" s="381" t="s">
        <v>1413</v>
      </c>
      <c r="K591" s="381" t="s">
        <v>1413</v>
      </c>
      <c r="L591" s="378" t="s">
        <v>4014</v>
      </c>
      <c r="M591" s="378" t="s">
        <v>4015</v>
      </c>
      <c r="N591" s="382">
        <v>42464</v>
      </c>
      <c r="O591" s="383">
        <v>2016</v>
      </c>
      <c r="P591" s="378" t="s">
        <v>1413</v>
      </c>
      <c r="Q591" s="378" t="s">
        <v>1413</v>
      </c>
      <c r="R591" s="378" t="s">
        <v>1413</v>
      </c>
      <c r="S591" s="381">
        <v>8</v>
      </c>
      <c r="T591" s="381" t="s">
        <v>1261</v>
      </c>
      <c r="U591" s="378" t="s">
        <v>4003</v>
      </c>
      <c r="V591" s="384" t="s">
        <v>1426</v>
      </c>
      <c r="W591" s="378" t="s">
        <v>1413</v>
      </c>
      <c r="X591" s="378" t="s">
        <v>1413</v>
      </c>
      <c r="Y591" s="378" t="s">
        <v>1413</v>
      </c>
      <c r="Z591" s="385" t="s">
        <v>1413</v>
      </c>
      <c r="AA591" s="385" t="s">
        <v>1413</v>
      </c>
      <c r="AB591" s="378" t="s">
        <v>1413</v>
      </c>
      <c r="AC591" s="378" t="s">
        <v>1413</v>
      </c>
      <c r="AD591" s="378" t="s">
        <v>1413</v>
      </c>
      <c r="AE591" s="378" t="s">
        <v>1413</v>
      </c>
      <c r="AF591" s="378" t="s">
        <v>1413</v>
      </c>
    </row>
    <row r="592" spans="1:32" hidden="1">
      <c r="A592" s="378" t="s">
        <v>50</v>
      </c>
      <c r="B592" s="379">
        <f t="shared" si="9"/>
        <v>0</v>
      </c>
      <c r="C592" s="378"/>
      <c r="D592" s="378"/>
      <c r="E592" s="378"/>
      <c r="F592" s="380" t="s">
        <v>1413</v>
      </c>
      <c r="G592" s="378" t="s">
        <v>4296</v>
      </c>
      <c r="H592" s="379" t="s">
        <v>1491</v>
      </c>
      <c r="I592" s="378" t="s">
        <v>1492</v>
      </c>
      <c r="J592" s="381" t="s">
        <v>1413</v>
      </c>
      <c r="K592" s="381" t="s">
        <v>1413</v>
      </c>
      <c r="L592" s="378" t="s">
        <v>4297</v>
      </c>
      <c r="M592" s="378" t="s">
        <v>4298</v>
      </c>
      <c r="N592" s="382">
        <v>36373</v>
      </c>
      <c r="O592" s="383">
        <v>1999</v>
      </c>
      <c r="P592" s="378" t="s">
        <v>1413</v>
      </c>
      <c r="Q592" s="378" t="s">
        <v>1413</v>
      </c>
      <c r="R592" s="378" t="s">
        <v>1413</v>
      </c>
      <c r="S592" s="381">
        <v>10</v>
      </c>
      <c r="T592" s="381" t="s">
        <v>1261</v>
      </c>
      <c r="U592" s="378" t="s">
        <v>1427</v>
      </c>
      <c r="V592" s="384" t="s">
        <v>1426</v>
      </c>
      <c r="W592" s="378" t="s">
        <v>1413</v>
      </c>
      <c r="X592" s="378" t="s">
        <v>1413</v>
      </c>
      <c r="Y592" s="378" t="s">
        <v>1413</v>
      </c>
      <c r="Z592" s="385" t="s">
        <v>1413</v>
      </c>
      <c r="AA592" s="385" t="s">
        <v>1413</v>
      </c>
      <c r="AB592" s="378" t="s">
        <v>4299</v>
      </c>
      <c r="AC592" s="378" t="s">
        <v>4300</v>
      </c>
      <c r="AD592" s="378" t="s">
        <v>1413</v>
      </c>
      <c r="AE592" s="378" t="s">
        <v>1413</v>
      </c>
      <c r="AF592" s="378" t="s">
        <v>1413</v>
      </c>
    </row>
    <row r="593" spans="1:32" hidden="1">
      <c r="A593" s="378" t="s">
        <v>50</v>
      </c>
      <c r="B593" s="379">
        <f t="shared" si="9"/>
        <v>0</v>
      </c>
      <c r="C593" s="378"/>
      <c r="D593" s="378"/>
      <c r="E593" s="378"/>
      <c r="F593" s="380" t="s">
        <v>1413</v>
      </c>
      <c r="G593" s="378" t="s">
        <v>4318</v>
      </c>
      <c r="H593" s="379" t="s">
        <v>1491</v>
      </c>
      <c r="I593" s="378" t="s">
        <v>1492</v>
      </c>
      <c r="J593" s="381" t="s">
        <v>1413</v>
      </c>
      <c r="K593" s="381" t="s">
        <v>1413</v>
      </c>
      <c r="L593" s="378" t="s">
        <v>4319</v>
      </c>
      <c r="M593" s="378" t="s">
        <v>4320</v>
      </c>
      <c r="N593" s="382">
        <v>36341</v>
      </c>
      <c r="O593" s="383">
        <v>1999</v>
      </c>
      <c r="P593" s="378" t="s">
        <v>1413</v>
      </c>
      <c r="Q593" s="378" t="s">
        <v>1413</v>
      </c>
      <c r="R593" s="378" t="s">
        <v>1413</v>
      </c>
      <c r="S593" s="381">
        <v>10</v>
      </c>
      <c r="T593" s="381" t="s">
        <v>1261</v>
      </c>
      <c r="U593" s="378" t="s">
        <v>4321</v>
      </c>
      <c r="V593" s="384" t="s">
        <v>1426</v>
      </c>
      <c r="W593" s="378" t="s">
        <v>1413</v>
      </c>
      <c r="X593" s="378" t="s">
        <v>1413</v>
      </c>
      <c r="Y593" s="378" t="s">
        <v>954</v>
      </c>
      <c r="Z593" s="385" t="s">
        <v>1413</v>
      </c>
      <c r="AA593" s="385" t="s">
        <v>1413</v>
      </c>
      <c r="AB593" s="378" t="s">
        <v>4322</v>
      </c>
      <c r="AC593" s="378" t="s">
        <v>4323</v>
      </c>
      <c r="AD593" s="378" t="s">
        <v>1413</v>
      </c>
      <c r="AE593" s="378" t="s">
        <v>1413</v>
      </c>
      <c r="AF593" s="378" t="s">
        <v>1413</v>
      </c>
    </row>
    <row r="594" spans="1:32" hidden="1">
      <c r="A594" s="378" t="s">
        <v>50</v>
      </c>
      <c r="B594" s="379">
        <f t="shared" si="9"/>
        <v>0</v>
      </c>
      <c r="C594" s="378"/>
      <c r="D594" s="378"/>
      <c r="E594" s="378"/>
      <c r="F594" s="380" t="s">
        <v>1413</v>
      </c>
      <c r="G594" s="378" t="s">
        <v>4027</v>
      </c>
      <c r="H594" s="379" t="s">
        <v>1491</v>
      </c>
      <c r="I594" s="378" t="s">
        <v>1492</v>
      </c>
      <c r="J594" s="381" t="s">
        <v>1413</v>
      </c>
      <c r="K594" s="381" t="s">
        <v>1413</v>
      </c>
      <c r="L594" s="378" t="s">
        <v>4028</v>
      </c>
      <c r="M594" s="378" t="s">
        <v>1590</v>
      </c>
      <c r="N594" s="382">
        <v>42464</v>
      </c>
      <c r="O594" s="383">
        <v>2016</v>
      </c>
      <c r="P594" s="378" t="s">
        <v>1413</v>
      </c>
      <c r="Q594" s="378" t="s">
        <v>1413</v>
      </c>
      <c r="R594" s="378" t="s">
        <v>1413</v>
      </c>
      <c r="S594" s="381" t="s">
        <v>1413</v>
      </c>
      <c r="T594" s="381" t="s">
        <v>1413</v>
      </c>
      <c r="U594" s="378" t="s">
        <v>4029</v>
      </c>
      <c r="V594" s="384" t="s">
        <v>1426</v>
      </c>
      <c r="W594" s="378" t="s">
        <v>1413</v>
      </c>
      <c r="X594" s="378" t="s">
        <v>1413</v>
      </c>
      <c r="Y594" s="378" t="s">
        <v>1413</v>
      </c>
      <c r="Z594" s="385" t="s">
        <v>1413</v>
      </c>
      <c r="AA594" s="385" t="s">
        <v>1413</v>
      </c>
      <c r="AB594" s="378" t="s">
        <v>4030</v>
      </c>
      <c r="AC594" s="378" t="s">
        <v>1413</v>
      </c>
      <c r="AD594" s="378" t="s">
        <v>1413</v>
      </c>
      <c r="AE594" s="378" t="s">
        <v>1413</v>
      </c>
      <c r="AF594" s="378" t="s">
        <v>1413</v>
      </c>
    </row>
    <row r="595" spans="1:32" hidden="1">
      <c r="A595" s="378" t="s">
        <v>50</v>
      </c>
      <c r="B595" s="379">
        <f t="shared" si="9"/>
        <v>0</v>
      </c>
      <c r="C595" s="378"/>
      <c r="D595" s="378"/>
      <c r="E595" s="378"/>
      <c r="F595" s="380" t="s">
        <v>1413</v>
      </c>
      <c r="G595" s="378" t="s">
        <v>4346</v>
      </c>
      <c r="H595" s="379" t="s">
        <v>1491</v>
      </c>
      <c r="I595" s="378" t="s">
        <v>1492</v>
      </c>
      <c r="J595" s="381" t="s">
        <v>1413</v>
      </c>
      <c r="K595" s="381" t="s">
        <v>1413</v>
      </c>
      <c r="L595" s="378" t="s">
        <v>4347</v>
      </c>
      <c r="M595" s="378" t="s">
        <v>4348</v>
      </c>
      <c r="N595" s="382">
        <v>32779</v>
      </c>
      <c r="O595" s="383">
        <v>1989</v>
      </c>
      <c r="P595" s="378" t="s">
        <v>1413</v>
      </c>
      <c r="Q595" s="378" t="s">
        <v>1413</v>
      </c>
      <c r="R595" s="378" t="s">
        <v>1413</v>
      </c>
      <c r="S595" s="381">
        <v>5</v>
      </c>
      <c r="T595" s="381" t="s">
        <v>1261</v>
      </c>
      <c r="U595" s="378" t="s">
        <v>1427</v>
      </c>
      <c r="V595" s="384" t="s">
        <v>1426</v>
      </c>
      <c r="W595" s="378" t="s">
        <v>1413</v>
      </c>
      <c r="X595" s="378" t="s">
        <v>1413</v>
      </c>
      <c r="Y595" s="378" t="s">
        <v>954</v>
      </c>
      <c r="Z595" s="385" t="s">
        <v>1413</v>
      </c>
      <c r="AA595" s="385" t="s">
        <v>1413</v>
      </c>
      <c r="AB595" s="378" t="s">
        <v>1413</v>
      </c>
      <c r="AC595" s="378" t="s">
        <v>1413</v>
      </c>
      <c r="AD595" s="378" t="s">
        <v>1413</v>
      </c>
      <c r="AE595" s="378" t="s">
        <v>1413</v>
      </c>
      <c r="AF595" s="378" t="s">
        <v>1413</v>
      </c>
    </row>
    <row r="596" spans="1:32" hidden="1">
      <c r="A596" s="378" t="s">
        <v>50</v>
      </c>
      <c r="B596" s="379">
        <f t="shared" si="9"/>
        <v>0</v>
      </c>
      <c r="C596" s="378"/>
      <c r="D596" s="378"/>
      <c r="E596" s="378"/>
      <c r="F596" s="380" t="s">
        <v>1413</v>
      </c>
      <c r="G596" s="378" t="s">
        <v>4349</v>
      </c>
      <c r="H596" s="379" t="s">
        <v>1491</v>
      </c>
      <c r="I596" s="378" t="s">
        <v>1492</v>
      </c>
      <c r="J596" s="381" t="s">
        <v>1413</v>
      </c>
      <c r="K596" s="381" t="s">
        <v>1413</v>
      </c>
      <c r="L596" s="378" t="s">
        <v>4350</v>
      </c>
      <c r="M596" s="378" t="s">
        <v>4348</v>
      </c>
      <c r="N596" s="382">
        <v>32779</v>
      </c>
      <c r="O596" s="383">
        <v>1989</v>
      </c>
      <c r="P596" s="378" t="s">
        <v>1413</v>
      </c>
      <c r="Q596" s="378" t="s">
        <v>1413</v>
      </c>
      <c r="R596" s="378" t="s">
        <v>1413</v>
      </c>
      <c r="S596" s="381">
        <v>5</v>
      </c>
      <c r="T596" s="381" t="s">
        <v>1261</v>
      </c>
      <c r="U596" s="378" t="s">
        <v>1427</v>
      </c>
      <c r="V596" s="384" t="s">
        <v>1426</v>
      </c>
      <c r="W596" s="378" t="s">
        <v>1413</v>
      </c>
      <c r="X596" s="378" t="s">
        <v>1413</v>
      </c>
      <c r="Y596" s="378" t="s">
        <v>954</v>
      </c>
      <c r="Z596" s="385" t="s">
        <v>1413</v>
      </c>
      <c r="AA596" s="385" t="s">
        <v>1413</v>
      </c>
      <c r="AB596" s="378" t="s">
        <v>1413</v>
      </c>
      <c r="AC596" s="378" t="s">
        <v>1413</v>
      </c>
      <c r="AD596" s="378" t="s">
        <v>1413</v>
      </c>
      <c r="AE596" s="378" t="s">
        <v>1413</v>
      </c>
      <c r="AF596" s="378" t="s">
        <v>1413</v>
      </c>
    </row>
    <row r="597" spans="1:32" hidden="1">
      <c r="A597" s="378" t="s">
        <v>50</v>
      </c>
      <c r="B597" s="379">
        <f t="shared" si="9"/>
        <v>0</v>
      </c>
      <c r="C597" s="378"/>
      <c r="D597" s="378"/>
      <c r="E597" s="378"/>
      <c r="F597" s="380" t="s">
        <v>1413</v>
      </c>
      <c r="G597" s="378" t="s">
        <v>4351</v>
      </c>
      <c r="H597" s="379" t="s">
        <v>1491</v>
      </c>
      <c r="I597" s="378" t="s">
        <v>1492</v>
      </c>
      <c r="J597" s="381" t="s">
        <v>1413</v>
      </c>
      <c r="K597" s="381" t="s">
        <v>1413</v>
      </c>
      <c r="L597" s="378" t="s">
        <v>4352</v>
      </c>
      <c r="M597" s="378" t="s">
        <v>4057</v>
      </c>
      <c r="N597" s="382">
        <v>39604</v>
      </c>
      <c r="O597" s="383">
        <v>2008</v>
      </c>
      <c r="P597" s="378" t="s">
        <v>1413</v>
      </c>
      <c r="Q597" s="378" t="s">
        <v>1413</v>
      </c>
      <c r="R597" s="378" t="s">
        <v>1413</v>
      </c>
      <c r="S597" s="381">
        <v>15</v>
      </c>
      <c r="T597" s="381" t="s">
        <v>1261</v>
      </c>
      <c r="U597" s="378" t="s">
        <v>4058</v>
      </c>
      <c r="V597" s="384" t="s">
        <v>1426</v>
      </c>
      <c r="W597" s="378" t="s">
        <v>1413</v>
      </c>
      <c r="X597" s="378" t="s">
        <v>1413</v>
      </c>
      <c r="Y597" s="378" t="s">
        <v>4057</v>
      </c>
      <c r="Z597" s="385" t="s">
        <v>1413</v>
      </c>
      <c r="AA597" s="385" t="s">
        <v>1413</v>
      </c>
      <c r="AB597" s="378" t="s">
        <v>4059</v>
      </c>
      <c r="AC597" s="378" t="s">
        <v>1413</v>
      </c>
      <c r="AD597" s="378" t="s">
        <v>1413</v>
      </c>
      <c r="AE597" s="378" t="s">
        <v>1413</v>
      </c>
      <c r="AF597" s="378" t="s">
        <v>1413</v>
      </c>
    </row>
    <row r="598" spans="1:32" hidden="1">
      <c r="A598" s="378" t="s">
        <v>50</v>
      </c>
      <c r="B598" s="379">
        <f t="shared" si="9"/>
        <v>0</v>
      </c>
      <c r="C598" s="378"/>
      <c r="D598" s="378"/>
      <c r="E598" s="378"/>
      <c r="F598" s="380" t="s">
        <v>1413</v>
      </c>
      <c r="G598" s="378" t="s">
        <v>4374</v>
      </c>
      <c r="H598" s="379" t="s">
        <v>1491</v>
      </c>
      <c r="I598" s="378" t="s">
        <v>1492</v>
      </c>
      <c r="J598" s="381" t="s">
        <v>1413</v>
      </c>
      <c r="K598" s="381" t="s">
        <v>1413</v>
      </c>
      <c r="L598" s="378" t="s">
        <v>4375</v>
      </c>
      <c r="M598" s="378" t="s">
        <v>4226</v>
      </c>
      <c r="N598" s="382">
        <v>35607</v>
      </c>
      <c r="O598" s="383">
        <v>1997</v>
      </c>
      <c r="P598" s="378" t="s">
        <v>1413</v>
      </c>
      <c r="Q598" s="378" t="s">
        <v>1413</v>
      </c>
      <c r="R598" s="378" t="s">
        <v>1413</v>
      </c>
      <c r="S598" s="381">
        <v>13</v>
      </c>
      <c r="T598" s="381" t="s">
        <v>1261</v>
      </c>
      <c r="U598" s="378" t="s">
        <v>1427</v>
      </c>
      <c r="V598" s="384" t="s">
        <v>1261</v>
      </c>
      <c r="W598" s="378" t="s">
        <v>1413</v>
      </c>
      <c r="X598" s="378" t="s">
        <v>1413</v>
      </c>
      <c r="Y598" s="378" t="s">
        <v>954</v>
      </c>
      <c r="Z598" s="385" t="s">
        <v>1413</v>
      </c>
      <c r="AA598" s="385" t="s">
        <v>1413</v>
      </c>
      <c r="AB598" s="378" t="s">
        <v>1413</v>
      </c>
      <c r="AC598" s="378" t="s">
        <v>1413</v>
      </c>
      <c r="AD598" s="378" t="s">
        <v>1413</v>
      </c>
      <c r="AE598" s="378" t="s">
        <v>1413</v>
      </c>
      <c r="AF598" s="378" t="s">
        <v>1413</v>
      </c>
    </row>
    <row r="599" spans="1:32" hidden="1">
      <c r="A599" s="378" t="s">
        <v>50</v>
      </c>
      <c r="B599" s="379">
        <f t="shared" si="9"/>
        <v>0</v>
      </c>
      <c r="C599" s="378"/>
      <c r="D599" s="378"/>
      <c r="E599" s="378"/>
      <c r="F599" s="380" t="s">
        <v>1413</v>
      </c>
      <c r="G599" s="378" t="s">
        <v>4376</v>
      </c>
      <c r="H599" s="379" t="s">
        <v>1491</v>
      </c>
      <c r="I599" s="378" t="s">
        <v>1492</v>
      </c>
      <c r="J599" s="381" t="s">
        <v>1413</v>
      </c>
      <c r="K599" s="381" t="s">
        <v>1413</v>
      </c>
      <c r="L599" s="378" t="s">
        <v>4377</v>
      </c>
      <c r="M599" s="378" t="s">
        <v>4226</v>
      </c>
      <c r="N599" s="382">
        <v>31465</v>
      </c>
      <c r="O599" s="383">
        <v>1986</v>
      </c>
      <c r="P599" s="378" t="s">
        <v>1413</v>
      </c>
      <c r="Q599" s="378" t="s">
        <v>1413</v>
      </c>
      <c r="R599" s="378" t="s">
        <v>1413</v>
      </c>
      <c r="S599" s="381">
        <v>3</v>
      </c>
      <c r="T599" s="381" t="s">
        <v>1261</v>
      </c>
      <c r="U599" s="378" t="s">
        <v>1427</v>
      </c>
      <c r="V599" s="384" t="s">
        <v>1426</v>
      </c>
      <c r="W599" s="378" t="s">
        <v>1413</v>
      </c>
      <c r="X599" s="378" t="s">
        <v>1413</v>
      </c>
      <c r="Y599" s="378" t="s">
        <v>954</v>
      </c>
      <c r="Z599" s="385" t="s">
        <v>1413</v>
      </c>
      <c r="AA599" s="385" t="s">
        <v>1413</v>
      </c>
      <c r="AB599" s="378" t="s">
        <v>1413</v>
      </c>
      <c r="AC599" s="378" t="s">
        <v>1413</v>
      </c>
      <c r="AD599" s="378" t="s">
        <v>1413</v>
      </c>
      <c r="AE599" s="378" t="s">
        <v>1413</v>
      </c>
      <c r="AF599" s="378" t="s">
        <v>1413</v>
      </c>
    </row>
    <row r="600" spans="1:32" hidden="1">
      <c r="A600" s="378" t="s">
        <v>50</v>
      </c>
      <c r="B600" s="379">
        <f t="shared" si="9"/>
        <v>0</v>
      </c>
      <c r="C600" s="378"/>
      <c r="D600" s="378"/>
      <c r="E600" s="378"/>
      <c r="F600" s="380" t="s">
        <v>1413</v>
      </c>
      <c r="G600" s="378" t="s">
        <v>4383</v>
      </c>
      <c r="H600" s="379" t="s">
        <v>1491</v>
      </c>
      <c r="I600" s="378" t="s">
        <v>1492</v>
      </c>
      <c r="J600" s="381" t="s">
        <v>1413</v>
      </c>
      <c r="K600" s="381" t="s">
        <v>1413</v>
      </c>
      <c r="L600" s="378" t="s">
        <v>4384</v>
      </c>
      <c r="M600" s="378" t="s">
        <v>4385</v>
      </c>
      <c r="N600" s="382">
        <v>41089</v>
      </c>
      <c r="O600" s="383">
        <v>2012</v>
      </c>
      <c r="P600" s="378" t="s">
        <v>1413</v>
      </c>
      <c r="Q600" s="378" t="s">
        <v>1413</v>
      </c>
      <c r="R600" s="378" t="s">
        <v>1413</v>
      </c>
      <c r="S600" s="381">
        <v>12</v>
      </c>
      <c r="T600" s="381" t="s">
        <v>1261</v>
      </c>
      <c r="U600" s="378" t="s">
        <v>1427</v>
      </c>
      <c r="V600" s="384" t="s">
        <v>1426</v>
      </c>
      <c r="W600" s="378" t="s">
        <v>1413</v>
      </c>
      <c r="X600" s="378" t="s">
        <v>1413</v>
      </c>
      <c r="Y600" s="378" t="s">
        <v>954</v>
      </c>
      <c r="Z600" s="385" t="s">
        <v>1413</v>
      </c>
      <c r="AA600" s="385" t="s">
        <v>1413</v>
      </c>
      <c r="AB600" s="378" t="s">
        <v>1413</v>
      </c>
      <c r="AC600" s="378" t="s">
        <v>1413</v>
      </c>
      <c r="AD600" s="378" t="s">
        <v>1413</v>
      </c>
      <c r="AE600" s="378" t="s">
        <v>1413</v>
      </c>
      <c r="AF600" s="378" t="s">
        <v>1413</v>
      </c>
    </row>
    <row r="601" spans="1:32" hidden="1">
      <c r="A601" s="378" t="s">
        <v>50</v>
      </c>
      <c r="B601" s="379">
        <f t="shared" si="9"/>
        <v>0</v>
      </c>
      <c r="C601" s="378"/>
      <c r="D601" s="378"/>
      <c r="E601" s="378"/>
      <c r="F601" s="380" t="s">
        <v>1413</v>
      </c>
      <c r="G601" s="378" t="s">
        <v>4386</v>
      </c>
      <c r="H601" s="379" t="s">
        <v>1491</v>
      </c>
      <c r="I601" s="378" t="s">
        <v>1492</v>
      </c>
      <c r="J601" s="381" t="s">
        <v>1413</v>
      </c>
      <c r="K601" s="381" t="s">
        <v>1413</v>
      </c>
      <c r="L601" s="378" t="s">
        <v>4387</v>
      </c>
      <c r="M601" s="378" t="s">
        <v>4388</v>
      </c>
      <c r="N601" s="382">
        <v>41089</v>
      </c>
      <c r="O601" s="383">
        <v>2012</v>
      </c>
      <c r="P601" s="378" t="s">
        <v>1413</v>
      </c>
      <c r="Q601" s="378" t="s">
        <v>1413</v>
      </c>
      <c r="R601" s="378" t="s">
        <v>1413</v>
      </c>
      <c r="S601" s="381">
        <v>9</v>
      </c>
      <c r="T601" s="381" t="s">
        <v>1426</v>
      </c>
      <c r="U601" s="378" t="s">
        <v>4389</v>
      </c>
      <c r="V601" s="384" t="s">
        <v>1426</v>
      </c>
      <c r="W601" s="378" t="s">
        <v>1413</v>
      </c>
      <c r="X601" s="378" t="s">
        <v>1413</v>
      </c>
      <c r="Y601" s="378" t="s">
        <v>954</v>
      </c>
      <c r="Z601" s="385" t="s">
        <v>1413</v>
      </c>
      <c r="AA601" s="385" t="s">
        <v>1413</v>
      </c>
      <c r="AB601" s="378" t="s">
        <v>1413</v>
      </c>
      <c r="AC601" s="378" t="s">
        <v>1413</v>
      </c>
      <c r="AD601" s="378" t="s">
        <v>1413</v>
      </c>
      <c r="AE601" s="378" t="s">
        <v>1413</v>
      </c>
      <c r="AF601" s="378" t="s">
        <v>1413</v>
      </c>
    </row>
    <row r="602" spans="1:32" hidden="1">
      <c r="A602" s="378" t="s">
        <v>50</v>
      </c>
      <c r="B602" s="379">
        <f t="shared" si="9"/>
        <v>0</v>
      </c>
      <c r="C602" s="378"/>
      <c r="D602" s="378"/>
      <c r="E602" s="378"/>
      <c r="F602" s="380" t="s">
        <v>1413</v>
      </c>
      <c r="G602" s="378" t="s">
        <v>4392</v>
      </c>
      <c r="H602" s="379" t="s">
        <v>1491</v>
      </c>
      <c r="I602" s="378" t="s">
        <v>1492</v>
      </c>
      <c r="J602" s="381" t="s">
        <v>1413</v>
      </c>
      <c r="K602" s="381" t="s">
        <v>1413</v>
      </c>
      <c r="L602" s="378" t="s">
        <v>4393</v>
      </c>
      <c r="M602" s="378" t="s">
        <v>4201</v>
      </c>
      <c r="N602" s="382">
        <v>37803</v>
      </c>
      <c r="O602" s="383">
        <v>2003</v>
      </c>
      <c r="P602" s="378" t="s">
        <v>1413</v>
      </c>
      <c r="Q602" s="378" t="s">
        <v>1413</v>
      </c>
      <c r="R602" s="378" t="s">
        <v>1413</v>
      </c>
      <c r="S602" s="381">
        <v>0</v>
      </c>
      <c r="T602" s="381" t="s">
        <v>1261</v>
      </c>
      <c r="U602" s="378" t="s">
        <v>1427</v>
      </c>
      <c r="V602" s="384" t="s">
        <v>1413</v>
      </c>
      <c r="W602" s="378" t="s">
        <v>1413</v>
      </c>
      <c r="X602" s="378" t="s">
        <v>1413</v>
      </c>
      <c r="Y602" s="378" t="s">
        <v>4199</v>
      </c>
      <c r="Z602" s="385" t="s">
        <v>1413</v>
      </c>
      <c r="AA602" s="385" t="s">
        <v>1413</v>
      </c>
      <c r="AB602" s="378" t="s">
        <v>4059</v>
      </c>
      <c r="AC602" s="378" t="s">
        <v>4394</v>
      </c>
      <c r="AD602" s="378" t="s">
        <v>1413</v>
      </c>
      <c r="AE602" s="378" t="s">
        <v>1413</v>
      </c>
      <c r="AF602" s="378" t="s">
        <v>1413</v>
      </c>
    </row>
    <row r="603" spans="1:32" hidden="1">
      <c r="A603" s="378" t="s">
        <v>50</v>
      </c>
      <c r="B603" s="379">
        <f t="shared" si="9"/>
        <v>0</v>
      </c>
      <c r="C603" s="378"/>
      <c r="D603" s="378"/>
      <c r="E603" s="378"/>
      <c r="F603" s="380" t="s">
        <v>1413</v>
      </c>
      <c r="G603" s="378" t="s">
        <v>4404</v>
      </c>
      <c r="H603" s="379" t="s">
        <v>1491</v>
      </c>
      <c r="I603" s="378" t="s">
        <v>1492</v>
      </c>
      <c r="J603" s="381" t="s">
        <v>1413</v>
      </c>
      <c r="K603" s="381" t="s">
        <v>1413</v>
      </c>
      <c r="L603" s="378" t="s">
        <v>4405</v>
      </c>
      <c r="M603" s="378" t="s">
        <v>4137</v>
      </c>
      <c r="N603" s="382">
        <v>41087</v>
      </c>
      <c r="O603" s="383">
        <v>2012</v>
      </c>
      <c r="P603" s="378" t="s">
        <v>1413</v>
      </c>
      <c r="Q603" s="378" t="s">
        <v>1413</v>
      </c>
      <c r="R603" s="378" t="s">
        <v>1413</v>
      </c>
      <c r="S603" s="381">
        <v>0</v>
      </c>
      <c r="T603" s="381" t="s">
        <v>1426</v>
      </c>
      <c r="U603" s="378" t="s">
        <v>1413</v>
      </c>
      <c r="V603" s="384" t="s">
        <v>1426</v>
      </c>
      <c r="W603" s="378" t="s">
        <v>1413</v>
      </c>
      <c r="X603" s="378" t="s">
        <v>1413</v>
      </c>
      <c r="Y603" s="378" t="s">
        <v>4211</v>
      </c>
      <c r="Z603" s="385" t="s">
        <v>1413</v>
      </c>
      <c r="AA603" s="385" t="s">
        <v>1413</v>
      </c>
      <c r="AB603" s="378" t="s">
        <v>1413</v>
      </c>
      <c r="AC603" s="378" t="s">
        <v>1413</v>
      </c>
      <c r="AD603" s="378" t="s">
        <v>1413</v>
      </c>
      <c r="AE603" s="378" t="s">
        <v>1413</v>
      </c>
      <c r="AF603" s="378" t="s">
        <v>1413</v>
      </c>
    </row>
    <row r="604" spans="1:32" hidden="1">
      <c r="A604" s="378" t="s">
        <v>50</v>
      </c>
      <c r="B604" s="379">
        <f t="shared" si="9"/>
        <v>0</v>
      </c>
      <c r="C604" s="378"/>
      <c r="D604" s="378"/>
      <c r="E604" s="378"/>
      <c r="F604" s="380" t="s">
        <v>1413</v>
      </c>
      <c r="G604" s="378" t="s">
        <v>4062</v>
      </c>
      <c r="H604" s="379" t="s">
        <v>1491</v>
      </c>
      <c r="I604" s="378" t="s">
        <v>1492</v>
      </c>
      <c r="J604" s="381" t="s">
        <v>1413</v>
      </c>
      <c r="K604" s="381" t="s">
        <v>1413</v>
      </c>
      <c r="L604" s="378" t="s">
        <v>4063</v>
      </c>
      <c r="M604" s="378" t="s">
        <v>4064</v>
      </c>
      <c r="N604" s="382">
        <v>33071</v>
      </c>
      <c r="O604" s="383">
        <v>1990</v>
      </c>
      <c r="P604" s="378" t="s">
        <v>1413</v>
      </c>
      <c r="Q604" s="378" t="s">
        <v>1413</v>
      </c>
      <c r="R604" s="378" t="s">
        <v>1413</v>
      </c>
      <c r="S604" s="381">
        <v>0</v>
      </c>
      <c r="T604" s="381" t="s">
        <v>1426</v>
      </c>
      <c r="U604" s="378" t="s">
        <v>1413</v>
      </c>
      <c r="V604" s="384" t="s">
        <v>1496</v>
      </c>
      <c r="W604" s="378" t="s">
        <v>1414</v>
      </c>
      <c r="X604" s="378" t="s">
        <v>4065</v>
      </c>
      <c r="Y604" s="378" t="s">
        <v>954</v>
      </c>
      <c r="Z604" s="385" t="s">
        <v>1413</v>
      </c>
      <c r="AA604" s="385" t="s">
        <v>1413</v>
      </c>
      <c r="AB604" s="378" t="s">
        <v>4066</v>
      </c>
      <c r="AC604" s="378" t="s">
        <v>4067</v>
      </c>
      <c r="AD604" s="378" t="s">
        <v>4068</v>
      </c>
      <c r="AE604" s="378" t="s">
        <v>4069</v>
      </c>
      <c r="AF604" s="378" t="s">
        <v>1413</v>
      </c>
    </row>
    <row r="605" spans="1:32" hidden="1">
      <c r="A605" s="378" t="s">
        <v>50</v>
      </c>
      <c r="B605" s="379">
        <f t="shared" si="9"/>
        <v>0</v>
      </c>
      <c r="C605" s="378"/>
      <c r="D605" s="378"/>
      <c r="E605" s="378"/>
      <c r="F605" s="380" t="s">
        <v>1413</v>
      </c>
      <c r="G605" s="378" t="s">
        <v>4094</v>
      </c>
      <c r="H605" s="379" t="s">
        <v>1491</v>
      </c>
      <c r="I605" s="378" t="s">
        <v>1492</v>
      </c>
      <c r="J605" s="381" t="s">
        <v>1413</v>
      </c>
      <c r="K605" s="381" t="s">
        <v>1413</v>
      </c>
      <c r="L605" s="378" t="s">
        <v>4095</v>
      </c>
      <c r="M605" s="378" t="s">
        <v>4096</v>
      </c>
      <c r="N605" s="382">
        <v>19856</v>
      </c>
      <c r="O605" s="383">
        <v>1954</v>
      </c>
      <c r="P605" s="378" t="s">
        <v>1413</v>
      </c>
      <c r="Q605" s="378" t="s">
        <v>1413</v>
      </c>
      <c r="R605" s="378" t="s">
        <v>1413</v>
      </c>
      <c r="S605" s="381">
        <v>21</v>
      </c>
      <c r="T605" s="381" t="s">
        <v>1261</v>
      </c>
      <c r="U605" s="378" t="s">
        <v>1427</v>
      </c>
      <c r="V605" s="384" t="s">
        <v>1426</v>
      </c>
      <c r="W605" s="378" t="s">
        <v>1413</v>
      </c>
      <c r="X605" s="378" t="s">
        <v>1413</v>
      </c>
      <c r="Y605" s="378" t="s">
        <v>954</v>
      </c>
      <c r="Z605" s="385" t="s">
        <v>1413</v>
      </c>
      <c r="AA605" s="385" t="s">
        <v>1413</v>
      </c>
      <c r="AB605" s="378" t="s">
        <v>1413</v>
      </c>
      <c r="AC605" s="378" t="s">
        <v>4097</v>
      </c>
      <c r="AD605" s="378" t="s">
        <v>1413</v>
      </c>
      <c r="AE605" s="378" t="s">
        <v>1413</v>
      </c>
      <c r="AF605" s="378" t="s">
        <v>1413</v>
      </c>
    </row>
    <row r="606" spans="1:32" hidden="1">
      <c r="A606" s="378" t="s">
        <v>50</v>
      </c>
      <c r="B606" s="379">
        <f t="shared" si="9"/>
        <v>0</v>
      </c>
      <c r="C606" s="378"/>
      <c r="D606" s="378"/>
      <c r="E606" s="378"/>
      <c r="F606" s="380" t="s">
        <v>1413</v>
      </c>
      <c r="G606" s="378" t="s">
        <v>4098</v>
      </c>
      <c r="H606" s="379" t="s">
        <v>1491</v>
      </c>
      <c r="I606" s="378" t="s">
        <v>1492</v>
      </c>
      <c r="J606" s="381" t="s">
        <v>1413</v>
      </c>
      <c r="K606" s="381" t="s">
        <v>1413</v>
      </c>
      <c r="L606" s="378" t="s">
        <v>4099</v>
      </c>
      <c r="M606" s="378" t="s">
        <v>4096</v>
      </c>
      <c r="N606" s="382">
        <v>29718</v>
      </c>
      <c r="O606" s="383">
        <v>1981</v>
      </c>
      <c r="P606" s="378" t="s">
        <v>1413</v>
      </c>
      <c r="Q606" s="378" t="s">
        <v>1413</v>
      </c>
      <c r="R606" s="378" t="s">
        <v>1413</v>
      </c>
      <c r="S606" s="381">
        <v>5</v>
      </c>
      <c r="T606" s="381" t="s">
        <v>1261</v>
      </c>
      <c r="U606" s="378" t="s">
        <v>1427</v>
      </c>
      <c r="V606" s="384" t="s">
        <v>1426</v>
      </c>
      <c r="W606" s="378" t="s">
        <v>1413</v>
      </c>
      <c r="X606" s="378" t="s">
        <v>1413</v>
      </c>
      <c r="Y606" s="378" t="s">
        <v>954</v>
      </c>
      <c r="Z606" s="385" t="s">
        <v>1413</v>
      </c>
      <c r="AA606" s="385" t="s">
        <v>1413</v>
      </c>
      <c r="AB606" s="378" t="s">
        <v>1413</v>
      </c>
      <c r="AC606" s="378" t="s">
        <v>1413</v>
      </c>
      <c r="AD606" s="378" t="s">
        <v>1413</v>
      </c>
      <c r="AE606" s="378" t="s">
        <v>1413</v>
      </c>
      <c r="AF606" s="378" t="s">
        <v>1413</v>
      </c>
    </row>
    <row r="607" spans="1:32" hidden="1">
      <c r="A607" s="378" t="s">
        <v>50</v>
      </c>
      <c r="B607" s="379">
        <f t="shared" si="9"/>
        <v>0</v>
      </c>
      <c r="C607" s="378"/>
      <c r="D607" s="378"/>
      <c r="E607" s="378"/>
      <c r="F607" s="380" t="s">
        <v>1413</v>
      </c>
      <c r="G607" s="378" t="s">
        <v>4100</v>
      </c>
      <c r="H607" s="379" t="s">
        <v>1491</v>
      </c>
      <c r="I607" s="378" t="s">
        <v>1492</v>
      </c>
      <c r="J607" s="381" t="s">
        <v>1413</v>
      </c>
      <c r="K607" s="381" t="s">
        <v>1413</v>
      </c>
      <c r="L607" s="378" t="s">
        <v>4101</v>
      </c>
      <c r="M607" s="378" t="s">
        <v>4096</v>
      </c>
      <c r="N607" s="382">
        <v>42114</v>
      </c>
      <c r="O607" s="383">
        <v>2015</v>
      </c>
      <c r="P607" s="378" t="s">
        <v>1413</v>
      </c>
      <c r="Q607" s="378" t="s">
        <v>1413</v>
      </c>
      <c r="R607" s="378" t="s">
        <v>1413</v>
      </c>
      <c r="S607" s="381">
        <v>5</v>
      </c>
      <c r="T607" s="381" t="s">
        <v>1261</v>
      </c>
      <c r="U607" s="378" t="s">
        <v>4102</v>
      </c>
      <c r="V607" s="384" t="s">
        <v>1426</v>
      </c>
      <c r="W607" s="378" t="s">
        <v>1413</v>
      </c>
      <c r="X607" s="378" t="s">
        <v>1413</v>
      </c>
      <c r="Y607" s="378" t="s">
        <v>954</v>
      </c>
      <c r="Z607" s="385" t="s">
        <v>1413</v>
      </c>
      <c r="AA607" s="385" t="s">
        <v>1413</v>
      </c>
      <c r="AB607" s="378" t="s">
        <v>1413</v>
      </c>
      <c r="AC607" s="378" t="s">
        <v>1413</v>
      </c>
      <c r="AD607" s="378" t="s">
        <v>1413</v>
      </c>
      <c r="AE607" s="378" t="s">
        <v>1413</v>
      </c>
      <c r="AF607" s="378" t="s">
        <v>1413</v>
      </c>
    </row>
    <row r="608" spans="1:32" hidden="1">
      <c r="A608" s="378" t="s">
        <v>50</v>
      </c>
      <c r="B608" s="379">
        <f t="shared" si="9"/>
        <v>0</v>
      </c>
      <c r="C608" s="378"/>
      <c r="D608" s="378"/>
      <c r="E608" s="378"/>
      <c r="F608" s="380" t="s">
        <v>1413</v>
      </c>
      <c r="G608" s="378" t="s">
        <v>4418</v>
      </c>
      <c r="H608" s="379" t="s">
        <v>1491</v>
      </c>
      <c r="I608" s="378" t="s">
        <v>1492</v>
      </c>
      <c r="J608" s="381" t="s">
        <v>1413</v>
      </c>
      <c r="K608" s="381" t="s">
        <v>1413</v>
      </c>
      <c r="L608" s="378" t="s">
        <v>4419</v>
      </c>
      <c r="M608" s="378" t="s">
        <v>4226</v>
      </c>
      <c r="N608" s="382">
        <v>34516</v>
      </c>
      <c r="O608" s="383">
        <v>1994</v>
      </c>
      <c r="P608" s="378" t="s">
        <v>1413</v>
      </c>
      <c r="Q608" s="378" t="s">
        <v>1413</v>
      </c>
      <c r="R608" s="378" t="s">
        <v>1413</v>
      </c>
      <c r="S608" s="381">
        <v>7</v>
      </c>
      <c r="T608" s="381" t="s">
        <v>1261</v>
      </c>
      <c r="U608" s="378" t="s">
        <v>1427</v>
      </c>
      <c r="V608" s="384" t="s">
        <v>1426</v>
      </c>
      <c r="W608" s="378" t="s">
        <v>1413</v>
      </c>
      <c r="X608" s="378" t="s">
        <v>1413</v>
      </c>
      <c r="Y608" s="378" t="s">
        <v>4224</v>
      </c>
      <c r="Z608" s="385" t="s">
        <v>1413</v>
      </c>
      <c r="AA608" s="385" t="s">
        <v>1413</v>
      </c>
      <c r="AB608" s="378" t="s">
        <v>4420</v>
      </c>
      <c r="AC608" s="378" t="s">
        <v>4421</v>
      </c>
      <c r="AD608" s="378" t="s">
        <v>4230</v>
      </c>
      <c r="AE608" s="378" t="s">
        <v>4231</v>
      </c>
      <c r="AF608" s="378" t="s">
        <v>1413</v>
      </c>
    </row>
    <row r="609" spans="1:32" hidden="1">
      <c r="A609" s="378" t="s">
        <v>50</v>
      </c>
      <c r="B609" s="379">
        <f t="shared" si="9"/>
        <v>0</v>
      </c>
      <c r="C609" s="378"/>
      <c r="D609" s="378"/>
      <c r="E609" s="378"/>
      <c r="F609" s="380" t="s">
        <v>1413</v>
      </c>
      <c r="G609" s="378" t="s">
        <v>4422</v>
      </c>
      <c r="H609" s="379" t="s">
        <v>1491</v>
      </c>
      <c r="I609" s="378" t="s">
        <v>1492</v>
      </c>
      <c r="J609" s="381" t="s">
        <v>1413</v>
      </c>
      <c r="K609" s="381" t="s">
        <v>1413</v>
      </c>
      <c r="L609" s="378" t="s">
        <v>4423</v>
      </c>
      <c r="M609" s="378" t="s">
        <v>4226</v>
      </c>
      <c r="N609" s="382">
        <v>34516</v>
      </c>
      <c r="O609" s="383">
        <v>1994</v>
      </c>
      <c r="P609" s="378" t="s">
        <v>1413</v>
      </c>
      <c r="Q609" s="378" t="s">
        <v>1413</v>
      </c>
      <c r="R609" s="378" t="s">
        <v>1413</v>
      </c>
      <c r="S609" s="381">
        <v>97</v>
      </c>
      <c r="T609" s="381" t="s">
        <v>1261</v>
      </c>
      <c r="U609" s="378" t="s">
        <v>1427</v>
      </c>
      <c r="V609" s="384" t="s">
        <v>1426</v>
      </c>
      <c r="W609" s="378" t="s">
        <v>1413</v>
      </c>
      <c r="X609" s="378" t="s">
        <v>1413</v>
      </c>
      <c r="Y609" s="378" t="s">
        <v>4224</v>
      </c>
      <c r="Z609" s="385" t="s">
        <v>1413</v>
      </c>
      <c r="AA609" s="385" t="s">
        <v>1413</v>
      </c>
      <c r="AB609" s="378" t="s">
        <v>4420</v>
      </c>
      <c r="AC609" s="378" t="s">
        <v>4421</v>
      </c>
      <c r="AD609" s="378" t="s">
        <v>4230</v>
      </c>
      <c r="AE609" s="378" t="s">
        <v>4231</v>
      </c>
      <c r="AF609" s="378" t="s">
        <v>1413</v>
      </c>
    </row>
    <row r="610" spans="1:32" hidden="1">
      <c r="A610" s="378" t="s">
        <v>50</v>
      </c>
      <c r="B610" s="379">
        <f t="shared" si="9"/>
        <v>0</v>
      </c>
      <c r="C610" s="378"/>
      <c r="D610" s="378"/>
      <c r="E610" s="378"/>
      <c r="F610" s="380" t="s">
        <v>1413</v>
      </c>
      <c r="G610" s="378" t="s">
        <v>4440</v>
      </c>
      <c r="H610" s="379" t="s">
        <v>1491</v>
      </c>
      <c r="I610" s="378" t="s">
        <v>1492</v>
      </c>
      <c r="J610" s="381" t="s">
        <v>1413</v>
      </c>
      <c r="K610" s="381" t="s">
        <v>1413</v>
      </c>
      <c r="L610" s="378" t="s">
        <v>4441</v>
      </c>
      <c r="M610" s="378" t="s">
        <v>4442</v>
      </c>
      <c r="N610" s="382">
        <v>33284</v>
      </c>
      <c r="O610" s="383">
        <v>1991</v>
      </c>
      <c r="P610" s="378" t="s">
        <v>1413</v>
      </c>
      <c r="Q610" s="378" t="s">
        <v>1413</v>
      </c>
      <c r="R610" s="378" t="s">
        <v>1413</v>
      </c>
      <c r="S610" s="381">
        <v>9</v>
      </c>
      <c r="T610" s="381" t="s">
        <v>1261</v>
      </c>
      <c r="U610" s="378" t="s">
        <v>1427</v>
      </c>
      <c r="V610" s="384" t="s">
        <v>1413</v>
      </c>
      <c r="W610" s="378" t="s">
        <v>1413</v>
      </c>
      <c r="X610" s="378" t="s">
        <v>1413</v>
      </c>
      <c r="Y610" s="378" t="s">
        <v>954</v>
      </c>
      <c r="Z610" s="385" t="s">
        <v>1413</v>
      </c>
      <c r="AA610" s="385" t="s">
        <v>1413</v>
      </c>
      <c r="AB610" s="378" t="s">
        <v>1413</v>
      </c>
      <c r="AC610" s="378" t="s">
        <v>4443</v>
      </c>
      <c r="AD610" s="378" t="s">
        <v>1413</v>
      </c>
      <c r="AE610" s="378" t="s">
        <v>1413</v>
      </c>
      <c r="AF610" s="378" t="s">
        <v>1413</v>
      </c>
    </row>
    <row r="611" spans="1:32" hidden="1">
      <c r="A611" s="378" t="s">
        <v>50</v>
      </c>
      <c r="B611" s="379">
        <f t="shared" si="9"/>
        <v>0</v>
      </c>
      <c r="C611" s="378"/>
      <c r="D611" s="378"/>
      <c r="E611" s="378"/>
      <c r="F611" s="380" t="s">
        <v>1413</v>
      </c>
      <c r="G611" s="378" t="s">
        <v>4444</v>
      </c>
      <c r="H611" s="379" t="s">
        <v>1491</v>
      </c>
      <c r="I611" s="378" t="s">
        <v>1492</v>
      </c>
      <c r="J611" s="381" t="s">
        <v>1413</v>
      </c>
      <c r="K611" s="381" t="s">
        <v>1413</v>
      </c>
      <c r="L611" s="378" t="s">
        <v>4445</v>
      </c>
      <c r="M611" s="378" t="s">
        <v>4446</v>
      </c>
      <c r="N611" s="382">
        <v>35976</v>
      </c>
      <c r="O611" s="383">
        <v>1998</v>
      </c>
      <c r="P611" s="378" t="s">
        <v>1413</v>
      </c>
      <c r="Q611" s="378" t="s">
        <v>1413</v>
      </c>
      <c r="R611" s="378" t="s">
        <v>1413</v>
      </c>
      <c r="S611" s="381">
        <v>15</v>
      </c>
      <c r="T611" s="381" t="s">
        <v>1261</v>
      </c>
      <c r="U611" s="378" t="s">
        <v>4447</v>
      </c>
      <c r="V611" s="384" t="s">
        <v>1426</v>
      </c>
      <c r="W611" s="378" t="s">
        <v>1413</v>
      </c>
      <c r="X611" s="378" t="s">
        <v>1413</v>
      </c>
      <c r="Y611" s="378" t="s">
        <v>954</v>
      </c>
      <c r="Z611" s="385" t="s">
        <v>1413</v>
      </c>
      <c r="AA611" s="385" t="s">
        <v>1413</v>
      </c>
      <c r="AB611" s="378" t="s">
        <v>4448</v>
      </c>
      <c r="AC611" s="378" t="s">
        <v>4449</v>
      </c>
      <c r="AD611" s="378" t="s">
        <v>1413</v>
      </c>
      <c r="AE611" s="378" t="s">
        <v>1413</v>
      </c>
      <c r="AF611" s="378" t="s">
        <v>1413</v>
      </c>
    </row>
    <row r="612" spans="1:32" hidden="1">
      <c r="A612" s="378" t="s">
        <v>50</v>
      </c>
      <c r="B612" s="379">
        <f t="shared" si="9"/>
        <v>0</v>
      </c>
      <c r="C612" s="378"/>
      <c r="D612" s="378"/>
      <c r="E612" s="378"/>
      <c r="F612" s="380" t="s">
        <v>1413</v>
      </c>
      <c r="G612" s="378" t="s">
        <v>4450</v>
      </c>
      <c r="H612" s="379" t="s">
        <v>1491</v>
      </c>
      <c r="I612" s="378" t="s">
        <v>1492</v>
      </c>
      <c r="J612" s="381" t="s">
        <v>1413</v>
      </c>
      <c r="K612" s="381" t="s">
        <v>1413</v>
      </c>
      <c r="L612" s="378" t="s">
        <v>4451</v>
      </c>
      <c r="M612" s="378" t="s">
        <v>4234</v>
      </c>
      <c r="N612" s="382">
        <v>40179</v>
      </c>
      <c r="O612" s="383">
        <v>2010</v>
      </c>
      <c r="P612" s="378" t="s">
        <v>1413</v>
      </c>
      <c r="Q612" s="378" t="s">
        <v>1413</v>
      </c>
      <c r="R612" s="378" t="s">
        <v>1413</v>
      </c>
      <c r="S612" s="381">
        <v>12</v>
      </c>
      <c r="T612" s="381" t="s">
        <v>1261</v>
      </c>
      <c r="U612" s="378" t="s">
        <v>1427</v>
      </c>
      <c r="V612" s="384" t="s">
        <v>1426</v>
      </c>
      <c r="W612" s="378" t="s">
        <v>1413</v>
      </c>
      <c r="X612" s="378" t="s">
        <v>1413</v>
      </c>
      <c r="Y612" s="378" t="s">
        <v>954</v>
      </c>
      <c r="Z612" s="385" t="s">
        <v>1413</v>
      </c>
      <c r="AA612" s="385" t="s">
        <v>1413</v>
      </c>
      <c r="AB612" s="378" t="s">
        <v>4452</v>
      </c>
      <c r="AC612" s="378" t="s">
        <v>4453</v>
      </c>
      <c r="AD612" s="378" t="s">
        <v>1413</v>
      </c>
      <c r="AE612" s="378" t="s">
        <v>1413</v>
      </c>
      <c r="AF612" s="378" t="s">
        <v>1413</v>
      </c>
    </row>
    <row r="613" spans="1:32" hidden="1">
      <c r="A613" s="378" t="s">
        <v>148</v>
      </c>
      <c r="B613" s="379">
        <f t="shared" si="9"/>
        <v>0</v>
      </c>
      <c r="C613" s="378"/>
      <c r="D613" s="378"/>
      <c r="E613" s="378"/>
      <c r="F613" s="380" t="s">
        <v>1413</v>
      </c>
      <c r="G613" s="378" t="s">
        <v>4531</v>
      </c>
      <c r="H613" s="379" t="s">
        <v>1491</v>
      </c>
      <c r="I613" s="378" t="s">
        <v>1492</v>
      </c>
      <c r="J613" s="381" t="s">
        <v>1413</v>
      </c>
      <c r="K613" s="381" t="s">
        <v>1413</v>
      </c>
      <c r="L613" s="378" t="s">
        <v>4532</v>
      </c>
      <c r="M613" s="378" t="s">
        <v>4533</v>
      </c>
      <c r="N613" s="382">
        <v>35612</v>
      </c>
      <c r="O613" s="383">
        <v>1997</v>
      </c>
      <c r="P613" s="378" t="s">
        <v>1413</v>
      </c>
      <c r="Q613" s="378" t="s">
        <v>1413</v>
      </c>
      <c r="R613" s="378" t="s">
        <v>1413</v>
      </c>
      <c r="S613" s="381" t="s">
        <v>1413</v>
      </c>
      <c r="T613" s="381" t="s">
        <v>1413</v>
      </c>
      <c r="U613" s="378" t="s">
        <v>4519</v>
      </c>
      <c r="V613" s="384" t="s">
        <v>1413</v>
      </c>
      <c r="W613" s="378" t="s">
        <v>1413</v>
      </c>
      <c r="X613" s="378" t="s">
        <v>1413</v>
      </c>
      <c r="Y613" s="378" t="s">
        <v>4520</v>
      </c>
      <c r="Z613" s="385" t="s">
        <v>1413</v>
      </c>
      <c r="AA613" s="385" t="s">
        <v>1413</v>
      </c>
      <c r="AB613" s="378" t="s">
        <v>1413</v>
      </c>
      <c r="AC613" s="378" t="s">
        <v>1413</v>
      </c>
      <c r="AD613" s="378" t="s">
        <v>1413</v>
      </c>
      <c r="AE613" s="378" t="s">
        <v>1413</v>
      </c>
      <c r="AF613" s="378" t="s">
        <v>1413</v>
      </c>
    </row>
    <row r="614" spans="1:32" hidden="1">
      <c r="A614" s="378" t="s">
        <v>148</v>
      </c>
      <c r="B614" s="379">
        <f t="shared" si="9"/>
        <v>0</v>
      </c>
      <c r="C614" s="378"/>
      <c r="D614" s="378"/>
      <c r="E614" s="378"/>
      <c r="F614" s="380" t="s">
        <v>1413</v>
      </c>
      <c r="G614" s="378" t="s">
        <v>4534</v>
      </c>
      <c r="H614" s="379" t="s">
        <v>1491</v>
      </c>
      <c r="I614" s="378" t="s">
        <v>1492</v>
      </c>
      <c r="J614" s="381" t="s">
        <v>1413</v>
      </c>
      <c r="K614" s="381" t="s">
        <v>1413</v>
      </c>
      <c r="L614" s="378" t="s">
        <v>4535</v>
      </c>
      <c r="M614" s="378" t="s">
        <v>4536</v>
      </c>
      <c r="N614" s="382">
        <v>35612</v>
      </c>
      <c r="O614" s="383">
        <v>1997</v>
      </c>
      <c r="P614" s="378" t="s">
        <v>1413</v>
      </c>
      <c r="Q614" s="378" t="s">
        <v>1413</v>
      </c>
      <c r="R614" s="378" t="s">
        <v>1413</v>
      </c>
      <c r="S614" s="381" t="s">
        <v>1413</v>
      </c>
      <c r="T614" s="381" t="s">
        <v>1413</v>
      </c>
      <c r="U614" s="378" t="s">
        <v>4519</v>
      </c>
      <c r="V614" s="384" t="s">
        <v>1413</v>
      </c>
      <c r="W614" s="378" t="s">
        <v>1413</v>
      </c>
      <c r="X614" s="378" t="s">
        <v>1413</v>
      </c>
      <c r="Y614" s="378" t="s">
        <v>4520</v>
      </c>
      <c r="Z614" s="385" t="s">
        <v>1413</v>
      </c>
      <c r="AA614" s="385" t="s">
        <v>1413</v>
      </c>
      <c r="AB614" s="378" t="s">
        <v>1413</v>
      </c>
      <c r="AC614" s="378" t="s">
        <v>1413</v>
      </c>
      <c r="AD614" s="378" t="s">
        <v>1413</v>
      </c>
      <c r="AE614" s="378" t="s">
        <v>1413</v>
      </c>
      <c r="AF614" s="378" t="s">
        <v>1413</v>
      </c>
    </row>
    <row r="615" spans="1:32" hidden="1">
      <c r="A615" s="378" t="s">
        <v>148</v>
      </c>
      <c r="B615" s="379">
        <f t="shared" si="9"/>
        <v>0</v>
      </c>
      <c r="C615" s="378"/>
      <c r="D615" s="378"/>
      <c r="E615" s="378"/>
      <c r="F615" s="380" t="s">
        <v>1413</v>
      </c>
      <c r="G615" s="378" t="s">
        <v>4516</v>
      </c>
      <c r="H615" s="379" t="s">
        <v>1491</v>
      </c>
      <c r="I615" s="378" t="s">
        <v>1492</v>
      </c>
      <c r="J615" s="381" t="s">
        <v>1413</v>
      </c>
      <c r="K615" s="381" t="s">
        <v>1413</v>
      </c>
      <c r="L615" s="378" t="s">
        <v>4517</v>
      </c>
      <c r="M615" s="378" t="s">
        <v>4518</v>
      </c>
      <c r="N615" s="382">
        <v>32211</v>
      </c>
      <c r="O615" s="383">
        <v>1988</v>
      </c>
      <c r="P615" s="378" t="s">
        <v>1413</v>
      </c>
      <c r="Q615" s="378" t="s">
        <v>1413</v>
      </c>
      <c r="R615" s="378" t="s">
        <v>1413</v>
      </c>
      <c r="S615" s="381" t="s">
        <v>1413</v>
      </c>
      <c r="T615" s="381" t="s">
        <v>1413</v>
      </c>
      <c r="U615" s="378" t="s">
        <v>4519</v>
      </c>
      <c r="V615" s="384" t="s">
        <v>1413</v>
      </c>
      <c r="W615" s="378" t="s">
        <v>1413</v>
      </c>
      <c r="X615" s="378" t="s">
        <v>1413</v>
      </c>
      <c r="Y615" s="378" t="s">
        <v>4520</v>
      </c>
      <c r="Z615" s="385" t="s">
        <v>1413</v>
      </c>
      <c r="AA615" s="385" t="s">
        <v>1413</v>
      </c>
      <c r="AB615" s="378" t="s">
        <v>1413</v>
      </c>
      <c r="AC615" s="378" t="s">
        <v>1413</v>
      </c>
      <c r="AD615" s="378" t="s">
        <v>1413</v>
      </c>
      <c r="AE615" s="378" t="s">
        <v>1413</v>
      </c>
      <c r="AF615" s="378" t="s">
        <v>1413</v>
      </c>
    </row>
    <row r="616" spans="1:32" hidden="1">
      <c r="A616" s="378" t="s">
        <v>4554</v>
      </c>
      <c r="B616" s="379">
        <f t="shared" si="9"/>
        <v>0</v>
      </c>
      <c r="C616" s="378"/>
      <c r="D616" s="378"/>
      <c r="E616" s="378"/>
      <c r="F616" s="380" t="s">
        <v>1413</v>
      </c>
      <c r="G616" s="378" t="s">
        <v>4566</v>
      </c>
      <c r="H616" s="379" t="s">
        <v>1491</v>
      </c>
      <c r="I616" s="378" t="s">
        <v>1492</v>
      </c>
      <c r="J616" s="381" t="s">
        <v>1413</v>
      </c>
      <c r="K616" s="381" t="s">
        <v>1413</v>
      </c>
      <c r="L616" s="378" t="s">
        <v>4567</v>
      </c>
      <c r="M616" s="378" t="s">
        <v>4568</v>
      </c>
      <c r="N616" s="382">
        <v>42186</v>
      </c>
      <c r="O616" s="383">
        <v>2015</v>
      </c>
      <c r="P616" s="378" t="s">
        <v>1413</v>
      </c>
      <c r="Q616" s="378" t="s">
        <v>1413</v>
      </c>
      <c r="R616" s="378" t="s">
        <v>1413</v>
      </c>
      <c r="S616" s="381" t="s">
        <v>1413</v>
      </c>
      <c r="T616" s="381" t="s">
        <v>1413</v>
      </c>
      <c r="U616" s="378" t="s">
        <v>1413</v>
      </c>
      <c r="V616" s="384" t="s">
        <v>1413</v>
      </c>
      <c r="W616" s="378" t="s">
        <v>1413</v>
      </c>
      <c r="X616" s="378" t="s">
        <v>1413</v>
      </c>
      <c r="Y616" s="378" t="s">
        <v>4553</v>
      </c>
      <c r="Z616" s="385" t="s">
        <v>1413</v>
      </c>
      <c r="AA616" s="385" t="s">
        <v>1413</v>
      </c>
      <c r="AB616" s="378" t="s">
        <v>4558</v>
      </c>
      <c r="AC616" s="378" t="s">
        <v>4569</v>
      </c>
      <c r="AD616" s="378" t="s">
        <v>1413</v>
      </c>
      <c r="AE616" s="378" t="s">
        <v>1413</v>
      </c>
      <c r="AF616" s="378" t="s">
        <v>1413</v>
      </c>
    </row>
    <row r="617" spans="1:32" hidden="1">
      <c r="A617" s="378" t="s">
        <v>4554</v>
      </c>
      <c r="B617" s="379">
        <f t="shared" si="9"/>
        <v>0</v>
      </c>
      <c r="C617" s="378"/>
      <c r="D617" s="378"/>
      <c r="E617" s="378"/>
      <c r="F617" s="380" t="s">
        <v>1413</v>
      </c>
      <c r="G617" s="378" t="s">
        <v>4593</v>
      </c>
      <c r="H617" s="379" t="s">
        <v>1491</v>
      </c>
      <c r="I617" s="378" t="s">
        <v>1492</v>
      </c>
      <c r="J617" s="381" t="s">
        <v>1413</v>
      </c>
      <c r="K617" s="381" t="s">
        <v>1413</v>
      </c>
      <c r="L617" s="378" t="s">
        <v>4594</v>
      </c>
      <c r="M617" s="378" t="s">
        <v>4595</v>
      </c>
      <c r="N617" s="382">
        <v>29378</v>
      </c>
      <c r="O617" s="383">
        <v>1980</v>
      </c>
      <c r="P617" s="378" t="s">
        <v>1413</v>
      </c>
      <c r="Q617" s="378" t="s">
        <v>1413</v>
      </c>
      <c r="R617" s="378" t="s">
        <v>1413</v>
      </c>
      <c r="S617" s="381">
        <v>3</v>
      </c>
      <c r="T617" s="381" t="s">
        <v>1261</v>
      </c>
      <c r="U617" s="378" t="s">
        <v>4596</v>
      </c>
      <c r="V617" s="384" t="s">
        <v>1426</v>
      </c>
      <c r="W617" s="378" t="s">
        <v>1413</v>
      </c>
      <c r="X617" s="378" t="s">
        <v>1413</v>
      </c>
      <c r="Y617" s="378" t="s">
        <v>4553</v>
      </c>
      <c r="Z617" s="385" t="s">
        <v>1413</v>
      </c>
      <c r="AA617" s="385" t="s">
        <v>1413</v>
      </c>
      <c r="AB617" s="378" t="s">
        <v>4597</v>
      </c>
      <c r="AC617" s="378" t="s">
        <v>1413</v>
      </c>
      <c r="AD617" s="378" t="s">
        <v>1413</v>
      </c>
      <c r="AE617" s="378" t="s">
        <v>1413</v>
      </c>
      <c r="AF617" s="378" t="s">
        <v>1413</v>
      </c>
    </row>
    <row r="618" spans="1:32" hidden="1">
      <c r="A618" s="378" t="s">
        <v>149</v>
      </c>
      <c r="B618" s="379">
        <f t="shared" si="9"/>
        <v>0</v>
      </c>
      <c r="C618" s="378"/>
      <c r="D618" s="378"/>
      <c r="E618" s="378"/>
      <c r="F618" s="380" t="s">
        <v>1413</v>
      </c>
      <c r="G618" s="378" t="s">
        <v>4814</v>
      </c>
      <c r="H618" s="379" t="s">
        <v>1491</v>
      </c>
      <c r="I618" s="378" t="s">
        <v>1492</v>
      </c>
      <c r="J618" s="381" t="s">
        <v>1413</v>
      </c>
      <c r="K618" s="381" t="s">
        <v>1413</v>
      </c>
      <c r="L618" s="378" t="s">
        <v>4815</v>
      </c>
      <c r="M618" s="378" t="s">
        <v>4816</v>
      </c>
      <c r="N618" s="382">
        <v>41426</v>
      </c>
      <c r="O618" s="383">
        <v>2013</v>
      </c>
      <c r="P618" s="378" t="s">
        <v>1413</v>
      </c>
      <c r="Q618" s="378" t="s">
        <v>1413</v>
      </c>
      <c r="R618" s="378" t="s">
        <v>1413</v>
      </c>
      <c r="S618" s="381">
        <v>5</v>
      </c>
      <c r="T618" s="381" t="s">
        <v>1261</v>
      </c>
      <c r="U618" s="378" t="s">
        <v>4817</v>
      </c>
      <c r="V618" s="384" t="s">
        <v>1426</v>
      </c>
      <c r="W618" s="378" t="s">
        <v>1413</v>
      </c>
      <c r="X618" s="378" t="s">
        <v>1413</v>
      </c>
      <c r="Y618" s="378" t="s">
        <v>190</v>
      </c>
      <c r="Z618" s="385" t="s">
        <v>1413</v>
      </c>
      <c r="AA618" s="385" t="s">
        <v>1413</v>
      </c>
      <c r="AB618" s="378" t="s">
        <v>1413</v>
      </c>
      <c r="AC618" s="378" t="s">
        <v>4818</v>
      </c>
      <c r="AD618" s="378" t="s">
        <v>1413</v>
      </c>
      <c r="AE618" s="378" t="s">
        <v>1413</v>
      </c>
      <c r="AF618" s="378" t="s">
        <v>1413</v>
      </c>
    </row>
    <row r="619" spans="1:32" hidden="1">
      <c r="A619" s="378" t="s">
        <v>149</v>
      </c>
      <c r="B619" s="379">
        <f t="shared" si="9"/>
        <v>0</v>
      </c>
      <c r="C619" s="378"/>
      <c r="D619" s="378"/>
      <c r="E619" s="378"/>
      <c r="F619" s="380" t="s">
        <v>1413</v>
      </c>
      <c r="G619" s="378" t="s">
        <v>4715</v>
      </c>
      <c r="H619" s="379" t="s">
        <v>1491</v>
      </c>
      <c r="I619" s="378" t="s">
        <v>1492</v>
      </c>
      <c r="J619" s="381" t="s">
        <v>1413</v>
      </c>
      <c r="K619" s="381" t="s">
        <v>1413</v>
      </c>
      <c r="L619" s="378" t="s">
        <v>6469</v>
      </c>
      <c r="M619" s="378" t="s">
        <v>4716</v>
      </c>
      <c r="N619" s="382">
        <v>41635</v>
      </c>
      <c r="O619" s="383">
        <v>2013</v>
      </c>
      <c r="P619" s="378" t="s">
        <v>1413</v>
      </c>
      <c r="Q619" s="378" t="s">
        <v>1413</v>
      </c>
      <c r="R619" s="378" t="s">
        <v>1413</v>
      </c>
      <c r="S619" s="381">
        <v>5</v>
      </c>
      <c r="T619" s="381" t="s">
        <v>1426</v>
      </c>
      <c r="U619" s="378" t="s">
        <v>1427</v>
      </c>
      <c r="V619" s="384" t="s">
        <v>1496</v>
      </c>
      <c r="W619" s="378" t="s">
        <v>1414</v>
      </c>
      <c r="X619" s="378" t="s">
        <v>1413</v>
      </c>
      <c r="Y619" s="378" t="s">
        <v>190</v>
      </c>
      <c r="Z619" s="385" t="s">
        <v>1413</v>
      </c>
      <c r="AA619" s="385" t="s">
        <v>1413</v>
      </c>
      <c r="AB619" s="378" t="s">
        <v>3257</v>
      </c>
      <c r="AC619" s="378" t="s">
        <v>4717</v>
      </c>
      <c r="AD619" s="378" t="s">
        <v>1413</v>
      </c>
      <c r="AE619" s="378" t="s">
        <v>1413</v>
      </c>
      <c r="AF619" s="378" t="s">
        <v>1413</v>
      </c>
    </row>
    <row r="620" spans="1:32" hidden="1">
      <c r="A620" s="378" t="s">
        <v>149</v>
      </c>
      <c r="B620" s="379">
        <f t="shared" si="9"/>
        <v>0</v>
      </c>
      <c r="C620" s="378"/>
      <c r="D620" s="378"/>
      <c r="E620" s="378"/>
      <c r="F620" s="380" t="s">
        <v>1413</v>
      </c>
      <c r="G620" s="378" t="s">
        <v>4746</v>
      </c>
      <c r="H620" s="379" t="s">
        <v>1491</v>
      </c>
      <c r="I620" s="378" t="s">
        <v>1492</v>
      </c>
      <c r="J620" s="381" t="s">
        <v>1413</v>
      </c>
      <c r="K620" s="381" t="s">
        <v>1413</v>
      </c>
      <c r="L620" s="378" t="s">
        <v>4747</v>
      </c>
      <c r="M620" s="378" t="s">
        <v>4748</v>
      </c>
      <c r="N620" s="382">
        <v>41814</v>
      </c>
      <c r="O620" s="383">
        <v>2014</v>
      </c>
      <c r="P620" s="378" t="s">
        <v>1413</v>
      </c>
      <c r="Q620" s="378" t="s">
        <v>1413</v>
      </c>
      <c r="R620" s="378" t="s">
        <v>1413</v>
      </c>
      <c r="S620" s="381" t="s">
        <v>1413</v>
      </c>
      <c r="T620" s="381" t="s">
        <v>1413</v>
      </c>
      <c r="U620" s="378" t="s">
        <v>1413</v>
      </c>
      <c r="V620" s="384" t="s">
        <v>1413</v>
      </c>
      <c r="W620" s="378" t="s">
        <v>1413</v>
      </c>
      <c r="X620" s="378" t="s">
        <v>1413</v>
      </c>
      <c r="Y620" s="378" t="s">
        <v>1413</v>
      </c>
      <c r="Z620" s="385" t="s">
        <v>1413</v>
      </c>
      <c r="AA620" s="385" t="s">
        <v>1413</v>
      </c>
      <c r="AB620" s="378" t="s">
        <v>4749</v>
      </c>
      <c r="AC620" s="378" t="s">
        <v>4750</v>
      </c>
      <c r="AD620" s="378" t="s">
        <v>1413</v>
      </c>
      <c r="AE620" s="378" t="s">
        <v>1413</v>
      </c>
      <c r="AF620" s="378" t="s">
        <v>1413</v>
      </c>
    </row>
    <row r="621" spans="1:32" hidden="1">
      <c r="A621" s="378" t="s">
        <v>149</v>
      </c>
      <c r="B621" s="379">
        <f t="shared" si="9"/>
        <v>0</v>
      </c>
      <c r="C621" s="378"/>
      <c r="D621" s="378"/>
      <c r="E621" s="378"/>
      <c r="F621" s="380" t="s">
        <v>1413</v>
      </c>
      <c r="G621" s="378" t="s">
        <v>4753</v>
      </c>
      <c r="H621" s="379" t="s">
        <v>1491</v>
      </c>
      <c r="I621" s="378" t="s">
        <v>1492</v>
      </c>
      <c r="J621" s="381" t="s">
        <v>1413</v>
      </c>
      <c r="K621" s="381" t="s">
        <v>1413</v>
      </c>
      <c r="L621" s="378" t="s">
        <v>4754</v>
      </c>
      <c r="M621" s="378" t="s">
        <v>4743</v>
      </c>
      <c r="N621" s="382">
        <v>42186</v>
      </c>
      <c r="O621" s="383">
        <v>2015</v>
      </c>
      <c r="P621" s="378" t="s">
        <v>1413</v>
      </c>
      <c r="Q621" s="378" t="s">
        <v>1413</v>
      </c>
      <c r="R621" s="378" t="s">
        <v>1413</v>
      </c>
      <c r="S621" s="381">
        <v>7</v>
      </c>
      <c r="T621" s="381" t="s">
        <v>1261</v>
      </c>
      <c r="U621" s="378" t="s">
        <v>1427</v>
      </c>
      <c r="V621" s="384" t="s">
        <v>1496</v>
      </c>
      <c r="W621" s="378" t="s">
        <v>1413</v>
      </c>
      <c r="X621" s="378" t="s">
        <v>1413</v>
      </c>
      <c r="Y621" s="378" t="s">
        <v>4744</v>
      </c>
      <c r="Z621" s="385" t="s">
        <v>1413</v>
      </c>
      <c r="AA621" s="385" t="s">
        <v>1413</v>
      </c>
      <c r="AB621" s="378" t="s">
        <v>1413</v>
      </c>
      <c r="AC621" s="378" t="s">
        <v>4755</v>
      </c>
      <c r="AD621" s="378" t="s">
        <v>1413</v>
      </c>
      <c r="AE621" s="378" t="s">
        <v>4756</v>
      </c>
      <c r="AF621" s="378" t="s">
        <v>1413</v>
      </c>
    </row>
    <row r="622" spans="1:32" hidden="1">
      <c r="A622" s="378" t="s">
        <v>149</v>
      </c>
      <c r="B622" s="379">
        <f t="shared" si="9"/>
        <v>0</v>
      </c>
      <c r="C622" s="378"/>
      <c r="D622" s="378"/>
      <c r="E622" s="378"/>
      <c r="F622" s="380" t="s">
        <v>1413</v>
      </c>
      <c r="G622" s="378" t="s">
        <v>4852</v>
      </c>
      <c r="H622" s="379" t="s">
        <v>1491</v>
      </c>
      <c r="I622" s="378" t="s">
        <v>1492</v>
      </c>
      <c r="J622" s="381" t="s">
        <v>1413</v>
      </c>
      <c r="K622" s="381" t="s">
        <v>1413</v>
      </c>
      <c r="L622" s="378" t="s">
        <v>4853</v>
      </c>
      <c r="M622" s="378" t="s">
        <v>4850</v>
      </c>
      <c r="N622" s="382">
        <v>39352</v>
      </c>
      <c r="O622" s="383">
        <v>2007</v>
      </c>
      <c r="P622" s="378" t="s">
        <v>1413</v>
      </c>
      <c r="Q622" s="378" t="s">
        <v>1413</v>
      </c>
      <c r="R622" s="378" t="s">
        <v>1413</v>
      </c>
      <c r="S622" s="381">
        <v>7</v>
      </c>
      <c r="T622" s="381" t="s">
        <v>1261</v>
      </c>
      <c r="U622" s="378" t="s">
        <v>1427</v>
      </c>
      <c r="V622" s="384" t="s">
        <v>1496</v>
      </c>
      <c r="W622" s="378" t="s">
        <v>1413</v>
      </c>
      <c r="X622" s="378" t="s">
        <v>1413</v>
      </c>
      <c r="Y622" s="378" t="s">
        <v>4744</v>
      </c>
      <c r="Z622" s="385" t="s">
        <v>1413</v>
      </c>
      <c r="AA622" s="385" t="s">
        <v>1413</v>
      </c>
      <c r="AB622" s="378" t="s">
        <v>4854</v>
      </c>
      <c r="AC622" s="378" t="s">
        <v>4727</v>
      </c>
      <c r="AD622" s="378" t="s">
        <v>4727</v>
      </c>
      <c r="AE622" s="378" t="s">
        <v>4727</v>
      </c>
      <c r="AF622" s="378" t="s">
        <v>1413</v>
      </c>
    </row>
    <row r="623" spans="1:32" hidden="1">
      <c r="A623" s="378" t="s">
        <v>149</v>
      </c>
      <c r="B623" s="379">
        <f t="shared" si="9"/>
        <v>0</v>
      </c>
      <c r="C623" s="378"/>
      <c r="D623" s="378"/>
      <c r="E623" s="378"/>
      <c r="F623" s="380" t="s">
        <v>1413</v>
      </c>
      <c r="G623" s="378" t="s">
        <v>4799</v>
      </c>
      <c r="H623" s="379" t="s">
        <v>1491</v>
      </c>
      <c r="I623" s="378" t="s">
        <v>1492</v>
      </c>
      <c r="J623" s="381" t="s">
        <v>1413</v>
      </c>
      <c r="K623" s="381" t="s">
        <v>1413</v>
      </c>
      <c r="L623" s="378" t="s">
        <v>4800</v>
      </c>
      <c r="M623" s="378" t="s">
        <v>4797</v>
      </c>
      <c r="N623" s="382">
        <v>42447</v>
      </c>
      <c r="O623" s="383">
        <v>2016</v>
      </c>
      <c r="P623" s="378" t="s">
        <v>1413</v>
      </c>
      <c r="Q623" s="378" t="s">
        <v>1413</v>
      </c>
      <c r="R623" s="378" t="s">
        <v>1413</v>
      </c>
      <c r="S623" s="381">
        <v>7</v>
      </c>
      <c r="T623" s="381" t="s">
        <v>1261</v>
      </c>
      <c r="U623" s="378" t="s">
        <v>4801</v>
      </c>
      <c r="V623" s="384" t="s">
        <v>1413</v>
      </c>
      <c r="W623" s="378" t="s">
        <v>1413</v>
      </c>
      <c r="X623" s="378" t="s">
        <v>1413</v>
      </c>
      <c r="Y623" s="378" t="s">
        <v>1413</v>
      </c>
      <c r="Z623" s="385" t="s">
        <v>1413</v>
      </c>
      <c r="AA623" s="385" t="s">
        <v>1413</v>
      </c>
      <c r="AB623" s="378" t="s">
        <v>1413</v>
      </c>
      <c r="AC623" s="378" t="s">
        <v>4798</v>
      </c>
      <c r="AD623" s="378" t="s">
        <v>1413</v>
      </c>
      <c r="AE623" s="378" t="s">
        <v>1413</v>
      </c>
      <c r="AF623" s="378" t="s">
        <v>1413</v>
      </c>
    </row>
    <row r="624" spans="1:32" hidden="1">
      <c r="A624" s="378" t="s">
        <v>149</v>
      </c>
      <c r="B624" s="379">
        <f t="shared" si="9"/>
        <v>0</v>
      </c>
      <c r="C624" s="378"/>
      <c r="D624" s="378"/>
      <c r="E624" s="378"/>
      <c r="F624" s="380" t="s">
        <v>1413</v>
      </c>
      <c r="G624" s="378" t="s">
        <v>4873</v>
      </c>
      <c r="H624" s="379" t="s">
        <v>1491</v>
      </c>
      <c r="I624" s="378" t="s">
        <v>1492</v>
      </c>
      <c r="J624" s="381" t="s">
        <v>1413</v>
      </c>
      <c r="K624" s="381" t="s">
        <v>1413</v>
      </c>
      <c r="L624" s="378" t="s">
        <v>4874</v>
      </c>
      <c r="M624" s="378" t="s">
        <v>4804</v>
      </c>
      <c r="N624" s="382">
        <v>40909</v>
      </c>
      <c r="O624" s="383">
        <v>2012</v>
      </c>
      <c r="P624" s="378" t="s">
        <v>1413</v>
      </c>
      <c r="Q624" s="378" t="s">
        <v>1413</v>
      </c>
      <c r="R624" s="378" t="s">
        <v>1413</v>
      </c>
      <c r="S624" s="381" t="s">
        <v>1413</v>
      </c>
      <c r="T624" s="381" t="s">
        <v>1426</v>
      </c>
      <c r="U624" s="378" t="s">
        <v>1413</v>
      </c>
      <c r="V624" s="384" t="s">
        <v>1261</v>
      </c>
      <c r="W624" s="378" t="s">
        <v>1414</v>
      </c>
      <c r="X624" s="378" t="s">
        <v>4875</v>
      </c>
      <c r="Y624" s="378" t="s">
        <v>190</v>
      </c>
      <c r="Z624" s="385" t="s">
        <v>1413</v>
      </c>
      <c r="AA624" s="385" t="s">
        <v>1413</v>
      </c>
      <c r="AB624" s="378" t="s">
        <v>4806</v>
      </c>
      <c r="AC624" s="378" t="s">
        <v>4876</v>
      </c>
      <c r="AD624" s="378" t="s">
        <v>1413</v>
      </c>
      <c r="AE624" s="378" t="s">
        <v>1413</v>
      </c>
      <c r="AF624" s="378" t="s">
        <v>1413</v>
      </c>
    </row>
    <row r="625" spans="1:32" hidden="1">
      <c r="A625" s="378" t="s">
        <v>149</v>
      </c>
      <c r="B625" s="379">
        <f t="shared" si="9"/>
        <v>0</v>
      </c>
      <c r="C625" s="378"/>
      <c r="D625" s="378"/>
      <c r="E625" s="378"/>
      <c r="F625" s="380" t="s">
        <v>1413</v>
      </c>
      <c r="G625" s="378" t="s">
        <v>4877</v>
      </c>
      <c r="H625" s="379" t="s">
        <v>1491</v>
      </c>
      <c r="I625" s="378" t="s">
        <v>1492</v>
      </c>
      <c r="J625" s="381" t="s">
        <v>1413</v>
      </c>
      <c r="K625" s="381" t="s">
        <v>1413</v>
      </c>
      <c r="L625" s="378" t="s">
        <v>4878</v>
      </c>
      <c r="M625" s="378" t="s">
        <v>4804</v>
      </c>
      <c r="N625" s="382">
        <v>40909</v>
      </c>
      <c r="O625" s="383">
        <v>2012</v>
      </c>
      <c r="P625" s="378" t="s">
        <v>1413</v>
      </c>
      <c r="Q625" s="378" t="s">
        <v>1413</v>
      </c>
      <c r="R625" s="378" t="s">
        <v>1413</v>
      </c>
      <c r="S625" s="381">
        <v>8</v>
      </c>
      <c r="T625" s="381" t="s">
        <v>1261</v>
      </c>
      <c r="U625" s="378" t="s">
        <v>1965</v>
      </c>
      <c r="V625" s="384" t="s">
        <v>1261</v>
      </c>
      <c r="W625" s="378" t="s">
        <v>1414</v>
      </c>
      <c r="X625" s="378" t="s">
        <v>1413</v>
      </c>
      <c r="Y625" s="378" t="s">
        <v>1413</v>
      </c>
      <c r="Z625" s="385" t="s">
        <v>1413</v>
      </c>
      <c r="AA625" s="385" t="s">
        <v>1413</v>
      </c>
      <c r="AB625" s="378" t="s">
        <v>4806</v>
      </c>
      <c r="AC625" s="378" t="s">
        <v>4879</v>
      </c>
      <c r="AD625" s="378" t="s">
        <v>1413</v>
      </c>
      <c r="AE625" s="378" t="s">
        <v>4808</v>
      </c>
      <c r="AF625" s="378" t="s">
        <v>1413</v>
      </c>
    </row>
    <row r="626" spans="1:32" hidden="1">
      <c r="A626" s="378" t="s">
        <v>149</v>
      </c>
      <c r="B626" s="379">
        <f t="shared" si="9"/>
        <v>0</v>
      </c>
      <c r="C626" s="378"/>
      <c r="D626" s="378"/>
      <c r="E626" s="378"/>
      <c r="F626" s="380" t="s">
        <v>1413</v>
      </c>
      <c r="G626" s="378" t="s">
        <v>4885</v>
      </c>
      <c r="H626" s="379" t="s">
        <v>1491</v>
      </c>
      <c r="I626" s="378" t="s">
        <v>1492</v>
      </c>
      <c r="J626" s="381" t="s">
        <v>1413</v>
      </c>
      <c r="K626" s="381" t="s">
        <v>1413</v>
      </c>
      <c r="L626" s="378" t="s">
        <v>4886</v>
      </c>
      <c r="M626" s="378" t="s">
        <v>4887</v>
      </c>
      <c r="N626" s="382">
        <v>36187</v>
      </c>
      <c r="O626" s="383">
        <v>1999</v>
      </c>
      <c r="P626" s="378" t="s">
        <v>1413</v>
      </c>
      <c r="Q626" s="378" t="s">
        <v>1413</v>
      </c>
      <c r="R626" s="378" t="s">
        <v>1413</v>
      </c>
      <c r="S626" s="381">
        <v>8</v>
      </c>
      <c r="T626" s="381" t="s">
        <v>1261</v>
      </c>
      <c r="U626" s="378" t="s">
        <v>1427</v>
      </c>
      <c r="V626" s="384" t="s">
        <v>1426</v>
      </c>
      <c r="W626" s="378" t="s">
        <v>1413</v>
      </c>
      <c r="X626" s="378" t="s">
        <v>1413</v>
      </c>
      <c r="Y626" s="378" t="s">
        <v>947</v>
      </c>
      <c r="Z626" s="385" t="s">
        <v>1413</v>
      </c>
      <c r="AA626" s="385" t="s">
        <v>1413</v>
      </c>
      <c r="AB626" s="378" t="s">
        <v>4679</v>
      </c>
      <c r="AC626" s="378" t="s">
        <v>4888</v>
      </c>
      <c r="AD626" s="378" t="s">
        <v>1413</v>
      </c>
      <c r="AE626" s="378" t="s">
        <v>1413</v>
      </c>
      <c r="AF626" s="378" t="s">
        <v>1413</v>
      </c>
    </row>
    <row r="627" spans="1:32">
      <c r="A627" s="386" t="s">
        <v>149</v>
      </c>
      <c r="B627" s="379">
        <f t="shared" si="9"/>
        <v>2</v>
      </c>
      <c r="C627" s="378"/>
      <c r="D627" s="378" t="s">
        <v>1261</v>
      </c>
      <c r="E627" s="378" t="s">
        <v>1261</v>
      </c>
      <c r="F627" s="380"/>
      <c r="G627" s="378" t="s">
        <v>6593</v>
      </c>
      <c r="H627" s="388" t="s">
        <v>1799</v>
      </c>
      <c r="I627" s="386" t="s">
        <v>2272</v>
      </c>
      <c r="J627" s="389" t="s">
        <v>1413</v>
      </c>
      <c r="K627" s="389" t="s">
        <v>1413</v>
      </c>
      <c r="L627" s="386" t="s">
        <v>6594</v>
      </c>
      <c r="M627" s="386" t="s">
        <v>4776</v>
      </c>
      <c r="N627" s="390">
        <v>39276</v>
      </c>
      <c r="O627" s="383">
        <v>2007</v>
      </c>
      <c r="P627" s="386" t="s">
        <v>1413</v>
      </c>
      <c r="Q627" s="386" t="s">
        <v>1413</v>
      </c>
      <c r="R627" s="386" t="s">
        <v>1413</v>
      </c>
      <c r="S627" s="389">
        <v>5</v>
      </c>
      <c r="T627" s="389" t="s">
        <v>1261</v>
      </c>
      <c r="U627" s="386" t="s">
        <v>4777</v>
      </c>
      <c r="V627" s="391" t="s">
        <v>1261</v>
      </c>
      <c r="W627" s="386" t="s">
        <v>1414</v>
      </c>
      <c r="X627" s="386" t="s">
        <v>6595</v>
      </c>
      <c r="Y627" s="386"/>
      <c r="Z627" s="392"/>
      <c r="AA627" s="392"/>
      <c r="AB627" s="386" t="s">
        <v>4934</v>
      </c>
      <c r="AC627" s="386"/>
      <c r="AD627" s="386"/>
      <c r="AE627" s="386"/>
      <c r="AF627" s="386" t="s">
        <v>1413</v>
      </c>
    </row>
    <row r="628" spans="1:32" hidden="1">
      <c r="A628" s="378" t="s">
        <v>150</v>
      </c>
      <c r="B628" s="379">
        <f t="shared" si="9"/>
        <v>0</v>
      </c>
      <c r="C628" s="378"/>
      <c r="D628" s="378"/>
      <c r="E628" s="378"/>
      <c r="F628" s="380" t="s">
        <v>1413</v>
      </c>
      <c r="G628" s="378" t="s">
        <v>4958</v>
      </c>
      <c r="H628" s="379" t="s">
        <v>1491</v>
      </c>
      <c r="I628" s="378" t="s">
        <v>1492</v>
      </c>
      <c r="J628" s="381" t="s">
        <v>1413</v>
      </c>
      <c r="K628" s="381" t="s">
        <v>1413</v>
      </c>
      <c r="L628" s="378" t="s">
        <v>4959</v>
      </c>
      <c r="M628" s="378" t="s">
        <v>4960</v>
      </c>
      <c r="N628" s="382">
        <v>24971</v>
      </c>
      <c r="O628" s="383">
        <v>1968</v>
      </c>
      <c r="P628" s="378" t="s">
        <v>1413</v>
      </c>
      <c r="Q628" s="378" t="s">
        <v>1413</v>
      </c>
      <c r="R628" s="378" t="s">
        <v>1413</v>
      </c>
      <c r="S628" s="381">
        <v>1</v>
      </c>
      <c r="T628" s="381" t="s">
        <v>1261</v>
      </c>
      <c r="U628" s="378" t="s">
        <v>1427</v>
      </c>
      <c r="V628" s="384" t="s">
        <v>1413</v>
      </c>
      <c r="W628" s="378" t="s">
        <v>1413</v>
      </c>
      <c r="X628" s="378" t="s">
        <v>1413</v>
      </c>
      <c r="Y628" s="378" t="s">
        <v>4941</v>
      </c>
      <c r="Z628" s="385" t="s">
        <v>1413</v>
      </c>
      <c r="AA628" s="385" t="s">
        <v>1413</v>
      </c>
      <c r="AB628" s="378" t="s">
        <v>4961</v>
      </c>
      <c r="AC628" s="378" t="s">
        <v>1413</v>
      </c>
      <c r="AD628" s="378" t="s">
        <v>1413</v>
      </c>
      <c r="AE628" s="378" t="s">
        <v>1413</v>
      </c>
      <c r="AF628" s="378" t="s">
        <v>1413</v>
      </c>
    </row>
    <row r="629" spans="1:32" hidden="1">
      <c r="A629" s="378" t="s">
        <v>150</v>
      </c>
      <c r="B629" s="379">
        <f t="shared" si="9"/>
        <v>0</v>
      </c>
      <c r="C629" s="378"/>
      <c r="D629" s="378"/>
      <c r="E629" s="378"/>
      <c r="F629" s="380" t="s">
        <v>1413</v>
      </c>
      <c r="G629" s="378" t="s">
        <v>4962</v>
      </c>
      <c r="H629" s="379" t="s">
        <v>1491</v>
      </c>
      <c r="I629" s="378" t="s">
        <v>1492</v>
      </c>
      <c r="J629" s="381" t="s">
        <v>1413</v>
      </c>
      <c r="K629" s="381" t="s">
        <v>1413</v>
      </c>
      <c r="L629" s="378" t="s">
        <v>4963</v>
      </c>
      <c r="M629" s="378" t="s">
        <v>4964</v>
      </c>
      <c r="N629" s="382">
        <v>29074</v>
      </c>
      <c r="O629" s="383">
        <v>1979</v>
      </c>
      <c r="P629" s="378" t="s">
        <v>1413</v>
      </c>
      <c r="Q629" s="378" t="s">
        <v>1413</v>
      </c>
      <c r="R629" s="378" t="s">
        <v>1413</v>
      </c>
      <c r="S629" s="381">
        <v>1</v>
      </c>
      <c r="T629" s="381" t="s">
        <v>1261</v>
      </c>
      <c r="U629" s="378" t="s">
        <v>1477</v>
      </c>
      <c r="V629" s="384" t="s">
        <v>1426</v>
      </c>
      <c r="W629" s="378" t="s">
        <v>1414</v>
      </c>
      <c r="X629" s="378" t="s">
        <v>1413</v>
      </c>
      <c r="Y629" s="378" t="s">
        <v>4941</v>
      </c>
      <c r="Z629" s="385" t="s">
        <v>1413</v>
      </c>
      <c r="AA629" s="385" t="s">
        <v>1413</v>
      </c>
      <c r="AB629" s="378" t="s">
        <v>4965</v>
      </c>
      <c r="AC629" s="378" t="s">
        <v>4966</v>
      </c>
      <c r="AD629" s="378" t="s">
        <v>1413</v>
      </c>
      <c r="AE629" s="378" t="s">
        <v>1413</v>
      </c>
      <c r="AF629" s="378" t="s">
        <v>1413</v>
      </c>
    </row>
    <row r="630" spans="1:32" hidden="1">
      <c r="A630" s="378" t="s">
        <v>150</v>
      </c>
      <c r="B630" s="379">
        <f t="shared" si="9"/>
        <v>0</v>
      </c>
      <c r="C630" s="378"/>
      <c r="D630" s="378"/>
      <c r="E630" s="378"/>
      <c r="F630" s="380" t="s">
        <v>1413</v>
      </c>
      <c r="G630" s="378" t="s">
        <v>4967</v>
      </c>
      <c r="H630" s="379" t="s">
        <v>1491</v>
      </c>
      <c r="I630" s="378" t="s">
        <v>1492</v>
      </c>
      <c r="J630" s="381" t="s">
        <v>1413</v>
      </c>
      <c r="K630" s="381" t="s">
        <v>1413</v>
      </c>
      <c r="L630" s="378" t="s">
        <v>4968</v>
      </c>
      <c r="M630" s="378" t="s">
        <v>4969</v>
      </c>
      <c r="N630" s="382">
        <v>24971</v>
      </c>
      <c r="O630" s="383">
        <v>1968</v>
      </c>
      <c r="P630" s="378" t="s">
        <v>1413</v>
      </c>
      <c r="Q630" s="378" t="s">
        <v>1413</v>
      </c>
      <c r="R630" s="378" t="s">
        <v>1413</v>
      </c>
      <c r="S630" s="381">
        <v>0</v>
      </c>
      <c r="T630" s="381" t="s">
        <v>1261</v>
      </c>
      <c r="U630" s="378" t="s">
        <v>1477</v>
      </c>
      <c r="V630" s="384" t="s">
        <v>1413</v>
      </c>
      <c r="W630" s="378" t="s">
        <v>1413</v>
      </c>
      <c r="X630" s="378" t="s">
        <v>1413</v>
      </c>
      <c r="Y630" s="378" t="s">
        <v>4941</v>
      </c>
      <c r="Z630" s="385" t="s">
        <v>1413</v>
      </c>
      <c r="AA630" s="385" t="s">
        <v>1413</v>
      </c>
      <c r="AB630" s="378" t="s">
        <v>4961</v>
      </c>
      <c r="AC630" s="378" t="s">
        <v>1413</v>
      </c>
      <c r="AD630" s="378" t="s">
        <v>1413</v>
      </c>
      <c r="AE630" s="378" t="s">
        <v>1413</v>
      </c>
      <c r="AF630" s="378" t="s">
        <v>1413</v>
      </c>
    </row>
    <row r="631" spans="1:32" hidden="1">
      <c r="A631" s="378" t="s">
        <v>150</v>
      </c>
      <c r="B631" s="379">
        <f t="shared" si="9"/>
        <v>0</v>
      </c>
      <c r="C631" s="378"/>
      <c r="D631" s="378"/>
      <c r="E631" s="378"/>
      <c r="F631" s="380" t="s">
        <v>1413</v>
      </c>
      <c r="G631" s="378" t="s">
        <v>4970</v>
      </c>
      <c r="H631" s="379" t="s">
        <v>1491</v>
      </c>
      <c r="I631" s="378" t="s">
        <v>1492</v>
      </c>
      <c r="J631" s="381" t="s">
        <v>1413</v>
      </c>
      <c r="K631" s="381" t="s">
        <v>1413</v>
      </c>
      <c r="L631" s="378" t="s">
        <v>4971</v>
      </c>
      <c r="M631" s="378" t="s">
        <v>4972</v>
      </c>
      <c r="N631" s="382">
        <v>28672</v>
      </c>
      <c r="O631" s="383">
        <v>1978</v>
      </c>
      <c r="P631" s="378" t="s">
        <v>1413</v>
      </c>
      <c r="Q631" s="378" t="s">
        <v>1413</v>
      </c>
      <c r="R631" s="378" t="s">
        <v>1413</v>
      </c>
      <c r="S631" s="381">
        <v>0</v>
      </c>
      <c r="T631" s="381" t="s">
        <v>1261</v>
      </c>
      <c r="U631" s="378" t="s">
        <v>1477</v>
      </c>
      <c r="V631" s="384" t="s">
        <v>1426</v>
      </c>
      <c r="W631" s="378" t="s">
        <v>1413</v>
      </c>
      <c r="X631" s="378" t="s">
        <v>1413</v>
      </c>
      <c r="Y631" s="378" t="s">
        <v>1413</v>
      </c>
      <c r="Z631" s="385" t="s">
        <v>1413</v>
      </c>
      <c r="AA631" s="385" t="s">
        <v>1413</v>
      </c>
      <c r="AB631" s="378" t="s">
        <v>4973</v>
      </c>
      <c r="AC631" s="378" t="s">
        <v>4974</v>
      </c>
      <c r="AD631" s="378" t="s">
        <v>1413</v>
      </c>
      <c r="AE631" s="378" t="s">
        <v>1413</v>
      </c>
      <c r="AF631" s="378" t="s">
        <v>1413</v>
      </c>
    </row>
    <row r="632" spans="1:32" hidden="1">
      <c r="A632" s="378" t="s">
        <v>150</v>
      </c>
      <c r="B632" s="379">
        <f t="shared" si="9"/>
        <v>0</v>
      </c>
      <c r="C632" s="378"/>
      <c r="D632" s="378"/>
      <c r="E632" s="378"/>
      <c r="F632" s="380" t="s">
        <v>1413</v>
      </c>
      <c r="G632" s="378" t="s">
        <v>5134</v>
      </c>
      <c r="H632" s="379" t="s">
        <v>1491</v>
      </c>
      <c r="I632" s="378" t="s">
        <v>1492</v>
      </c>
      <c r="J632" s="381" t="s">
        <v>1413</v>
      </c>
      <c r="K632" s="381" t="s">
        <v>1413</v>
      </c>
      <c r="L632" s="378" t="s">
        <v>5135</v>
      </c>
      <c r="M632" s="378" t="s">
        <v>5136</v>
      </c>
      <c r="N632" s="382">
        <v>32721</v>
      </c>
      <c r="O632" s="383">
        <v>1989</v>
      </c>
      <c r="P632" s="378" t="s">
        <v>1413</v>
      </c>
      <c r="Q632" s="378" t="s">
        <v>1413</v>
      </c>
      <c r="R632" s="378" t="s">
        <v>1413</v>
      </c>
      <c r="S632" s="381">
        <v>1</v>
      </c>
      <c r="T632" s="381" t="s">
        <v>1426</v>
      </c>
      <c r="U632" s="378" t="s">
        <v>4519</v>
      </c>
      <c r="V632" s="384" t="s">
        <v>1426</v>
      </c>
      <c r="W632" s="378" t="s">
        <v>1413</v>
      </c>
      <c r="X632" s="378" t="s">
        <v>1413</v>
      </c>
      <c r="Y632" s="378" t="s">
        <v>4941</v>
      </c>
      <c r="Z632" s="385" t="s">
        <v>1413</v>
      </c>
      <c r="AA632" s="385" t="s">
        <v>1413</v>
      </c>
      <c r="AB632" s="378" t="s">
        <v>4945</v>
      </c>
      <c r="AC632" s="378" t="s">
        <v>1413</v>
      </c>
      <c r="AD632" s="378" t="s">
        <v>1413</v>
      </c>
      <c r="AE632" s="378" t="s">
        <v>1413</v>
      </c>
      <c r="AF632" s="378" t="s">
        <v>1413</v>
      </c>
    </row>
    <row r="633" spans="1:32" hidden="1">
      <c r="A633" s="378" t="s">
        <v>150</v>
      </c>
      <c r="B633" s="379">
        <f t="shared" si="9"/>
        <v>0</v>
      </c>
      <c r="C633" s="378"/>
      <c r="D633" s="378"/>
      <c r="E633" s="378"/>
      <c r="F633" s="380" t="s">
        <v>1413</v>
      </c>
      <c r="G633" s="378" t="s">
        <v>5141</v>
      </c>
      <c r="H633" s="379" t="s">
        <v>1491</v>
      </c>
      <c r="I633" s="378" t="s">
        <v>1492</v>
      </c>
      <c r="J633" s="381" t="s">
        <v>1413</v>
      </c>
      <c r="K633" s="381" t="s">
        <v>1413</v>
      </c>
      <c r="L633" s="378" t="s">
        <v>5142</v>
      </c>
      <c r="M633" s="378" t="s">
        <v>5143</v>
      </c>
      <c r="N633" s="382">
        <v>38534</v>
      </c>
      <c r="O633" s="383">
        <v>2005</v>
      </c>
      <c r="P633" s="378" t="s">
        <v>1413</v>
      </c>
      <c r="Q633" s="378" t="s">
        <v>1413</v>
      </c>
      <c r="R633" s="378" t="s">
        <v>1413</v>
      </c>
      <c r="S633" s="381" t="s">
        <v>1413</v>
      </c>
      <c r="T633" s="381" t="s">
        <v>1413</v>
      </c>
      <c r="U633" s="378" t="s">
        <v>4519</v>
      </c>
      <c r="V633" s="384" t="s">
        <v>1426</v>
      </c>
      <c r="W633" s="378" t="s">
        <v>1413</v>
      </c>
      <c r="X633" s="378" t="s">
        <v>1413</v>
      </c>
      <c r="Y633" s="378" t="s">
        <v>4941</v>
      </c>
      <c r="Z633" s="385" t="s">
        <v>1413</v>
      </c>
      <c r="AA633" s="385" t="s">
        <v>1413</v>
      </c>
      <c r="AB633" s="378" t="s">
        <v>1413</v>
      </c>
      <c r="AC633" s="378" t="s">
        <v>5144</v>
      </c>
      <c r="AD633" s="378" t="s">
        <v>1413</v>
      </c>
      <c r="AE633" s="378" t="s">
        <v>1413</v>
      </c>
      <c r="AF633" s="378" t="s">
        <v>1413</v>
      </c>
    </row>
    <row r="634" spans="1:32" hidden="1">
      <c r="A634" s="378" t="s">
        <v>150</v>
      </c>
      <c r="B634" s="379">
        <f t="shared" si="9"/>
        <v>0</v>
      </c>
      <c r="C634" s="378"/>
      <c r="D634" s="378"/>
      <c r="E634" s="378"/>
      <c r="F634" s="380" t="s">
        <v>1413</v>
      </c>
      <c r="G634" s="378" t="s">
        <v>5145</v>
      </c>
      <c r="H634" s="379" t="s">
        <v>1491</v>
      </c>
      <c r="I634" s="378" t="s">
        <v>1492</v>
      </c>
      <c r="J634" s="381" t="s">
        <v>1413</v>
      </c>
      <c r="K634" s="381" t="s">
        <v>1413</v>
      </c>
      <c r="L634" s="378" t="s">
        <v>5146</v>
      </c>
      <c r="M634" s="378" t="s">
        <v>5147</v>
      </c>
      <c r="N634" s="382">
        <v>36270</v>
      </c>
      <c r="O634" s="383">
        <v>1999</v>
      </c>
      <c r="P634" s="378" t="s">
        <v>1413</v>
      </c>
      <c r="Q634" s="378" t="s">
        <v>1413</v>
      </c>
      <c r="R634" s="378" t="s">
        <v>1413</v>
      </c>
      <c r="S634" s="381">
        <v>7</v>
      </c>
      <c r="T634" s="381" t="s">
        <v>1426</v>
      </c>
      <c r="U634" s="378" t="s">
        <v>4519</v>
      </c>
      <c r="V634" s="384" t="s">
        <v>1426</v>
      </c>
      <c r="W634" s="378" t="s">
        <v>1413</v>
      </c>
      <c r="X634" s="378" t="s">
        <v>1413</v>
      </c>
      <c r="Y634" s="378" t="s">
        <v>4941</v>
      </c>
      <c r="Z634" s="385" t="s">
        <v>1413</v>
      </c>
      <c r="AA634" s="385" t="s">
        <v>1413</v>
      </c>
      <c r="AB634" s="378" t="s">
        <v>4945</v>
      </c>
      <c r="AC634" s="378" t="s">
        <v>1413</v>
      </c>
      <c r="AD634" s="378" t="s">
        <v>1413</v>
      </c>
      <c r="AE634" s="378" t="s">
        <v>1413</v>
      </c>
      <c r="AF634" s="378" t="s">
        <v>1413</v>
      </c>
    </row>
    <row r="635" spans="1:32" hidden="1">
      <c r="A635" s="378" t="s">
        <v>150</v>
      </c>
      <c r="B635" s="379">
        <f t="shared" si="9"/>
        <v>0</v>
      </c>
      <c r="C635" s="378"/>
      <c r="D635" s="378"/>
      <c r="E635" s="378"/>
      <c r="F635" s="380" t="s">
        <v>1413</v>
      </c>
      <c r="G635" s="378" t="s">
        <v>4989</v>
      </c>
      <c r="H635" s="379" t="s">
        <v>1491</v>
      </c>
      <c r="I635" s="378" t="s">
        <v>1492</v>
      </c>
      <c r="J635" s="381" t="s">
        <v>1413</v>
      </c>
      <c r="K635" s="381" t="s">
        <v>1413</v>
      </c>
      <c r="L635" s="378" t="s">
        <v>4990</v>
      </c>
      <c r="M635" s="378" t="s">
        <v>4991</v>
      </c>
      <c r="N635" s="382">
        <v>10470</v>
      </c>
      <c r="O635" s="383">
        <v>1928</v>
      </c>
      <c r="P635" s="378" t="s">
        <v>1413</v>
      </c>
      <c r="Q635" s="378" t="s">
        <v>1413</v>
      </c>
      <c r="R635" s="378" t="s">
        <v>1413</v>
      </c>
      <c r="S635" s="381">
        <v>8</v>
      </c>
      <c r="T635" s="381" t="s">
        <v>1426</v>
      </c>
      <c r="U635" s="378" t="s">
        <v>4992</v>
      </c>
      <c r="V635" s="384" t="s">
        <v>1426</v>
      </c>
      <c r="W635" s="378" t="s">
        <v>1413</v>
      </c>
      <c r="X635" s="378" t="s">
        <v>1413</v>
      </c>
      <c r="Y635" s="378" t="s">
        <v>1413</v>
      </c>
      <c r="Z635" s="385" t="s">
        <v>1413</v>
      </c>
      <c r="AA635" s="385" t="s">
        <v>1413</v>
      </c>
      <c r="AB635" s="378" t="s">
        <v>4993</v>
      </c>
      <c r="AC635" s="378" t="s">
        <v>4994</v>
      </c>
      <c r="AD635" s="378" t="s">
        <v>1413</v>
      </c>
      <c r="AE635" s="378" t="s">
        <v>1413</v>
      </c>
      <c r="AF635" s="378" t="s">
        <v>1413</v>
      </c>
    </row>
    <row r="636" spans="1:32" hidden="1">
      <c r="A636" s="378" t="s">
        <v>150</v>
      </c>
      <c r="B636" s="379">
        <f t="shared" si="9"/>
        <v>0</v>
      </c>
      <c r="C636" s="378"/>
      <c r="D636" s="378"/>
      <c r="E636" s="378"/>
      <c r="F636" s="380" t="s">
        <v>1413</v>
      </c>
      <c r="G636" s="378" t="s">
        <v>4995</v>
      </c>
      <c r="H636" s="379" t="s">
        <v>1491</v>
      </c>
      <c r="I636" s="378" t="s">
        <v>1492</v>
      </c>
      <c r="J636" s="381" t="s">
        <v>1413</v>
      </c>
      <c r="K636" s="381" t="s">
        <v>1413</v>
      </c>
      <c r="L636" s="378" t="s">
        <v>4996</v>
      </c>
      <c r="M636" s="378" t="s">
        <v>4964</v>
      </c>
      <c r="N636" s="382">
        <v>29768</v>
      </c>
      <c r="O636" s="383">
        <v>1981</v>
      </c>
      <c r="P636" s="378" t="s">
        <v>1413</v>
      </c>
      <c r="Q636" s="378" t="s">
        <v>1413</v>
      </c>
      <c r="R636" s="378" t="s">
        <v>1413</v>
      </c>
      <c r="S636" s="381">
        <v>1</v>
      </c>
      <c r="T636" s="381" t="s">
        <v>1426</v>
      </c>
      <c r="U636" s="378" t="s">
        <v>1477</v>
      </c>
      <c r="V636" s="384" t="s">
        <v>1426</v>
      </c>
      <c r="W636" s="378" t="s">
        <v>1413</v>
      </c>
      <c r="X636" s="378" t="s">
        <v>1413</v>
      </c>
      <c r="Y636" s="378" t="s">
        <v>4941</v>
      </c>
      <c r="Z636" s="385" t="s">
        <v>1413</v>
      </c>
      <c r="AA636" s="385" t="s">
        <v>1413</v>
      </c>
      <c r="AB636" s="378" t="s">
        <v>4997</v>
      </c>
      <c r="AC636" s="378" t="s">
        <v>1413</v>
      </c>
      <c r="AD636" s="378" t="s">
        <v>1413</v>
      </c>
      <c r="AE636" s="378" t="s">
        <v>1413</v>
      </c>
      <c r="AF636" s="378" t="s">
        <v>1413</v>
      </c>
    </row>
    <row r="637" spans="1:32" hidden="1">
      <c r="A637" s="378" t="s">
        <v>150</v>
      </c>
      <c r="B637" s="379">
        <f t="shared" si="9"/>
        <v>0</v>
      </c>
      <c r="C637" s="378"/>
      <c r="D637" s="378"/>
      <c r="E637" s="378"/>
      <c r="F637" s="380" t="s">
        <v>1413</v>
      </c>
      <c r="G637" s="378" t="s">
        <v>5002</v>
      </c>
      <c r="H637" s="379" t="s">
        <v>1491</v>
      </c>
      <c r="I637" s="378" t="s">
        <v>1492</v>
      </c>
      <c r="J637" s="381" t="s">
        <v>1413</v>
      </c>
      <c r="K637" s="381" t="s">
        <v>1413</v>
      </c>
      <c r="L637" s="378" t="s">
        <v>5003</v>
      </c>
      <c r="M637" s="378" t="s">
        <v>5004</v>
      </c>
      <c r="N637" s="382">
        <v>24971</v>
      </c>
      <c r="O637" s="383">
        <v>1968</v>
      </c>
      <c r="P637" s="378" t="s">
        <v>1413</v>
      </c>
      <c r="Q637" s="378" t="s">
        <v>1413</v>
      </c>
      <c r="R637" s="378" t="s">
        <v>1413</v>
      </c>
      <c r="S637" s="381">
        <v>1</v>
      </c>
      <c r="T637" s="381" t="s">
        <v>1261</v>
      </c>
      <c r="U637" s="378" t="s">
        <v>1427</v>
      </c>
      <c r="V637" s="384" t="s">
        <v>1413</v>
      </c>
      <c r="W637" s="378" t="s">
        <v>1413</v>
      </c>
      <c r="X637" s="378" t="s">
        <v>1413</v>
      </c>
      <c r="Y637" s="378" t="s">
        <v>4941</v>
      </c>
      <c r="Z637" s="385" t="s">
        <v>1413</v>
      </c>
      <c r="AA637" s="385" t="s">
        <v>1413</v>
      </c>
      <c r="AB637" s="378" t="s">
        <v>4961</v>
      </c>
      <c r="AC637" s="378" t="s">
        <v>1413</v>
      </c>
      <c r="AD637" s="378" t="s">
        <v>1413</v>
      </c>
      <c r="AE637" s="378" t="s">
        <v>1413</v>
      </c>
      <c r="AF637" s="378" t="s">
        <v>1413</v>
      </c>
    </row>
    <row r="638" spans="1:32" hidden="1">
      <c r="A638" s="378" t="s">
        <v>150</v>
      </c>
      <c r="B638" s="379">
        <f t="shared" si="9"/>
        <v>0</v>
      </c>
      <c r="C638" s="378"/>
      <c r="D638" s="378"/>
      <c r="E638" s="378"/>
      <c r="F638" s="380" t="s">
        <v>1413</v>
      </c>
      <c r="G638" s="378" t="s">
        <v>5005</v>
      </c>
      <c r="H638" s="379" t="s">
        <v>1491</v>
      </c>
      <c r="I638" s="378" t="s">
        <v>1492</v>
      </c>
      <c r="J638" s="381" t="s">
        <v>1413</v>
      </c>
      <c r="K638" s="381" t="s">
        <v>1413</v>
      </c>
      <c r="L638" s="378" t="s">
        <v>5006</v>
      </c>
      <c r="M638" s="378" t="s">
        <v>5007</v>
      </c>
      <c r="N638" s="382">
        <v>28672</v>
      </c>
      <c r="O638" s="383">
        <v>1978</v>
      </c>
      <c r="P638" s="378" t="s">
        <v>1413</v>
      </c>
      <c r="Q638" s="378" t="s">
        <v>1413</v>
      </c>
      <c r="R638" s="378" t="s">
        <v>1413</v>
      </c>
      <c r="S638" s="381" t="s">
        <v>1413</v>
      </c>
      <c r="T638" s="381" t="s">
        <v>1426</v>
      </c>
      <c r="U638" s="378" t="s">
        <v>1477</v>
      </c>
      <c r="V638" s="384" t="s">
        <v>1426</v>
      </c>
      <c r="W638" s="378" t="s">
        <v>1413</v>
      </c>
      <c r="X638" s="378" t="s">
        <v>1413</v>
      </c>
      <c r="Y638" s="378" t="s">
        <v>4970</v>
      </c>
      <c r="Z638" s="385" t="s">
        <v>1413</v>
      </c>
      <c r="AA638" s="385" t="s">
        <v>1413</v>
      </c>
      <c r="AB638" s="378" t="s">
        <v>5008</v>
      </c>
      <c r="AC638" s="378" t="s">
        <v>1413</v>
      </c>
      <c r="AD638" s="378" t="s">
        <v>1413</v>
      </c>
      <c r="AE638" s="378" t="s">
        <v>1413</v>
      </c>
      <c r="AF638" s="378" t="s">
        <v>1413</v>
      </c>
    </row>
    <row r="639" spans="1:32" hidden="1">
      <c r="A639" s="378" t="s">
        <v>150</v>
      </c>
      <c r="B639" s="379">
        <f t="shared" si="9"/>
        <v>0</v>
      </c>
      <c r="C639" s="378"/>
      <c r="D639" s="378"/>
      <c r="E639" s="378"/>
      <c r="F639" s="380" t="s">
        <v>1413</v>
      </c>
      <c r="G639" s="378" t="s">
        <v>5009</v>
      </c>
      <c r="H639" s="379" t="s">
        <v>1491</v>
      </c>
      <c r="I639" s="378" t="s">
        <v>1492</v>
      </c>
      <c r="J639" s="381" t="s">
        <v>1413</v>
      </c>
      <c r="K639" s="381" t="s">
        <v>1413</v>
      </c>
      <c r="L639" s="378" t="s">
        <v>5010</v>
      </c>
      <c r="M639" s="378" t="s">
        <v>4964</v>
      </c>
      <c r="N639" s="382">
        <v>20970</v>
      </c>
      <c r="O639" s="383">
        <v>1957</v>
      </c>
      <c r="P639" s="378" t="s">
        <v>1413</v>
      </c>
      <c r="Q639" s="378" t="s">
        <v>1413</v>
      </c>
      <c r="R639" s="378" t="s">
        <v>1413</v>
      </c>
      <c r="S639" s="381">
        <v>1</v>
      </c>
      <c r="T639" s="381" t="s">
        <v>1426</v>
      </c>
      <c r="U639" s="378" t="s">
        <v>1477</v>
      </c>
      <c r="V639" s="384" t="s">
        <v>1426</v>
      </c>
      <c r="W639" s="378" t="s">
        <v>1413</v>
      </c>
      <c r="X639" s="378" t="s">
        <v>1413</v>
      </c>
      <c r="Y639" s="378" t="s">
        <v>4941</v>
      </c>
      <c r="Z639" s="385" t="s">
        <v>1413</v>
      </c>
      <c r="AA639" s="385" t="s">
        <v>1413</v>
      </c>
      <c r="AB639" s="378" t="s">
        <v>4997</v>
      </c>
      <c r="AC639" s="378" t="s">
        <v>1413</v>
      </c>
      <c r="AD639" s="378" t="s">
        <v>1413</v>
      </c>
      <c r="AE639" s="378" t="s">
        <v>1413</v>
      </c>
      <c r="AF639" s="378" t="s">
        <v>1413</v>
      </c>
    </row>
    <row r="640" spans="1:32" hidden="1">
      <c r="A640" s="378" t="s">
        <v>150</v>
      </c>
      <c r="B640" s="379">
        <f t="shared" si="9"/>
        <v>0</v>
      </c>
      <c r="C640" s="378"/>
      <c r="D640" s="378"/>
      <c r="E640" s="378"/>
      <c r="F640" s="380" t="s">
        <v>1413</v>
      </c>
      <c r="G640" s="378" t="s">
        <v>5167</v>
      </c>
      <c r="H640" s="379" t="s">
        <v>1491</v>
      </c>
      <c r="I640" s="378" t="s">
        <v>1492</v>
      </c>
      <c r="J640" s="381" t="s">
        <v>1413</v>
      </c>
      <c r="K640" s="381" t="s">
        <v>1413</v>
      </c>
      <c r="L640" s="378" t="s">
        <v>5168</v>
      </c>
      <c r="M640" s="378" t="s">
        <v>5169</v>
      </c>
      <c r="N640" s="382">
        <v>38314</v>
      </c>
      <c r="O640" s="383">
        <v>2004</v>
      </c>
      <c r="P640" s="378" t="s">
        <v>1413</v>
      </c>
      <c r="Q640" s="378" t="s">
        <v>1413</v>
      </c>
      <c r="R640" s="378" t="s">
        <v>1413</v>
      </c>
      <c r="S640" s="381">
        <v>1</v>
      </c>
      <c r="T640" s="381" t="s">
        <v>1261</v>
      </c>
      <c r="U640" s="378" t="s">
        <v>1427</v>
      </c>
      <c r="V640" s="384" t="s">
        <v>1426</v>
      </c>
      <c r="W640" s="378" t="s">
        <v>1413</v>
      </c>
      <c r="X640" s="378" t="s">
        <v>1413</v>
      </c>
      <c r="Y640" s="378" t="s">
        <v>4941</v>
      </c>
      <c r="Z640" s="385" t="s">
        <v>1413</v>
      </c>
      <c r="AA640" s="385" t="s">
        <v>1413</v>
      </c>
      <c r="AB640" s="378" t="s">
        <v>5170</v>
      </c>
      <c r="AC640" s="378" t="s">
        <v>5171</v>
      </c>
      <c r="AD640" s="378" t="s">
        <v>1413</v>
      </c>
      <c r="AE640" s="378" t="s">
        <v>1413</v>
      </c>
      <c r="AF640" s="378" t="s">
        <v>1413</v>
      </c>
    </row>
    <row r="641" spans="1:32" hidden="1">
      <c r="A641" s="378" t="s">
        <v>150</v>
      </c>
      <c r="B641" s="379">
        <f t="shared" si="9"/>
        <v>0</v>
      </c>
      <c r="C641" s="378"/>
      <c r="D641" s="378"/>
      <c r="E641" s="378"/>
      <c r="F641" s="380" t="s">
        <v>1413</v>
      </c>
      <c r="G641" s="378" t="s">
        <v>5013</v>
      </c>
      <c r="H641" s="379" t="s">
        <v>1491</v>
      </c>
      <c r="I641" s="378" t="s">
        <v>1492</v>
      </c>
      <c r="J641" s="381" t="s">
        <v>1413</v>
      </c>
      <c r="K641" s="381" t="s">
        <v>1413</v>
      </c>
      <c r="L641" s="378" t="s">
        <v>5014</v>
      </c>
      <c r="M641" s="378" t="s">
        <v>5015</v>
      </c>
      <c r="N641" s="382">
        <v>33786</v>
      </c>
      <c r="O641" s="383">
        <v>1992</v>
      </c>
      <c r="P641" s="378" t="s">
        <v>1413</v>
      </c>
      <c r="Q641" s="378" t="s">
        <v>1413</v>
      </c>
      <c r="R641" s="378" t="s">
        <v>1413</v>
      </c>
      <c r="S641" s="381">
        <v>3</v>
      </c>
      <c r="T641" s="381" t="s">
        <v>1261</v>
      </c>
      <c r="U641" s="378" t="s">
        <v>1477</v>
      </c>
      <c r="V641" s="384" t="s">
        <v>1261</v>
      </c>
      <c r="W641" s="378" t="s">
        <v>1413</v>
      </c>
      <c r="X641" s="378" t="s">
        <v>1413</v>
      </c>
      <c r="Y641" s="378" t="s">
        <v>1413</v>
      </c>
      <c r="Z641" s="385" t="s">
        <v>1413</v>
      </c>
      <c r="AA641" s="385" t="s">
        <v>1413</v>
      </c>
      <c r="AB641" s="378" t="s">
        <v>4945</v>
      </c>
      <c r="AC641" s="378" t="s">
        <v>5016</v>
      </c>
      <c r="AD641" s="378" t="s">
        <v>1413</v>
      </c>
      <c r="AE641" s="378" t="s">
        <v>5017</v>
      </c>
      <c r="AF641" s="378" t="s">
        <v>1413</v>
      </c>
    </row>
    <row r="642" spans="1:32" hidden="1">
      <c r="A642" s="378" t="s">
        <v>150</v>
      </c>
      <c r="B642" s="379">
        <f t="shared" si="9"/>
        <v>0</v>
      </c>
      <c r="C642" s="378"/>
      <c r="D642" s="378"/>
      <c r="E642" s="378"/>
      <c r="F642" s="380" t="s">
        <v>1413</v>
      </c>
      <c r="G642" s="378" t="s">
        <v>5018</v>
      </c>
      <c r="H642" s="379" t="s">
        <v>1491</v>
      </c>
      <c r="I642" s="378" t="s">
        <v>1492</v>
      </c>
      <c r="J642" s="381" t="s">
        <v>1413</v>
      </c>
      <c r="K642" s="381" t="s">
        <v>1413</v>
      </c>
      <c r="L642" s="378" t="s">
        <v>5019</v>
      </c>
      <c r="M642" s="378" t="s">
        <v>5020</v>
      </c>
      <c r="N642" s="382">
        <v>42359</v>
      </c>
      <c r="O642" s="383">
        <v>2015</v>
      </c>
      <c r="P642" s="378" t="s">
        <v>1413</v>
      </c>
      <c r="Q642" s="378" t="s">
        <v>1413</v>
      </c>
      <c r="R642" s="378" t="s">
        <v>1413</v>
      </c>
      <c r="S642" s="381">
        <v>12</v>
      </c>
      <c r="T642" s="381" t="s">
        <v>1426</v>
      </c>
      <c r="U642" s="378" t="s">
        <v>5021</v>
      </c>
      <c r="V642" s="384" t="s">
        <v>1426</v>
      </c>
      <c r="W642" s="378" t="s">
        <v>1413</v>
      </c>
      <c r="X642" s="378" t="s">
        <v>1413</v>
      </c>
      <c r="Y642" s="378" t="s">
        <v>4941</v>
      </c>
      <c r="Z642" s="385" t="s">
        <v>1413</v>
      </c>
      <c r="AA642" s="385" t="s">
        <v>1413</v>
      </c>
      <c r="AB642" s="378" t="s">
        <v>5022</v>
      </c>
      <c r="AC642" s="378" t="s">
        <v>1413</v>
      </c>
      <c r="AD642" s="378" t="s">
        <v>1413</v>
      </c>
      <c r="AE642" s="378" t="s">
        <v>1413</v>
      </c>
      <c r="AF642" s="378" t="s">
        <v>1413</v>
      </c>
    </row>
    <row r="643" spans="1:32" hidden="1">
      <c r="A643" s="378" t="s">
        <v>150</v>
      </c>
      <c r="B643" s="379">
        <f t="shared" si="9"/>
        <v>0</v>
      </c>
      <c r="C643" s="378"/>
      <c r="D643" s="378"/>
      <c r="E643" s="378"/>
      <c r="F643" s="380" t="s">
        <v>1413</v>
      </c>
      <c r="G643" s="378" t="s">
        <v>5023</v>
      </c>
      <c r="H643" s="379" t="s">
        <v>1491</v>
      </c>
      <c r="I643" s="378" t="s">
        <v>1492</v>
      </c>
      <c r="J643" s="381" t="s">
        <v>1413</v>
      </c>
      <c r="K643" s="381" t="s">
        <v>1413</v>
      </c>
      <c r="L643" s="378" t="s">
        <v>5024</v>
      </c>
      <c r="M643" s="378" t="s">
        <v>5025</v>
      </c>
      <c r="N643" s="382">
        <v>42359</v>
      </c>
      <c r="O643" s="383">
        <v>2015</v>
      </c>
      <c r="P643" s="378" t="s">
        <v>1413</v>
      </c>
      <c r="Q643" s="378" t="s">
        <v>1413</v>
      </c>
      <c r="R643" s="378" t="s">
        <v>1413</v>
      </c>
      <c r="S643" s="381">
        <v>9</v>
      </c>
      <c r="T643" s="381" t="s">
        <v>1426</v>
      </c>
      <c r="U643" s="378" t="s">
        <v>5021</v>
      </c>
      <c r="V643" s="384" t="s">
        <v>1426</v>
      </c>
      <c r="W643" s="378" t="s">
        <v>1413</v>
      </c>
      <c r="X643" s="378" t="s">
        <v>1413</v>
      </c>
      <c r="Y643" s="378" t="s">
        <v>4941</v>
      </c>
      <c r="Z643" s="385" t="s">
        <v>1413</v>
      </c>
      <c r="AA643" s="385" t="s">
        <v>1413</v>
      </c>
      <c r="AB643" s="378" t="s">
        <v>5022</v>
      </c>
      <c r="AC643" s="378" t="s">
        <v>1413</v>
      </c>
      <c r="AD643" s="378" t="s">
        <v>1413</v>
      </c>
      <c r="AE643" s="378" t="s">
        <v>1413</v>
      </c>
      <c r="AF643" s="378" t="s">
        <v>1413</v>
      </c>
    </row>
    <row r="644" spans="1:32" hidden="1">
      <c r="A644" s="378" t="s">
        <v>150</v>
      </c>
      <c r="B644" s="379">
        <f t="shared" si="9"/>
        <v>0</v>
      </c>
      <c r="C644" s="378"/>
      <c r="D644" s="378"/>
      <c r="E644" s="378"/>
      <c r="F644" s="380" t="s">
        <v>1413</v>
      </c>
      <c r="G644" s="378" t="s">
        <v>5176</v>
      </c>
      <c r="H644" s="379" t="s">
        <v>1491</v>
      </c>
      <c r="I644" s="378" t="s">
        <v>1492</v>
      </c>
      <c r="J644" s="381" t="s">
        <v>1413</v>
      </c>
      <c r="K644" s="381" t="s">
        <v>1413</v>
      </c>
      <c r="L644" s="378" t="s">
        <v>5177</v>
      </c>
      <c r="M644" s="378" t="s">
        <v>5178</v>
      </c>
      <c r="N644" s="382">
        <v>37347</v>
      </c>
      <c r="O644" s="383">
        <v>2002</v>
      </c>
      <c r="P644" s="378" t="s">
        <v>1413</v>
      </c>
      <c r="Q644" s="378" t="s">
        <v>1413</v>
      </c>
      <c r="R644" s="378" t="s">
        <v>1413</v>
      </c>
      <c r="S644" s="381">
        <v>6</v>
      </c>
      <c r="T644" s="381" t="s">
        <v>1426</v>
      </c>
      <c r="U644" s="378" t="s">
        <v>1413</v>
      </c>
      <c r="V644" s="384" t="s">
        <v>1426</v>
      </c>
      <c r="W644" s="378" t="s">
        <v>1413</v>
      </c>
      <c r="X644" s="378" t="s">
        <v>1413</v>
      </c>
      <c r="Y644" s="378" t="s">
        <v>1413</v>
      </c>
      <c r="Z644" s="385" t="s">
        <v>1413</v>
      </c>
      <c r="AA644" s="385" t="s">
        <v>1413</v>
      </c>
      <c r="AB644" s="378" t="s">
        <v>4945</v>
      </c>
      <c r="AC644" s="378" t="s">
        <v>1413</v>
      </c>
      <c r="AD644" s="378" t="s">
        <v>1413</v>
      </c>
      <c r="AE644" s="378" t="s">
        <v>1413</v>
      </c>
      <c r="AF644" s="378" t="s">
        <v>1413</v>
      </c>
    </row>
    <row r="645" spans="1:32" hidden="1">
      <c r="A645" s="378" t="s">
        <v>150</v>
      </c>
      <c r="B645" s="379">
        <f t="shared" si="9"/>
        <v>0</v>
      </c>
      <c r="C645" s="378"/>
      <c r="D645" s="378"/>
      <c r="E645" s="378"/>
      <c r="F645" s="380" t="s">
        <v>1413</v>
      </c>
      <c r="G645" s="378" t="s">
        <v>5399</v>
      </c>
      <c r="H645" s="379" t="s">
        <v>1491</v>
      </c>
      <c r="I645" s="378" t="s">
        <v>1492</v>
      </c>
      <c r="J645" s="381" t="s">
        <v>1413</v>
      </c>
      <c r="K645" s="381" t="s">
        <v>1413</v>
      </c>
      <c r="L645" s="378" t="s">
        <v>5400</v>
      </c>
      <c r="M645" s="378" t="s">
        <v>5401</v>
      </c>
      <c r="N645" s="382">
        <v>32721</v>
      </c>
      <c r="O645" s="383">
        <v>1989</v>
      </c>
      <c r="P645" s="378" t="s">
        <v>1413</v>
      </c>
      <c r="Q645" s="378" t="s">
        <v>1413</v>
      </c>
      <c r="R645" s="378" t="s">
        <v>1413</v>
      </c>
      <c r="S645" s="381" t="s">
        <v>1413</v>
      </c>
      <c r="T645" s="381" t="s">
        <v>1426</v>
      </c>
      <c r="U645" s="378" t="s">
        <v>4519</v>
      </c>
      <c r="V645" s="384" t="s">
        <v>1426</v>
      </c>
      <c r="W645" s="378" t="s">
        <v>1413</v>
      </c>
      <c r="X645" s="378" t="s">
        <v>1413</v>
      </c>
      <c r="Y645" s="378" t="s">
        <v>1413</v>
      </c>
      <c r="Z645" s="385" t="s">
        <v>1413</v>
      </c>
      <c r="AA645" s="385" t="s">
        <v>1413</v>
      </c>
      <c r="AB645" s="378" t="s">
        <v>4945</v>
      </c>
      <c r="AC645" s="378" t="s">
        <v>5402</v>
      </c>
      <c r="AD645" s="378" t="s">
        <v>1413</v>
      </c>
      <c r="AE645" s="378" t="s">
        <v>1413</v>
      </c>
      <c r="AF645" s="378" t="s">
        <v>1413</v>
      </c>
    </row>
    <row r="646" spans="1:32" hidden="1">
      <c r="A646" s="378" t="s">
        <v>150</v>
      </c>
      <c r="B646" s="379">
        <f t="shared" ref="B646:B709" si="10">COUNTIF(C646:E646,"yes")</f>
        <v>0</v>
      </c>
      <c r="C646" s="378"/>
      <c r="D646" s="378"/>
      <c r="E646" s="378"/>
      <c r="F646" s="380" t="s">
        <v>1413</v>
      </c>
      <c r="G646" s="378" t="s">
        <v>5039</v>
      </c>
      <c r="H646" s="379" t="s">
        <v>1491</v>
      </c>
      <c r="I646" s="378" t="s">
        <v>1492</v>
      </c>
      <c r="J646" s="381" t="s">
        <v>1413</v>
      </c>
      <c r="K646" s="381" t="s">
        <v>1413</v>
      </c>
      <c r="L646" s="378" t="s">
        <v>5006</v>
      </c>
      <c r="M646" s="378" t="s">
        <v>5007</v>
      </c>
      <c r="N646" s="382">
        <v>28672</v>
      </c>
      <c r="O646" s="383">
        <v>1978</v>
      </c>
      <c r="P646" s="378" t="s">
        <v>1413</v>
      </c>
      <c r="Q646" s="378" t="s">
        <v>1413</v>
      </c>
      <c r="R646" s="378" t="s">
        <v>1413</v>
      </c>
      <c r="S646" s="381" t="s">
        <v>1413</v>
      </c>
      <c r="T646" s="381" t="s">
        <v>1426</v>
      </c>
      <c r="U646" s="378" t="s">
        <v>1477</v>
      </c>
      <c r="V646" s="384" t="s">
        <v>1426</v>
      </c>
      <c r="W646" s="378" t="s">
        <v>1413</v>
      </c>
      <c r="X646" s="378" t="s">
        <v>1413</v>
      </c>
      <c r="Y646" s="378" t="s">
        <v>4970</v>
      </c>
      <c r="Z646" s="385" t="s">
        <v>1413</v>
      </c>
      <c r="AA646" s="385" t="s">
        <v>1413</v>
      </c>
      <c r="AB646" s="378" t="s">
        <v>5008</v>
      </c>
      <c r="AC646" s="378" t="s">
        <v>1413</v>
      </c>
      <c r="AD646" s="378" t="s">
        <v>1413</v>
      </c>
      <c r="AE646" s="378" t="s">
        <v>1413</v>
      </c>
      <c r="AF646" s="378" t="s">
        <v>1413</v>
      </c>
    </row>
    <row r="647" spans="1:32" hidden="1">
      <c r="A647" s="378" t="s">
        <v>150</v>
      </c>
      <c r="B647" s="379">
        <f t="shared" si="10"/>
        <v>0</v>
      </c>
      <c r="C647" s="378"/>
      <c r="D647" s="378"/>
      <c r="E647" s="378"/>
      <c r="F647" s="380" t="s">
        <v>1413</v>
      </c>
      <c r="G647" s="378" t="s">
        <v>5040</v>
      </c>
      <c r="H647" s="379" t="s">
        <v>1491</v>
      </c>
      <c r="I647" s="378" t="s">
        <v>1492</v>
      </c>
      <c r="J647" s="381" t="s">
        <v>1413</v>
      </c>
      <c r="K647" s="381" t="s">
        <v>1413</v>
      </c>
      <c r="L647" s="378" t="s">
        <v>5041</v>
      </c>
      <c r="M647" s="378" t="s">
        <v>5042</v>
      </c>
      <c r="N647" s="382">
        <v>19439</v>
      </c>
      <c r="O647" s="383">
        <v>1953</v>
      </c>
      <c r="P647" s="378" t="s">
        <v>1413</v>
      </c>
      <c r="Q647" s="378" t="s">
        <v>1413</v>
      </c>
      <c r="R647" s="378" t="s">
        <v>1413</v>
      </c>
      <c r="S647" s="381">
        <v>1</v>
      </c>
      <c r="T647" s="381" t="s">
        <v>1261</v>
      </c>
      <c r="U647" s="378" t="s">
        <v>1427</v>
      </c>
      <c r="V647" s="384" t="s">
        <v>1413</v>
      </c>
      <c r="W647" s="378" t="s">
        <v>1413</v>
      </c>
      <c r="X647" s="378" t="s">
        <v>1413</v>
      </c>
      <c r="Y647" s="378" t="s">
        <v>4941</v>
      </c>
      <c r="Z647" s="385" t="s">
        <v>1413</v>
      </c>
      <c r="AA647" s="385" t="s">
        <v>1413</v>
      </c>
      <c r="AB647" s="378" t="s">
        <v>5043</v>
      </c>
      <c r="AC647" s="378" t="s">
        <v>5044</v>
      </c>
      <c r="AD647" s="378" t="s">
        <v>1413</v>
      </c>
      <c r="AE647" s="378" t="s">
        <v>1413</v>
      </c>
      <c r="AF647" s="378" t="s">
        <v>1413</v>
      </c>
    </row>
    <row r="648" spans="1:32" s="305" customFormat="1" hidden="1">
      <c r="A648" s="378" t="s">
        <v>151</v>
      </c>
      <c r="B648" s="379">
        <f t="shared" si="10"/>
        <v>0</v>
      </c>
      <c r="C648" s="378"/>
      <c r="D648" s="378"/>
      <c r="E648" s="378"/>
      <c r="F648" s="380" t="s">
        <v>1413</v>
      </c>
      <c r="G648" s="378" t="s">
        <v>5540</v>
      </c>
      <c r="H648" s="379" t="s">
        <v>1491</v>
      </c>
      <c r="I648" s="378" t="s">
        <v>1492</v>
      </c>
      <c r="J648" s="381" t="s">
        <v>1413</v>
      </c>
      <c r="K648" s="381" t="s">
        <v>1413</v>
      </c>
      <c r="L648" s="378" t="s">
        <v>5541</v>
      </c>
      <c r="M648" s="378" t="s">
        <v>5542</v>
      </c>
      <c r="N648" s="382">
        <v>28110</v>
      </c>
      <c r="O648" s="383">
        <v>1976</v>
      </c>
      <c r="P648" s="378" t="s">
        <v>1413</v>
      </c>
      <c r="Q648" s="378" t="s">
        <v>1413</v>
      </c>
      <c r="R648" s="378" t="s">
        <v>1413</v>
      </c>
      <c r="S648" s="381">
        <v>15</v>
      </c>
      <c r="T648" s="381" t="s">
        <v>1261</v>
      </c>
      <c r="U648" s="378" t="s">
        <v>5543</v>
      </c>
      <c r="V648" s="384" t="s">
        <v>1413</v>
      </c>
      <c r="W648" s="378" t="s">
        <v>1413</v>
      </c>
      <c r="X648" s="378" t="s">
        <v>1413</v>
      </c>
      <c r="Y648" s="378" t="s">
        <v>5483</v>
      </c>
      <c r="Z648" s="385" t="s">
        <v>1413</v>
      </c>
      <c r="AA648" s="385" t="s">
        <v>1413</v>
      </c>
      <c r="AB648" s="378" t="s">
        <v>5544</v>
      </c>
      <c r="AC648" s="378" t="s">
        <v>5545</v>
      </c>
      <c r="AD648" s="378" t="s">
        <v>1413</v>
      </c>
      <c r="AE648" s="378" t="s">
        <v>5546</v>
      </c>
      <c r="AF648" s="378" t="s">
        <v>1413</v>
      </c>
    </row>
    <row r="649" spans="1:32" hidden="1">
      <c r="A649" s="378" t="s">
        <v>151</v>
      </c>
      <c r="B649" s="379">
        <f t="shared" si="10"/>
        <v>0</v>
      </c>
      <c r="C649" s="378"/>
      <c r="D649" s="378"/>
      <c r="E649" s="378"/>
      <c r="F649" s="380" t="s">
        <v>1413</v>
      </c>
      <c r="G649" s="378" t="s">
        <v>5568</v>
      </c>
      <c r="H649" s="379" t="s">
        <v>1491</v>
      </c>
      <c r="I649" s="378" t="s">
        <v>1492</v>
      </c>
      <c r="J649" s="381" t="s">
        <v>1413</v>
      </c>
      <c r="K649" s="381" t="s">
        <v>1413</v>
      </c>
      <c r="L649" s="378" t="s">
        <v>5569</v>
      </c>
      <c r="M649" s="378" t="s">
        <v>5570</v>
      </c>
      <c r="N649" s="382">
        <v>30980</v>
      </c>
      <c r="O649" s="383">
        <v>1984</v>
      </c>
      <c r="P649" s="378" t="s">
        <v>1413</v>
      </c>
      <c r="Q649" s="378" t="s">
        <v>1413</v>
      </c>
      <c r="R649" s="378" t="s">
        <v>1413</v>
      </c>
      <c r="S649" s="381">
        <v>3</v>
      </c>
      <c r="T649" s="381" t="s">
        <v>1261</v>
      </c>
      <c r="U649" s="378" t="s">
        <v>1477</v>
      </c>
      <c r="V649" s="384" t="s">
        <v>1261</v>
      </c>
      <c r="W649" s="378" t="s">
        <v>1413</v>
      </c>
      <c r="X649" s="378" t="s">
        <v>1413</v>
      </c>
      <c r="Y649" s="378" t="s">
        <v>5571</v>
      </c>
      <c r="Z649" s="385" t="s">
        <v>1413</v>
      </c>
      <c r="AA649" s="385" t="s">
        <v>1413</v>
      </c>
      <c r="AB649" s="378" t="s">
        <v>5572</v>
      </c>
      <c r="AC649" s="378" t="s">
        <v>5573</v>
      </c>
      <c r="AD649" s="378" t="s">
        <v>1413</v>
      </c>
      <c r="AE649" s="378" t="s">
        <v>5574</v>
      </c>
      <c r="AF649" s="378" t="s">
        <v>1413</v>
      </c>
    </row>
    <row r="650" spans="1:32" hidden="1">
      <c r="A650" s="378" t="s">
        <v>151</v>
      </c>
      <c r="B650" s="379">
        <f t="shared" si="10"/>
        <v>0</v>
      </c>
      <c r="C650" s="378"/>
      <c r="D650" s="378"/>
      <c r="E650" s="378"/>
      <c r="F650" s="380" t="s">
        <v>1413</v>
      </c>
      <c r="G650" s="378" t="s">
        <v>5727</v>
      </c>
      <c r="H650" s="379" t="s">
        <v>1491</v>
      </c>
      <c r="I650" s="378" t="s">
        <v>1492</v>
      </c>
      <c r="J650" s="381" t="s">
        <v>1413</v>
      </c>
      <c r="K650" s="381" t="s">
        <v>1413</v>
      </c>
      <c r="L650" s="378" t="s">
        <v>5728</v>
      </c>
      <c r="M650" s="378" t="s">
        <v>5524</v>
      </c>
      <c r="N650" s="382">
        <v>39261</v>
      </c>
      <c r="O650" s="383">
        <v>2007</v>
      </c>
      <c r="P650" s="378" t="s">
        <v>1413</v>
      </c>
      <c r="Q650" s="378" t="s">
        <v>1413</v>
      </c>
      <c r="R650" s="378" t="s">
        <v>1413</v>
      </c>
      <c r="S650" s="381">
        <v>1</v>
      </c>
      <c r="T650" s="381" t="s">
        <v>1261</v>
      </c>
      <c r="U650" s="378" t="s">
        <v>1477</v>
      </c>
      <c r="V650" s="384" t="s">
        <v>1261</v>
      </c>
      <c r="W650" s="378" t="s">
        <v>1413</v>
      </c>
      <c r="X650" s="378" t="s">
        <v>1413</v>
      </c>
      <c r="Y650" s="378" t="s">
        <v>5483</v>
      </c>
      <c r="Z650" s="385" t="s">
        <v>1413</v>
      </c>
      <c r="AA650" s="385" t="s">
        <v>1413</v>
      </c>
      <c r="AB650" s="378" t="s">
        <v>5729</v>
      </c>
      <c r="AC650" s="378" t="s">
        <v>5730</v>
      </c>
      <c r="AD650" s="378" t="s">
        <v>1413</v>
      </c>
      <c r="AE650" s="378" t="s">
        <v>5546</v>
      </c>
      <c r="AF650" s="378" t="s">
        <v>1413</v>
      </c>
    </row>
    <row r="651" spans="1:32" hidden="1">
      <c r="A651" s="378" t="s">
        <v>151</v>
      </c>
      <c r="B651" s="379">
        <f t="shared" si="10"/>
        <v>0</v>
      </c>
      <c r="C651" s="378"/>
      <c r="D651" s="378"/>
      <c r="E651" s="378"/>
      <c r="F651" s="380" t="s">
        <v>1413</v>
      </c>
      <c r="G651" s="378" t="s">
        <v>5578</v>
      </c>
      <c r="H651" s="379" t="s">
        <v>1491</v>
      </c>
      <c r="I651" s="378" t="s">
        <v>1492</v>
      </c>
      <c r="J651" s="381" t="s">
        <v>1413</v>
      </c>
      <c r="K651" s="381" t="s">
        <v>1413</v>
      </c>
      <c r="L651" s="378" t="s">
        <v>5579</v>
      </c>
      <c r="M651" s="378" t="s">
        <v>1477</v>
      </c>
      <c r="N651" s="382">
        <v>41980</v>
      </c>
      <c r="O651" s="383">
        <v>2014</v>
      </c>
      <c r="P651" s="378" t="s">
        <v>1413</v>
      </c>
      <c r="Q651" s="378" t="s">
        <v>1413</v>
      </c>
      <c r="R651" s="378" t="s">
        <v>1413</v>
      </c>
      <c r="S651" s="381" t="s">
        <v>1413</v>
      </c>
      <c r="T651" s="381" t="s">
        <v>1426</v>
      </c>
      <c r="U651" s="378" t="s">
        <v>1413</v>
      </c>
      <c r="V651" s="384" t="s">
        <v>1261</v>
      </c>
      <c r="W651" s="378" t="s">
        <v>1413</v>
      </c>
      <c r="X651" s="378" t="s">
        <v>1413</v>
      </c>
      <c r="Y651" s="378" t="s">
        <v>5483</v>
      </c>
      <c r="Z651" s="385" t="s">
        <v>1413</v>
      </c>
      <c r="AA651" s="385" t="s">
        <v>1413</v>
      </c>
      <c r="AB651" s="378" t="s">
        <v>5580</v>
      </c>
      <c r="AC651" s="378" t="s">
        <v>5581</v>
      </c>
      <c r="AD651" s="378" t="s">
        <v>1413</v>
      </c>
      <c r="AE651" s="378" t="s">
        <v>1413</v>
      </c>
      <c r="AF651" s="378" t="s">
        <v>1413</v>
      </c>
    </row>
    <row r="652" spans="1:32" hidden="1">
      <c r="A652" s="378" t="s">
        <v>151</v>
      </c>
      <c r="B652" s="379">
        <f t="shared" si="10"/>
        <v>0</v>
      </c>
      <c r="C652" s="378"/>
      <c r="D652" s="378"/>
      <c r="E652" s="378"/>
      <c r="F652" s="380" t="s">
        <v>1413</v>
      </c>
      <c r="G652" s="378" t="s">
        <v>5731</v>
      </c>
      <c r="H652" s="379" t="s">
        <v>1491</v>
      </c>
      <c r="I652" s="378" t="s">
        <v>1492</v>
      </c>
      <c r="J652" s="381" t="s">
        <v>1413</v>
      </c>
      <c r="K652" s="381" t="s">
        <v>1413</v>
      </c>
      <c r="L652" s="378" t="s">
        <v>5732</v>
      </c>
      <c r="M652" s="378" t="s">
        <v>5733</v>
      </c>
      <c r="N652" s="382">
        <v>40817</v>
      </c>
      <c r="O652" s="383">
        <v>2011</v>
      </c>
      <c r="P652" s="378" t="s">
        <v>1413</v>
      </c>
      <c r="Q652" s="378" t="s">
        <v>1413</v>
      </c>
      <c r="R652" s="378" t="s">
        <v>1413</v>
      </c>
      <c r="S652" s="381">
        <v>5</v>
      </c>
      <c r="T652" s="381" t="s">
        <v>1426</v>
      </c>
      <c r="U652" s="378" t="s">
        <v>5734</v>
      </c>
      <c r="V652" s="384" t="s">
        <v>1413</v>
      </c>
      <c r="W652" s="378" t="s">
        <v>1413</v>
      </c>
      <c r="X652" s="378" t="s">
        <v>1413</v>
      </c>
      <c r="Y652" s="378" t="s">
        <v>5513</v>
      </c>
      <c r="Z652" s="385" t="s">
        <v>1413</v>
      </c>
      <c r="AA652" s="385" t="s">
        <v>1413</v>
      </c>
      <c r="AB652" s="378" t="s">
        <v>1413</v>
      </c>
      <c r="AC652" s="378" t="s">
        <v>5735</v>
      </c>
      <c r="AD652" s="378" t="s">
        <v>1413</v>
      </c>
      <c r="AE652" s="378" t="s">
        <v>1413</v>
      </c>
      <c r="AF652" s="378" t="s">
        <v>1413</v>
      </c>
    </row>
    <row r="653" spans="1:32" hidden="1">
      <c r="A653" s="378" t="s">
        <v>151</v>
      </c>
      <c r="B653" s="379">
        <f t="shared" si="10"/>
        <v>0</v>
      </c>
      <c r="C653" s="378"/>
      <c r="D653" s="378"/>
      <c r="E653" s="378"/>
      <c r="F653" s="380" t="s">
        <v>1413</v>
      </c>
      <c r="G653" s="378" t="s">
        <v>5741</v>
      </c>
      <c r="H653" s="379" t="s">
        <v>1491</v>
      </c>
      <c r="I653" s="378" t="s">
        <v>1492</v>
      </c>
      <c r="J653" s="381" t="s">
        <v>1413</v>
      </c>
      <c r="K653" s="381" t="s">
        <v>1413</v>
      </c>
      <c r="L653" s="378" t="s">
        <v>5742</v>
      </c>
      <c r="M653" s="378" t="s">
        <v>5743</v>
      </c>
      <c r="N653" s="382">
        <v>35796</v>
      </c>
      <c r="O653" s="383">
        <v>1998</v>
      </c>
      <c r="P653" s="378" t="s">
        <v>1413</v>
      </c>
      <c r="Q653" s="378" t="s">
        <v>1413</v>
      </c>
      <c r="R653" s="378" t="s">
        <v>1413</v>
      </c>
      <c r="S653" s="381">
        <v>4</v>
      </c>
      <c r="T653" s="381" t="s">
        <v>1261</v>
      </c>
      <c r="U653" s="378" t="s">
        <v>4519</v>
      </c>
      <c r="V653" s="384" t="s">
        <v>1426</v>
      </c>
      <c r="W653" s="378" t="s">
        <v>1413</v>
      </c>
      <c r="X653" s="378" t="s">
        <v>1413</v>
      </c>
      <c r="Y653" s="378" t="s">
        <v>1413</v>
      </c>
      <c r="Z653" s="385" t="s">
        <v>1413</v>
      </c>
      <c r="AA653" s="385" t="s">
        <v>1413</v>
      </c>
      <c r="AB653" s="378" t="s">
        <v>1413</v>
      </c>
      <c r="AC653" s="378" t="s">
        <v>1413</v>
      </c>
      <c r="AD653" s="378" t="s">
        <v>1413</v>
      </c>
      <c r="AE653" s="378" t="s">
        <v>1413</v>
      </c>
      <c r="AF653" s="378" t="s">
        <v>1413</v>
      </c>
    </row>
    <row r="654" spans="1:32" hidden="1">
      <c r="A654" s="378" t="s">
        <v>151</v>
      </c>
      <c r="B654" s="379">
        <f t="shared" si="10"/>
        <v>0</v>
      </c>
      <c r="C654" s="378"/>
      <c r="D654" s="378"/>
      <c r="E654" s="378"/>
      <c r="F654" s="380" t="s">
        <v>1413</v>
      </c>
      <c r="G654" s="378" t="s">
        <v>5744</v>
      </c>
      <c r="H654" s="379" t="s">
        <v>1491</v>
      </c>
      <c r="I654" s="378" t="s">
        <v>1492</v>
      </c>
      <c r="J654" s="381" t="s">
        <v>1413</v>
      </c>
      <c r="K654" s="381" t="s">
        <v>1413</v>
      </c>
      <c r="L654" s="378" t="s">
        <v>5745</v>
      </c>
      <c r="M654" s="378" t="s">
        <v>5524</v>
      </c>
      <c r="N654" s="382">
        <v>28152</v>
      </c>
      <c r="O654" s="383">
        <v>1977</v>
      </c>
      <c r="P654" s="378" t="s">
        <v>1413</v>
      </c>
      <c r="Q654" s="378" t="s">
        <v>1413</v>
      </c>
      <c r="R654" s="378" t="s">
        <v>1413</v>
      </c>
      <c r="S654" s="381">
        <v>0</v>
      </c>
      <c r="T654" s="381" t="s">
        <v>1261</v>
      </c>
      <c r="U654" s="378" t="s">
        <v>1477</v>
      </c>
      <c r="V654" s="384" t="s">
        <v>1261</v>
      </c>
      <c r="W654" s="378" t="s">
        <v>1413</v>
      </c>
      <c r="X654" s="378" t="s">
        <v>1413</v>
      </c>
      <c r="Y654" s="378" t="s">
        <v>5483</v>
      </c>
      <c r="Z654" s="385" t="s">
        <v>1413</v>
      </c>
      <c r="AA654" s="385" t="s">
        <v>1413</v>
      </c>
      <c r="AB654" s="378" t="s">
        <v>5746</v>
      </c>
      <c r="AC654" s="378" t="s">
        <v>5747</v>
      </c>
      <c r="AD654" s="378" t="s">
        <v>1413</v>
      </c>
      <c r="AE654" s="378" t="s">
        <v>5747</v>
      </c>
      <c r="AF654" s="378" t="s">
        <v>1413</v>
      </c>
    </row>
    <row r="655" spans="1:32" hidden="1">
      <c r="A655" s="378" t="s">
        <v>151</v>
      </c>
      <c r="B655" s="379">
        <f t="shared" si="10"/>
        <v>0</v>
      </c>
      <c r="C655" s="378"/>
      <c r="D655" s="378"/>
      <c r="E655" s="378"/>
      <c r="F655" s="380" t="s">
        <v>1413</v>
      </c>
      <c r="G655" s="378" t="s">
        <v>5748</v>
      </c>
      <c r="H655" s="379" t="s">
        <v>1491</v>
      </c>
      <c r="I655" s="378" t="s">
        <v>1492</v>
      </c>
      <c r="J655" s="381" t="s">
        <v>1413</v>
      </c>
      <c r="K655" s="381" t="s">
        <v>1413</v>
      </c>
      <c r="L655" s="378" t="s">
        <v>5749</v>
      </c>
      <c r="M655" s="378" t="s">
        <v>5750</v>
      </c>
      <c r="N655" s="382">
        <v>40726</v>
      </c>
      <c r="O655" s="383">
        <v>2011</v>
      </c>
      <c r="P655" s="378" t="s">
        <v>1413</v>
      </c>
      <c r="Q655" s="378" t="s">
        <v>1413</v>
      </c>
      <c r="R655" s="378" t="s">
        <v>1413</v>
      </c>
      <c r="S655" s="381">
        <v>1</v>
      </c>
      <c r="T655" s="381" t="s">
        <v>1261</v>
      </c>
      <c r="U655" s="378" t="s">
        <v>1477</v>
      </c>
      <c r="V655" s="384" t="s">
        <v>1261</v>
      </c>
      <c r="W655" s="378" t="s">
        <v>1413</v>
      </c>
      <c r="X655" s="378" t="s">
        <v>1413</v>
      </c>
      <c r="Y655" s="378" t="s">
        <v>5483</v>
      </c>
      <c r="Z655" s="385" t="s">
        <v>1413</v>
      </c>
      <c r="AA655" s="385" t="s">
        <v>1413</v>
      </c>
      <c r="AB655" s="378" t="s">
        <v>1413</v>
      </c>
      <c r="AC655" s="378" t="s">
        <v>5751</v>
      </c>
      <c r="AD655" s="378" t="s">
        <v>1413</v>
      </c>
      <c r="AE655" s="378" t="s">
        <v>1413</v>
      </c>
      <c r="AF655" s="378" t="s">
        <v>1413</v>
      </c>
    </row>
    <row r="656" spans="1:32" hidden="1">
      <c r="A656" s="378" t="s">
        <v>151</v>
      </c>
      <c r="B656" s="379">
        <f t="shared" si="10"/>
        <v>0</v>
      </c>
      <c r="C656" s="378"/>
      <c r="D656" s="378"/>
      <c r="E656" s="378"/>
      <c r="F656" s="380" t="s">
        <v>1413</v>
      </c>
      <c r="G656" s="378" t="s">
        <v>5752</v>
      </c>
      <c r="H656" s="379" t="s">
        <v>1491</v>
      </c>
      <c r="I656" s="378" t="s">
        <v>1492</v>
      </c>
      <c r="J656" s="381" t="s">
        <v>1413</v>
      </c>
      <c r="K656" s="381" t="s">
        <v>1413</v>
      </c>
      <c r="L656" s="378" t="s">
        <v>5753</v>
      </c>
      <c r="M656" s="378" t="s">
        <v>5754</v>
      </c>
      <c r="N656" s="382">
        <v>39264</v>
      </c>
      <c r="O656" s="383">
        <v>2007</v>
      </c>
      <c r="P656" s="378" t="s">
        <v>1413</v>
      </c>
      <c r="Q656" s="378" t="s">
        <v>1413</v>
      </c>
      <c r="R656" s="378" t="s">
        <v>1413</v>
      </c>
      <c r="S656" s="381">
        <v>0</v>
      </c>
      <c r="T656" s="381" t="s">
        <v>1261</v>
      </c>
      <c r="U656" s="378" t="s">
        <v>1427</v>
      </c>
      <c r="V656" s="384" t="s">
        <v>1413</v>
      </c>
      <c r="W656" s="378" t="s">
        <v>1413</v>
      </c>
      <c r="X656" s="378" t="s">
        <v>1413</v>
      </c>
      <c r="Y656" s="378" t="s">
        <v>5483</v>
      </c>
      <c r="Z656" s="385" t="s">
        <v>1413</v>
      </c>
      <c r="AA656" s="385" t="s">
        <v>1413</v>
      </c>
      <c r="AB656" s="378" t="s">
        <v>5755</v>
      </c>
      <c r="AC656" s="378" t="s">
        <v>5756</v>
      </c>
      <c r="AD656" s="378" t="s">
        <v>1413</v>
      </c>
      <c r="AE656" s="378" t="s">
        <v>1413</v>
      </c>
      <c r="AF656" s="378" t="s">
        <v>1413</v>
      </c>
    </row>
    <row r="657" spans="1:32" hidden="1">
      <c r="A657" s="378" t="s">
        <v>151</v>
      </c>
      <c r="B657" s="379">
        <f t="shared" si="10"/>
        <v>0</v>
      </c>
      <c r="C657" s="378"/>
      <c r="D657" s="378"/>
      <c r="E657" s="378"/>
      <c r="F657" s="380" t="s">
        <v>1413</v>
      </c>
      <c r="G657" s="378" t="s">
        <v>5597</v>
      </c>
      <c r="H657" s="379" t="s">
        <v>1491</v>
      </c>
      <c r="I657" s="378" t="s">
        <v>1492</v>
      </c>
      <c r="J657" s="381" t="s">
        <v>1413</v>
      </c>
      <c r="K657" s="381" t="s">
        <v>1413</v>
      </c>
      <c r="L657" s="378" t="s">
        <v>5598</v>
      </c>
      <c r="M657" s="378" t="s">
        <v>5599</v>
      </c>
      <c r="N657" s="382">
        <v>27017</v>
      </c>
      <c r="O657" s="383">
        <v>1973</v>
      </c>
      <c r="P657" s="378" t="s">
        <v>1413</v>
      </c>
      <c r="Q657" s="378" t="s">
        <v>1413</v>
      </c>
      <c r="R657" s="378" t="s">
        <v>1413</v>
      </c>
      <c r="S657" s="381">
        <v>3</v>
      </c>
      <c r="T657" s="381" t="s">
        <v>1261</v>
      </c>
      <c r="U657" s="378" t="s">
        <v>1477</v>
      </c>
      <c r="V657" s="384" t="s">
        <v>1261</v>
      </c>
      <c r="W657" s="378" t="s">
        <v>1413</v>
      </c>
      <c r="X657" s="378" t="s">
        <v>1413</v>
      </c>
      <c r="Y657" s="378" t="s">
        <v>5571</v>
      </c>
      <c r="Z657" s="385" t="s">
        <v>1413</v>
      </c>
      <c r="AA657" s="385" t="s">
        <v>1413</v>
      </c>
      <c r="AB657" s="378" t="s">
        <v>5600</v>
      </c>
      <c r="AC657" s="378" t="s">
        <v>5601</v>
      </c>
      <c r="AD657" s="378" t="s">
        <v>1413</v>
      </c>
      <c r="AE657" s="378" t="s">
        <v>5602</v>
      </c>
      <c r="AF657" s="378" t="s">
        <v>1413</v>
      </c>
    </row>
    <row r="658" spans="1:32" hidden="1">
      <c r="A658" s="378" t="s">
        <v>152</v>
      </c>
      <c r="B658" s="379">
        <f t="shared" si="10"/>
        <v>0</v>
      </c>
      <c r="C658" s="378"/>
      <c r="D658" s="378"/>
      <c r="E658" s="378"/>
      <c r="F658" s="380" t="s">
        <v>1413</v>
      </c>
      <c r="G658" s="378" t="s">
        <v>5934</v>
      </c>
      <c r="H658" s="379" t="s">
        <v>1491</v>
      </c>
      <c r="I658" s="378" t="s">
        <v>1492</v>
      </c>
      <c r="J658" s="381" t="s">
        <v>1413</v>
      </c>
      <c r="K658" s="381" t="s">
        <v>1413</v>
      </c>
      <c r="L658" s="378" t="s">
        <v>5935</v>
      </c>
      <c r="M658" s="378" t="s">
        <v>5914</v>
      </c>
      <c r="N658" s="382">
        <v>41456</v>
      </c>
      <c r="O658" s="383">
        <v>2013</v>
      </c>
      <c r="P658" s="378" t="s">
        <v>1413</v>
      </c>
      <c r="Q658" s="378" t="s">
        <v>1413</v>
      </c>
      <c r="R658" s="378" t="s">
        <v>1413</v>
      </c>
      <c r="S658" s="381">
        <v>9</v>
      </c>
      <c r="T658" s="381" t="s">
        <v>1261</v>
      </c>
      <c r="U658" s="378" t="s">
        <v>5936</v>
      </c>
      <c r="V658" s="384" t="s">
        <v>1261</v>
      </c>
      <c r="W658" s="378" t="s">
        <v>1413</v>
      </c>
      <c r="X658" s="378" t="s">
        <v>1413</v>
      </c>
      <c r="Y658" s="378" t="s">
        <v>1413</v>
      </c>
      <c r="Z658" s="385" t="s">
        <v>1413</v>
      </c>
      <c r="AA658" s="385" t="s">
        <v>1413</v>
      </c>
      <c r="AB658" s="378" t="s">
        <v>5932</v>
      </c>
      <c r="AC658" s="378" t="s">
        <v>5937</v>
      </c>
      <c r="AD658" s="378" t="s">
        <v>1413</v>
      </c>
      <c r="AE658" s="378" t="s">
        <v>1413</v>
      </c>
      <c r="AF658" s="378" t="s">
        <v>1413</v>
      </c>
    </row>
    <row r="659" spans="1:32" hidden="1">
      <c r="A659" s="378" t="s">
        <v>152</v>
      </c>
      <c r="B659" s="379">
        <f t="shared" si="10"/>
        <v>0</v>
      </c>
      <c r="C659" s="378"/>
      <c r="D659" s="378"/>
      <c r="E659" s="378"/>
      <c r="F659" s="380" t="s">
        <v>1413</v>
      </c>
      <c r="G659" s="378" t="s">
        <v>5938</v>
      </c>
      <c r="H659" s="379" t="s">
        <v>1491</v>
      </c>
      <c r="I659" s="378" t="s">
        <v>1492</v>
      </c>
      <c r="J659" s="381" t="s">
        <v>1413</v>
      </c>
      <c r="K659" s="381" t="s">
        <v>1413</v>
      </c>
      <c r="L659" s="378" t="s">
        <v>5939</v>
      </c>
      <c r="M659" s="378" t="s">
        <v>5914</v>
      </c>
      <c r="N659" s="382">
        <v>41456</v>
      </c>
      <c r="O659" s="383">
        <v>2013</v>
      </c>
      <c r="P659" s="378" t="s">
        <v>1413</v>
      </c>
      <c r="Q659" s="378" t="s">
        <v>1413</v>
      </c>
      <c r="R659" s="378" t="s">
        <v>1413</v>
      </c>
      <c r="S659" s="381">
        <v>0</v>
      </c>
      <c r="T659" s="381" t="s">
        <v>1426</v>
      </c>
      <c r="U659" s="378" t="s">
        <v>5940</v>
      </c>
      <c r="V659" s="384" t="s">
        <v>1413</v>
      </c>
      <c r="W659" s="378" t="s">
        <v>1413</v>
      </c>
      <c r="X659" s="378" t="s">
        <v>1413</v>
      </c>
      <c r="Y659" s="378" t="s">
        <v>1413</v>
      </c>
      <c r="Z659" s="385" t="s">
        <v>1413</v>
      </c>
      <c r="AA659" s="385" t="s">
        <v>1413</v>
      </c>
      <c r="AB659" s="378" t="s">
        <v>5932</v>
      </c>
      <c r="AC659" s="378" t="s">
        <v>5941</v>
      </c>
      <c r="AD659" s="378" t="s">
        <v>1413</v>
      </c>
      <c r="AE659" s="378" t="s">
        <v>1413</v>
      </c>
      <c r="AF659" s="378" t="s">
        <v>1413</v>
      </c>
    </row>
    <row r="660" spans="1:32" hidden="1">
      <c r="A660" s="378" t="s">
        <v>152</v>
      </c>
      <c r="B660" s="379">
        <f t="shared" si="10"/>
        <v>0</v>
      </c>
      <c r="C660" s="378"/>
      <c r="D660" s="378"/>
      <c r="E660" s="378"/>
      <c r="F660" s="380" t="s">
        <v>1413</v>
      </c>
      <c r="G660" s="378" t="s">
        <v>5942</v>
      </c>
      <c r="H660" s="379" t="s">
        <v>1491</v>
      </c>
      <c r="I660" s="378" t="s">
        <v>1492</v>
      </c>
      <c r="J660" s="381" t="s">
        <v>1413</v>
      </c>
      <c r="K660" s="381" t="s">
        <v>1413</v>
      </c>
      <c r="L660" s="378" t="s">
        <v>5943</v>
      </c>
      <c r="M660" s="378" t="s">
        <v>5914</v>
      </c>
      <c r="N660" s="382">
        <v>41456</v>
      </c>
      <c r="O660" s="383">
        <v>2013</v>
      </c>
      <c r="P660" s="378" t="s">
        <v>1413</v>
      </c>
      <c r="Q660" s="378" t="s">
        <v>1413</v>
      </c>
      <c r="R660" s="378" t="s">
        <v>1413</v>
      </c>
      <c r="S660" s="381" t="s">
        <v>1413</v>
      </c>
      <c r="T660" s="381" t="s">
        <v>1413</v>
      </c>
      <c r="U660" s="378" t="s">
        <v>5940</v>
      </c>
      <c r="V660" s="384" t="s">
        <v>1413</v>
      </c>
      <c r="W660" s="378" t="s">
        <v>1413</v>
      </c>
      <c r="X660" s="378" t="s">
        <v>1413</v>
      </c>
      <c r="Y660" s="378" t="s">
        <v>1413</v>
      </c>
      <c r="Z660" s="385" t="s">
        <v>1413</v>
      </c>
      <c r="AA660" s="385" t="s">
        <v>1413</v>
      </c>
      <c r="AB660" s="378" t="s">
        <v>5932</v>
      </c>
      <c r="AC660" s="378" t="s">
        <v>5944</v>
      </c>
      <c r="AD660" s="378" t="s">
        <v>1413</v>
      </c>
      <c r="AE660" s="378" t="s">
        <v>1413</v>
      </c>
      <c r="AF660" s="378" t="s">
        <v>1413</v>
      </c>
    </row>
    <row r="661" spans="1:32" hidden="1">
      <c r="A661" s="378" t="s">
        <v>152</v>
      </c>
      <c r="B661" s="379">
        <f t="shared" si="10"/>
        <v>0</v>
      </c>
      <c r="C661" s="378"/>
      <c r="D661" s="378"/>
      <c r="E661" s="378"/>
      <c r="F661" s="380" t="s">
        <v>1413</v>
      </c>
      <c r="G661" s="378" t="s">
        <v>5945</v>
      </c>
      <c r="H661" s="379" t="s">
        <v>1491</v>
      </c>
      <c r="I661" s="378" t="s">
        <v>1492</v>
      </c>
      <c r="J661" s="381" t="s">
        <v>1413</v>
      </c>
      <c r="K661" s="381" t="s">
        <v>1413</v>
      </c>
      <c r="L661" s="378" t="s">
        <v>5946</v>
      </c>
      <c r="M661" s="378" t="s">
        <v>5914</v>
      </c>
      <c r="N661" s="382">
        <v>41456</v>
      </c>
      <c r="O661" s="383">
        <v>2013</v>
      </c>
      <c r="P661" s="378" t="s">
        <v>1413</v>
      </c>
      <c r="Q661" s="378" t="s">
        <v>1413</v>
      </c>
      <c r="R661" s="378" t="s">
        <v>1413</v>
      </c>
      <c r="S661" s="381">
        <v>13</v>
      </c>
      <c r="T661" s="381" t="s">
        <v>1261</v>
      </c>
      <c r="U661" s="378" t="s">
        <v>5947</v>
      </c>
      <c r="V661" s="384" t="s">
        <v>1426</v>
      </c>
      <c r="W661" s="378" t="s">
        <v>1413</v>
      </c>
      <c r="X661" s="378" t="s">
        <v>1413</v>
      </c>
      <c r="Y661" s="378" t="s">
        <v>1413</v>
      </c>
      <c r="Z661" s="385" t="s">
        <v>1413</v>
      </c>
      <c r="AA661" s="385" t="s">
        <v>1413</v>
      </c>
      <c r="AB661" s="378" t="s">
        <v>5932</v>
      </c>
      <c r="AC661" s="378" t="s">
        <v>5948</v>
      </c>
      <c r="AD661" s="378" t="s">
        <v>1413</v>
      </c>
      <c r="AE661" s="378" t="s">
        <v>1413</v>
      </c>
      <c r="AF661" s="378" t="s">
        <v>1413</v>
      </c>
    </row>
    <row r="662" spans="1:32" hidden="1">
      <c r="A662" s="378" t="s">
        <v>152</v>
      </c>
      <c r="B662" s="379">
        <f t="shared" si="10"/>
        <v>0</v>
      </c>
      <c r="C662" s="378"/>
      <c r="D662" s="378"/>
      <c r="E662" s="378"/>
      <c r="F662" s="380" t="s">
        <v>1413</v>
      </c>
      <c r="G662" s="378" t="s">
        <v>5949</v>
      </c>
      <c r="H662" s="379" t="s">
        <v>1491</v>
      </c>
      <c r="I662" s="378" t="s">
        <v>1492</v>
      </c>
      <c r="J662" s="381" t="s">
        <v>1413</v>
      </c>
      <c r="K662" s="381" t="s">
        <v>1413</v>
      </c>
      <c r="L662" s="378" t="s">
        <v>5950</v>
      </c>
      <c r="M662" s="378" t="s">
        <v>5914</v>
      </c>
      <c r="N662" s="382">
        <v>41456</v>
      </c>
      <c r="O662" s="383">
        <v>2013</v>
      </c>
      <c r="P662" s="378" t="s">
        <v>1413</v>
      </c>
      <c r="Q662" s="378" t="s">
        <v>1413</v>
      </c>
      <c r="R662" s="378" t="s">
        <v>1413</v>
      </c>
      <c r="S662" s="381" t="s">
        <v>1413</v>
      </c>
      <c r="T662" s="381" t="s">
        <v>1413</v>
      </c>
      <c r="U662" s="378" t="s">
        <v>5940</v>
      </c>
      <c r="V662" s="384" t="s">
        <v>1413</v>
      </c>
      <c r="W662" s="378" t="s">
        <v>1413</v>
      </c>
      <c r="X662" s="378" t="s">
        <v>1413</v>
      </c>
      <c r="Y662" s="378" t="s">
        <v>1413</v>
      </c>
      <c r="Z662" s="385" t="s">
        <v>1413</v>
      </c>
      <c r="AA662" s="385" t="s">
        <v>1413</v>
      </c>
      <c r="AB662" s="378" t="s">
        <v>5932</v>
      </c>
      <c r="AC662" s="378" t="s">
        <v>5944</v>
      </c>
      <c r="AD662" s="378" t="s">
        <v>1413</v>
      </c>
      <c r="AE662" s="378" t="s">
        <v>1413</v>
      </c>
      <c r="AF662" s="378" t="s">
        <v>1413</v>
      </c>
    </row>
    <row r="663" spans="1:32" hidden="1">
      <c r="A663" s="378" t="s">
        <v>5971</v>
      </c>
      <c r="B663" s="379">
        <f t="shared" si="10"/>
        <v>0</v>
      </c>
      <c r="C663" s="378"/>
      <c r="D663" s="378"/>
      <c r="E663" s="378"/>
      <c r="F663" s="380" t="s">
        <v>1413</v>
      </c>
      <c r="G663" s="378" t="s">
        <v>6189</v>
      </c>
      <c r="H663" s="379" t="s">
        <v>1491</v>
      </c>
      <c r="I663" s="378" t="s">
        <v>1492</v>
      </c>
      <c r="J663" s="381" t="s">
        <v>1413</v>
      </c>
      <c r="K663" s="381" t="s">
        <v>1413</v>
      </c>
      <c r="L663" s="378" t="s">
        <v>6190</v>
      </c>
      <c r="M663" s="378" t="s">
        <v>6191</v>
      </c>
      <c r="N663" s="382">
        <v>41092</v>
      </c>
      <c r="O663" s="383">
        <v>2012</v>
      </c>
      <c r="P663" s="378" t="s">
        <v>1413</v>
      </c>
      <c r="Q663" s="378" t="s">
        <v>1413</v>
      </c>
      <c r="R663" s="378" t="s">
        <v>1413</v>
      </c>
      <c r="S663" s="381">
        <v>12</v>
      </c>
      <c r="T663" s="381" t="s">
        <v>1426</v>
      </c>
      <c r="U663" s="378" t="s">
        <v>6050</v>
      </c>
      <c r="V663" s="384" t="s">
        <v>1413</v>
      </c>
      <c r="W663" s="378" t="s">
        <v>1413</v>
      </c>
      <c r="X663" s="378" t="s">
        <v>6192</v>
      </c>
      <c r="Y663" s="378" t="s">
        <v>5979</v>
      </c>
      <c r="Z663" s="385" t="s">
        <v>1413</v>
      </c>
      <c r="AA663" s="385" t="s">
        <v>1413</v>
      </c>
      <c r="AB663" s="378" t="s">
        <v>6193</v>
      </c>
      <c r="AC663" s="378" t="s">
        <v>6194</v>
      </c>
      <c r="AD663" s="378" t="s">
        <v>6195</v>
      </c>
      <c r="AE663" s="378" t="s">
        <v>6196</v>
      </c>
      <c r="AF663" s="378" t="s">
        <v>1413</v>
      </c>
    </row>
    <row r="664" spans="1:32" hidden="1">
      <c r="A664" s="378" t="s">
        <v>5971</v>
      </c>
      <c r="B664" s="379">
        <f t="shared" si="10"/>
        <v>0</v>
      </c>
      <c r="C664" s="378"/>
      <c r="D664" s="378"/>
      <c r="E664" s="378"/>
      <c r="F664" s="380" t="s">
        <v>1413</v>
      </c>
      <c r="G664" s="378" t="s">
        <v>6197</v>
      </c>
      <c r="H664" s="379" t="s">
        <v>1491</v>
      </c>
      <c r="I664" s="378" t="s">
        <v>1492</v>
      </c>
      <c r="J664" s="381" t="s">
        <v>1413</v>
      </c>
      <c r="K664" s="381" t="s">
        <v>1413</v>
      </c>
      <c r="L664" s="378" t="s">
        <v>6198</v>
      </c>
      <c r="M664" s="378" t="s">
        <v>6199</v>
      </c>
      <c r="N664" s="382">
        <v>41246</v>
      </c>
      <c r="O664" s="383">
        <v>2012</v>
      </c>
      <c r="P664" s="378" t="s">
        <v>1413</v>
      </c>
      <c r="Q664" s="378" t="s">
        <v>1413</v>
      </c>
      <c r="R664" s="378" t="s">
        <v>1413</v>
      </c>
      <c r="S664" s="381">
        <v>8</v>
      </c>
      <c r="T664" s="381" t="s">
        <v>1261</v>
      </c>
      <c r="U664" s="378" t="s">
        <v>1427</v>
      </c>
      <c r="V664" s="384" t="s">
        <v>1413</v>
      </c>
      <c r="W664" s="378" t="s">
        <v>1413</v>
      </c>
      <c r="X664" s="378" t="s">
        <v>1413</v>
      </c>
      <c r="Y664" s="378" t="s">
        <v>5979</v>
      </c>
      <c r="Z664" s="385" t="s">
        <v>1413</v>
      </c>
      <c r="AA664" s="385" t="s">
        <v>1413</v>
      </c>
      <c r="AB664" s="378" t="s">
        <v>1413</v>
      </c>
      <c r="AC664" s="378" t="s">
        <v>6200</v>
      </c>
      <c r="AD664" s="378" t="s">
        <v>1413</v>
      </c>
      <c r="AE664" s="378" t="s">
        <v>1413</v>
      </c>
      <c r="AF664" s="378" t="s">
        <v>1413</v>
      </c>
    </row>
    <row r="665" spans="1:32" hidden="1">
      <c r="A665" s="378" t="s">
        <v>5971</v>
      </c>
      <c r="B665" s="379">
        <f t="shared" si="10"/>
        <v>0</v>
      </c>
      <c r="C665" s="378"/>
      <c r="D665" s="378"/>
      <c r="E665" s="378"/>
      <c r="F665" s="380" t="s">
        <v>1413</v>
      </c>
      <c r="G665" s="378" t="s">
        <v>6027</v>
      </c>
      <c r="H665" s="379" t="s">
        <v>1491</v>
      </c>
      <c r="I665" s="378" t="s">
        <v>1492</v>
      </c>
      <c r="J665" s="381" t="s">
        <v>1413</v>
      </c>
      <c r="K665" s="381" t="s">
        <v>1413</v>
      </c>
      <c r="L665" s="378" t="s">
        <v>6028</v>
      </c>
      <c r="M665" s="378" t="s">
        <v>6029</v>
      </c>
      <c r="N665" s="382">
        <v>24290</v>
      </c>
      <c r="O665" s="383">
        <v>1966</v>
      </c>
      <c r="P665" s="378" t="s">
        <v>1413</v>
      </c>
      <c r="Q665" s="378" t="s">
        <v>1413</v>
      </c>
      <c r="R665" s="378" t="s">
        <v>1413</v>
      </c>
      <c r="S665" s="381">
        <v>0</v>
      </c>
      <c r="T665" s="381" t="s">
        <v>1261</v>
      </c>
      <c r="U665" s="378" t="s">
        <v>1477</v>
      </c>
      <c r="V665" s="384" t="s">
        <v>1426</v>
      </c>
      <c r="W665" s="378" t="s">
        <v>1414</v>
      </c>
      <c r="X665" s="378" t="s">
        <v>1413</v>
      </c>
      <c r="Y665" s="378" t="s">
        <v>1413</v>
      </c>
      <c r="Z665" s="385" t="s">
        <v>1413</v>
      </c>
      <c r="AA665" s="385" t="s">
        <v>1413</v>
      </c>
      <c r="AB665" s="378" t="s">
        <v>6030</v>
      </c>
      <c r="AC665" s="378" t="s">
        <v>6031</v>
      </c>
      <c r="AD665" s="378" t="s">
        <v>1413</v>
      </c>
      <c r="AE665" s="378" t="s">
        <v>1413</v>
      </c>
      <c r="AF665" s="378" t="s">
        <v>1413</v>
      </c>
    </row>
    <row r="666" spans="1:32" hidden="1">
      <c r="A666" s="378" t="s">
        <v>5971</v>
      </c>
      <c r="B666" s="379">
        <f t="shared" si="10"/>
        <v>0</v>
      </c>
      <c r="C666" s="378"/>
      <c r="D666" s="378"/>
      <c r="E666" s="378"/>
      <c r="F666" s="380" t="s">
        <v>1413</v>
      </c>
      <c r="G666" s="378" t="s">
        <v>6204</v>
      </c>
      <c r="H666" s="379" t="s">
        <v>1491</v>
      </c>
      <c r="I666" s="378" t="s">
        <v>1492</v>
      </c>
      <c r="J666" s="381" t="s">
        <v>1413</v>
      </c>
      <c r="K666" s="381" t="s">
        <v>1413</v>
      </c>
      <c r="L666" s="378" t="s">
        <v>6205</v>
      </c>
      <c r="M666" s="378" t="s">
        <v>6102</v>
      </c>
      <c r="N666" s="382">
        <v>38495</v>
      </c>
      <c r="O666" s="383">
        <v>2005</v>
      </c>
      <c r="P666" s="378" t="s">
        <v>1413</v>
      </c>
      <c r="Q666" s="378" t="s">
        <v>1413</v>
      </c>
      <c r="R666" s="378" t="s">
        <v>1413</v>
      </c>
      <c r="S666" s="381">
        <v>3</v>
      </c>
      <c r="T666" s="381" t="s">
        <v>1261</v>
      </c>
      <c r="U666" s="378" t="s">
        <v>1477</v>
      </c>
      <c r="V666" s="384" t="s">
        <v>1261</v>
      </c>
      <c r="W666" s="378" t="s">
        <v>1413</v>
      </c>
      <c r="X666" s="378" t="s">
        <v>6103</v>
      </c>
      <c r="Y666" s="378" t="s">
        <v>6022</v>
      </c>
      <c r="Z666" s="385" t="s">
        <v>1413</v>
      </c>
      <c r="AA666" s="385" t="s">
        <v>1413</v>
      </c>
      <c r="AB666" s="378" t="s">
        <v>6154</v>
      </c>
      <c r="AC666" s="378" t="s">
        <v>6206</v>
      </c>
      <c r="AD666" s="378" t="s">
        <v>6106</v>
      </c>
      <c r="AE666" s="378" t="s">
        <v>6207</v>
      </c>
      <c r="AF666" s="378" t="s">
        <v>1413</v>
      </c>
    </row>
    <row r="667" spans="1:32" hidden="1">
      <c r="A667" s="378" t="s">
        <v>5971</v>
      </c>
      <c r="B667" s="379">
        <f t="shared" si="10"/>
        <v>0</v>
      </c>
      <c r="C667" s="378"/>
      <c r="D667" s="378"/>
      <c r="E667" s="378"/>
      <c r="F667" s="380" t="s">
        <v>1413</v>
      </c>
      <c r="G667" s="378" t="s">
        <v>6208</v>
      </c>
      <c r="H667" s="379" t="s">
        <v>1491</v>
      </c>
      <c r="I667" s="378" t="s">
        <v>1492</v>
      </c>
      <c r="J667" s="381" t="s">
        <v>1413</v>
      </c>
      <c r="K667" s="381" t="s">
        <v>1413</v>
      </c>
      <c r="L667" s="378" t="s">
        <v>6209</v>
      </c>
      <c r="M667" s="378" t="s">
        <v>6174</v>
      </c>
      <c r="N667" s="382">
        <v>35901</v>
      </c>
      <c r="O667" s="383">
        <v>1998</v>
      </c>
      <c r="P667" s="378" t="s">
        <v>1413</v>
      </c>
      <c r="Q667" s="378" t="s">
        <v>1413</v>
      </c>
      <c r="R667" s="378" t="s">
        <v>1413</v>
      </c>
      <c r="S667" s="381">
        <v>0</v>
      </c>
      <c r="T667" s="381" t="s">
        <v>1261</v>
      </c>
      <c r="U667" s="378" t="s">
        <v>1477</v>
      </c>
      <c r="V667" s="384" t="s">
        <v>1413</v>
      </c>
      <c r="W667" s="378" t="s">
        <v>1413</v>
      </c>
      <c r="X667" s="378" t="s">
        <v>1413</v>
      </c>
      <c r="Y667" s="378" t="s">
        <v>6172</v>
      </c>
      <c r="Z667" s="385" t="s">
        <v>1413</v>
      </c>
      <c r="AA667" s="385" t="s">
        <v>1413</v>
      </c>
      <c r="AB667" s="378" t="s">
        <v>6210</v>
      </c>
      <c r="AC667" s="378" t="s">
        <v>6211</v>
      </c>
      <c r="AD667" s="378" t="s">
        <v>1413</v>
      </c>
      <c r="AE667" s="378" t="s">
        <v>1413</v>
      </c>
      <c r="AF667" s="378" t="s">
        <v>1413</v>
      </c>
    </row>
    <row r="668" spans="1:32" hidden="1">
      <c r="A668" s="378" t="s">
        <v>5971</v>
      </c>
      <c r="B668" s="379">
        <f t="shared" si="10"/>
        <v>0</v>
      </c>
      <c r="C668" s="378"/>
      <c r="D668" s="378"/>
      <c r="E668" s="378"/>
      <c r="F668" s="380" t="s">
        <v>1413</v>
      </c>
      <c r="G668" s="378" t="s">
        <v>6212</v>
      </c>
      <c r="H668" s="379" t="s">
        <v>1491</v>
      </c>
      <c r="I668" s="378" t="s">
        <v>1492</v>
      </c>
      <c r="J668" s="381" t="s">
        <v>1413</v>
      </c>
      <c r="K668" s="381" t="s">
        <v>1413</v>
      </c>
      <c r="L668" s="378" t="s">
        <v>6213</v>
      </c>
      <c r="M668" s="378" t="s">
        <v>6214</v>
      </c>
      <c r="N668" s="382">
        <v>36627</v>
      </c>
      <c r="O668" s="383">
        <v>2000</v>
      </c>
      <c r="P668" s="378" t="s">
        <v>1413</v>
      </c>
      <c r="Q668" s="378" t="s">
        <v>1413</v>
      </c>
      <c r="R668" s="378" t="s">
        <v>1413</v>
      </c>
      <c r="S668" s="381">
        <v>0</v>
      </c>
      <c r="T668" s="381" t="s">
        <v>1426</v>
      </c>
      <c r="U668" s="378" t="s">
        <v>1413</v>
      </c>
      <c r="V668" s="384" t="s">
        <v>1413</v>
      </c>
      <c r="W668" s="378" t="s">
        <v>1413</v>
      </c>
      <c r="X668" s="378" t="s">
        <v>1413</v>
      </c>
      <c r="Y668" s="378" t="s">
        <v>1413</v>
      </c>
      <c r="Z668" s="385" t="s">
        <v>1413</v>
      </c>
      <c r="AA668" s="385" t="s">
        <v>1413</v>
      </c>
      <c r="AB668" s="378" t="s">
        <v>1413</v>
      </c>
      <c r="AC668" s="378" t="s">
        <v>1413</v>
      </c>
      <c r="AD668" s="378" t="s">
        <v>1413</v>
      </c>
      <c r="AE668" s="378" t="s">
        <v>1413</v>
      </c>
      <c r="AF668" s="378" t="s">
        <v>1413</v>
      </c>
    </row>
    <row r="669" spans="1:32" hidden="1">
      <c r="A669" s="378" t="s">
        <v>5971</v>
      </c>
      <c r="B669" s="379">
        <f t="shared" si="10"/>
        <v>0</v>
      </c>
      <c r="C669" s="378"/>
      <c r="D669" s="378"/>
      <c r="E669" s="378"/>
      <c r="F669" s="380" t="s">
        <v>1413</v>
      </c>
      <c r="G669" s="378" t="s">
        <v>6035</v>
      </c>
      <c r="H669" s="379" t="s">
        <v>1491</v>
      </c>
      <c r="I669" s="378" t="s">
        <v>1492</v>
      </c>
      <c r="J669" s="381" t="s">
        <v>1413</v>
      </c>
      <c r="K669" s="381" t="s">
        <v>1413</v>
      </c>
      <c r="L669" s="378" t="s">
        <v>6036</v>
      </c>
      <c r="M669" s="378" t="s">
        <v>6037</v>
      </c>
      <c r="N669" s="382">
        <v>42440</v>
      </c>
      <c r="O669" s="383">
        <v>2016</v>
      </c>
      <c r="P669" s="378" t="s">
        <v>1413</v>
      </c>
      <c r="Q669" s="378" t="s">
        <v>1413</v>
      </c>
      <c r="R669" s="378" t="s">
        <v>1413</v>
      </c>
      <c r="S669" s="381">
        <v>0</v>
      </c>
      <c r="T669" s="381" t="s">
        <v>1426</v>
      </c>
      <c r="U669" s="378" t="s">
        <v>1413</v>
      </c>
      <c r="V669" s="384" t="s">
        <v>1413</v>
      </c>
      <c r="W669" s="378" t="s">
        <v>1413</v>
      </c>
      <c r="X669" s="378" t="s">
        <v>1413</v>
      </c>
      <c r="Y669" s="378" t="s">
        <v>1413</v>
      </c>
      <c r="Z669" s="385" t="s">
        <v>1413</v>
      </c>
      <c r="AA669" s="385" t="s">
        <v>1413</v>
      </c>
      <c r="AB669" s="378" t="s">
        <v>6038</v>
      </c>
      <c r="AC669" s="378" t="s">
        <v>6039</v>
      </c>
      <c r="AD669" s="378" t="s">
        <v>1413</v>
      </c>
      <c r="AE669" s="378" t="s">
        <v>1413</v>
      </c>
      <c r="AF669" s="378" t="s">
        <v>1413</v>
      </c>
    </row>
    <row r="670" spans="1:32" hidden="1">
      <c r="A670" s="378" t="s">
        <v>5971</v>
      </c>
      <c r="B670" s="379">
        <f t="shared" si="10"/>
        <v>0</v>
      </c>
      <c r="C670" s="378"/>
      <c r="D670" s="378"/>
      <c r="E670" s="378"/>
      <c r="F670" s="380" t="s">
        <v>1413</v>
      </c>
      <c r="G670" s="378" t="s">
        <v>6215</v>
      </c>
      <c r="H670" s="379" t="s">
        <v>1491</v>
      </c>
      <c r="I670" s="378" t="s">
        <v>1492</v>
      </c>
      <c r="J670" s="381" t="s">
        <v>1413</v>
      </c>
      <c r="K670" s="381" t="s">
        <v>1413</v>
      </c>
      <c r="L670" s="378" t="s">
        <v>6216</v>
      </c>
      <c r="M670" s="378" t="s">
        <v>6095</v>
      </c>
      <c r="N670" s="382">
        <v>28178</v>
      </c>
      <c r="O670" s="383">
        <v>1977</v>
      </c>
      <c r="P670" s="378" t="s">
        <v>1413</v>
      </c>
      <c r="Q670" s="378" t="s">
        <v>1413</v>
      </c>
      <c r="R670" s="378" t="s">
        <v>1413</v>
      </c>
      <c r="S670" s="381">
        <v>22</v>
      </c>
      <c r="T670" s="381" t="s">
        <v>1261</v>
      </c>
      <c r="U670" s="378" t="s">
        <v>1427</v>
      </c>
      <c r="V670" s="384" t="s">
        <v>1261</v>
      </c>
      <c r="W670" s="378" t="s">
        <v>1413</v>
      </c>
      <c r="X670" s="378" t="s">
        <v>1413</v>
      </c>
      <c r="Y670" s="378" t="s">
        <v>6093</v>
      </c>
      <c r="Z670" s="385" t="s">
        <v>1413</v>
      </c>
      <c r="AA670" s="385" t="s">
        <v>1413</v>
      </c>
      <c r="AB670" s="378" t="s">
        <v>6097</v>
      </c>
      <c r="AC670" s="378" t="s">
        <v>6217</v>
      </c>
      <c r="AD670" s="378" t="s">
        <v>1413</v>
      </c>
      <c r="AE670" s="378" t="s">
        <v>6218</v>
      </c>
      <c r="AF670" s="378" t="s">
        <v>1413</v>
      </c>
    </row>
    <row r="671" spans="1:32" hidden="1">
      <c r="A671" s="378" t="s">
        <v>5971</v>
      </c>
      <c r="B671" s="379">
        <f t="shared" si="10"/>
        <v>0</v>
      </c>
      <c r="C671" s="378"/>
      <c r="D671" s="378"/>
      <c r="E671" s="378"/>
      <c r="F671" s="380" t="s">
        <v>1413</v>
      </c>
      <c r="G671" s="378" t="s">
        <v>6227</v>
      </c>
      <c r="H671" s="379" t="s">
        <v>1491</v>
      </c>
      <c r="I671" s="378" t="s">
        <v>1492</v>
      </c>
      <c r="J671" s="381" t="s">
        <v>1413</v>
      </c>
      <c r="K671" s="381" t="s">
        <v>1413</v>
      </c>
      <c r="L671" s="378" t="s">
        <v>6228</v>
      </c>
      <c r="M671" s="378" t="s">
        <v>6132</v>
      </c>
      <c r="N671" s="382">
        <v>33382</v>
      </c>
      <c r="O671" s="383">
        <v>1991</v>
      </c>
      <c r="P671" s="378" t="s">
        <v>1413</v>
      </c>
      <c r="Q671" s="378" t="s">
        <v>1413</v>
      </c>
      <c r="R671" s="378" t="s">
        <v>1413</v>
      </c>
      <c r="S671" s="381">
        <v>14</v>
      </c>
      <c r="T671" s="381" t="s">
        <v>1261</v>
      </c>
      <c r="U671" s="378" t="s">
        <v>1427</v>
      </c>
      <c r="V671" s="384" t="s">
        <v>1544</v>
      </c>
      <c r="W671" s="378" t="s">
        <v>1413</v>
      </c>
      <c r="X671" s="378" t="s">
        <v>1413</v>
      </c>
      <c r="Y671" s="378" t="s">
        <v>1413</v>
      </c>
      <c r="Z671" s="385" t="s">
        <v>1413</v>
      </c>
      <c r="AA671" s="385" t="s">
        <v>1413</v>
      </c>
      <c r="AB671" s="378" t="s">
        <v>6229</v>
      </c>
      <c r="AC671" s="378" t="s">
        <v>6230</v>
      </c>
      <c r="AD671" s="378" t="s">
        <v>1413</v>
      </c>
      <c r="AE671" s="378" t="s">
        <v>1413</v>
      </c>
      <c r="AF671" s="378" t="s">
        <v>1413</v>
      </c>
    </row>
    <row r="672" spans="1:32" hidden="1">
      <c r="A672" s="378" t="s">
        <v>5971</v>
      </c>
      <c r="B672" s="379">
        <f t="shared" si="10"/>
        <v>0</v>
      </c>
      <c r="C672" s="378"/>
      <c r="D672" s="378"/>
      <c r="E672" s="378"/>
      <c r="F672" s="380" t="s">
        <v>1413</v>
      </c>
      <c r="G672" s="378" t="s">
        <v>6044</v>
      </c>
      <c r="H672" s="379" t="s">
        <v>1491</v>
      </c>
      <c r="I672" s="378" t="s">
        <v>1492</v>
      </c>
      <c r="J672" s="381" t="s">
        <v>1413</v>
      </c>
      <c r="K672" s="381" t="s">
        <v>1413</v>
      </c>
      <c r="L672" s="378" t="s">
        <v>6045</v>
      </c>
      <c r="M672" s="378" t="s">
        <v>6046</v>
      </c>
      <c r="N672" s="382">
        <v>33785</v>
      </c>
      <c r="O672" s="383">
        <v>1992</v>
      </c>
      <c r="P672" s="378" t="s">
        <v>1413</v>
      </c>
      <c r="Q672" s="378" t="s">
        <v>1413</v>
      </c>
      <c r="R672" s="378" t="s">
        <v>1413</v>
      </c>
      <c r="S672" s="381">
        <v>1</v>
      </c>
      <c r="T672" s="381" t="s">
        <v>1426</v>
      </c>
      <c r="U672" s="378" t="s">
        <v>1477</v>
      </c>
      <c r="V672" s="384" t="s">
        <v>1426</v>
      </c>
      <c r="W672" s="378" t="s">
        <v>1413</v>
      </c>
      <c r="X672" s="378" t="s">
        <v>1413</v>
      </c>
      <c r="Y672" s="378" t="s">
        <v>5979</v>
      </c>
      <c r="Z672" s="385" t="s">
        <v>1413</v>
      </c>
      <c r="AA672" s="385" t="s">
        <v>1413</v>
      </c>
      <c r="AB672" s="378" t="s">
        <v>6047</v>
      </c>
      <c r="AC672" s="378" t="s">
        <v>1413</v>
      </c>
      <c r="AD672" s="378" t="s">
        <v>1413</v>
      </c>
      <c r="AE672" s="378" t="s">
        <v>1413</v>
      </c>
      <c r="AF672" s="378" t="s">
        <v>1413</v>
      </c>
    </row>
    <row r="673" spans="1:32" hidden="1">
      <c r="A673" s="378" t="s">
        <v>5971</v>
      </c>
      <c r="B673" s="379">
        <f t="shared" si="10"/>
        <v>0</v>
      </c>
      <c r="C673" s="378"/>
      <c r="D673" s="378"/>
      <c r="E673" s="378"/>
      <c r="F673" s="380" t="s">
        <v>1413</v>
      </c>
      <c r="G673" s="378" t="s">
        <v>6249</v>
      </c>
      <c r="H673" s="379" t="s">
        <v>1491</v>
      </c>
      <c r="I673" s="378" t="s">
        <v>1492</v>
      </c>
      <c r="J673" s="381" t="s">
        <v>1413</v>
      </c>
      <c r="K673" s="381" t="s">
        <v>1413</v>
      </c>
      <c r="L673" s="378" t="s">
        <v>6250</v>
      </c>
      <c r="M673" s="378" t="s">
        <v>6132</v>
      </c>
      <c r="N673" s="382">
        <v>36526</v>
      </c>
      <c r="O673" s="383">
        <v>2000</v>
      </c>
      <c r="P673" s="378" t="s">
        <v>1413</v>
      </c>
      <c r="Q673" s="378" t="s">
        <v>1413</v>
      </c>
      <c r="R673" s="378" t="s">
        <v>1413</v>
      </c>
      <c r="S673" s="381">
        <v>19</v>
      </c>
      <c r="T673" s="381" t="s">
        <v>1261</v>
      </c>
      <c r="U673" s="378" t="s">
        <v>1427</v>
      </c>
      <c r="V673" s="384" t="s">
        <v>1426</v>
      </c>
      <c r="W673" s="378" t="s">
        <v>1413</v>
      </c>
      <c r="X673" s="378" t="s">
        <v>1413</v>
      </c>
      <c r="Y673" s="378" t="s">
        <v>5996</v>
      </c>
      <c r="Z673" s="385" t="s">
        <v>1413</v>
      </c>
      <c r="AA673" s="385" t="s">
        <v>1413</v>
      </c>
      <c r="AB673" s="378" t="s">
        <v>6251</v>
      </c>
      <c r="AC673" s="378" t="s">
        <v>6252</v>
      </c>
      <c r="AD673" s="378" t="s">
        <v>6253</v>
      </c>
      <c r="AE673" s="378" t="s">
        <v>1413</v>
      </c>
      <c r="AF673" s="378" t="s">
        <v>1413</v>
      </c>
    </row>
    <row r="674" spans="1:32" hidden="1">
      <c r="A674" s="378" t="s">
        <v>5971</v>
      </c>
      <c r="B674" s="379">
        <f t="shared" si="10"/>
        <v>0</v>
      </c>
      <c r="C674" s="378"/>
      <c r="D674" s="378"/>
      <c r="E674" s="378"/>
      <c r="F674" s="380" t="s">
        <v>1413</v>
      </c>
      <c r="G674" s="378" t="s">
        <v>6271</v>
      </c>
      <c r="H674" s="379" t="s">
        <v>1491</v>
      </c>
      <c r="I674" s="378" t="s">
        <v>1492</v>
      </c>
      <c r="J674" s="381" t="s">
        <v>1413</v>
      </c>
      <c r="K674" s="381" t="s">
        <v>1413</v>
      </c>
      <c r="L674" s="378" t="s">
        <v>6272</v>
      </c>
      <c r="M674" s="378" t="s">
        <v>6006</v>
      </c>
      <c r="N674" s="382">
        <v>35978</v>
      </c>
      <c r="O674" s="383">
        <v>1998</v>
      </c>
      <c r="P674" s="378" t="s">
        <v>1413</v>
      </c>
      <c r="Q674" s="378" t="s">
        <v>1413</v>
      </c>
      <c r="R674" s="378" t="s">
        <v>1413</v>
      </c>
      <c r="S674" s="381">
        <v>8</v>
      </c>
      <c r="T674" s="381" t="s">
        <v>1261</v>
      </c>
      <c r="U674" s="378" t="s">
        <v>6273</v>
      </c>
      <c r="V674" s="384" t="s">
        <v>1261</v>
      </c>
      <c r="W674" s="378" t="s">
        <v>1413</v>
      </c>
      <c r="X674" s="378" t="s">
        <v>1413</v>
      </c>
      <c r="Y674" s="378" t="s">
        <v>5974</v>
      </c>
      <c r="Z674" s="385" t="s">
        <v>1413</v>
      </c>
      <c r="AA674" s="385" t="s">
        <v>1413</v>
      </c>
      <c r="AB674" s="378" t="s">
        <v>1413</v>
      </c>
      <c r="AC674" s="378" t="s">
        <v>1413</v>
      </c>
      <c r="AD674" s="378" t="s">
        <v>1413</v>
      </c>
      <c r="AE674" s="378" t="s">
        <v>1413</v>
      </c>
      <c r="AF674" s="378" t="s">
        <v>1413</v>
      </c>
    </row>
    <row r="675" spans="1:32" hidden="1">
      <c r="A675" s="378" t="s">
        <v>5971</v>
      </c>
      <c r="B675" s="379">
        <f t="shared" si="10"/>
        <v>0</v>
      </c>
      <c r="C675" s="378"/>
      <c r="D675" s="378"/>
      <c r="E675" s="378"/>
      <c r="F675" s="380" t="s">
        <v>1413</v>
      </c>
      <c r="G675" s="378" t="s">
        <v>6091</v>
      </c>
      <c r="H675" s="379" t="s">
        <v>1491</v>
      </c>
      <c r="I675" s="378" t="s">
        <v>1492</v>
      </c>
      <c r="J675" s="381" t="s">
        <v>1413</v>
      </c>
      <c r="K675" s="381" t="s">
        <v>1413</v>
      </c>
      <c r="L675" s="378" t="s">
        <v>6283</v>
      </c>
      <c r="M675" s="378" t="s">
        <v>6284</v>
      </c>
      <c r="N675" s="382">
        <v>34516</v>
      </c>
      <c r="O675" s="383">
        <v>1994</v>
      </c>
      <c r="P675" s="378" t="s">
        <v>1413</v>
      </c>
      <c r="Q675" s="378" t="s">
        <v>1413</v>
      </c>
      <c r="R675" s="378" t="s">
        <v>1413</v>
      </c>
      <c r="S675" s="381">
        <v>2</v>
      </c>
      <c r="T675" s="381" t="s">
        <v>1426</v>
      </c>
      <c r="U675" s="378" t="s">
        <v>6285</v>
      </c>
      <c r="V675" s="384" t="s">
        <v>1261</v>
      </c>
      <c r="W675" s="378" t="s">
        <v>1414</v>
      </c>
      <c r="X675" s="378" t="s">
        <v>1413</v>
      </c>
      <c r="Y675" s="378" t="s">
        <v>5996</v>
      </c>
      <c r="Z675" s="385" t="s">
        <v>1413</v>
      </c>
      <c r="AA675" s="385" t="s">
        <v>1413</v>
      </c>
      <c r="AB675" s="378" t="s">
        <v>6092</v>
      </c>
      <c r="AC675" s="378" t="s">
        <v>6286</v>
      </c>
      <c r="AD675" s="378" t="s">
        <v>1413</v>
      </c>
      <c r="AE675" s="378" t="s">
        <v>6287</v>
      </c>
      <c r="AF675" s="378" t="s">
        <v>1413</v>
      </c>
    </row>
    <row r="676" spans="1:32" hidden="1">
      <c r="A676" s="378" t="s">
        <v>5971</v>
      </c>
      <c r="B676" s="379">
        <f t="shared" si="10"/>
        <v>0</v>
      </c>
      <c r="C676" s="378"/>
      <c r="D676" s="378"/>
      <c r="E676" s="378"/>
      <c r="F676" s="380" t="s">
        <v>1413</v>
      </c>
      <c r="G676" s="378" t="s">
        <v>6288</v>
      </c>
      <c r="H676" s="379" t="s">
        <v>1491</v>
      </c>
      <c r="I676" s="378" t="s">
        <v>1492</v>
      </c>
      <c r="J676" s="381" t="s">
        <v>1413</v>
      </c>
      <c r="K676" s="381" t="s">
        <v>1413</v>
      </c>
      <c r="L676" s="378" t="s">
        <v>6289</v>
      </c>
      <c r="M676" s="378" t="s">
        <v>6290</v>
      </c>
      <c r="N676" s="382">
        <v>32686</v>
      </c>
      <c r="O676" s="383">
        <v>1989</v>
      </c>
      <c r="P676" s="378" t="s">
        <v>1413</v>
      </c>
      <c r="Q676" s="378" t="s">
        <v>1413</v>
      </c>
      <c r="R676" s="378" t="s">
        <v>1413</v>
      </c>
      <c r="S676" s="381">
        <v>0</v>
      </c>
      <c r="T676" s="381" t="s">
        <v>1261</v>
      </c>
      <c r="U676" s="378" t="s">
        <v>1477</v>
      </c>
      <c r="V676" s="384" t="s">
        <v>1544</v>
      </c>
      <c r="W676" s="378" t="s">
        <v>1414</v>
      </c>
      <c r="X676" s="378" t="s">
        <v>1413</v>
      </c>
      <c r="Y676" s="378" t="s">
        <v>5996</v>
      </c>
      <c r="Z676" s="385" t="s">
        <v>1413</v>
      </c>
      <c r="AA676" s="385" t="s">
        <v>1413</v>
      </c>
      <c r="AB676" s="378" t="s">
        <v>6291</v>
      </c>
      <c r="AC676" s="378" t="s">
        <v>6292</v>
      </c>
      <c r="AD676" s="378" t="s">
        <v>1413</v>
      </c>
      <c r="AE676" s="378" t="s">
        <v>6293</v>
      </c>
      <c r="AF676" s="378" t="s">
        <v>1413</v>
      </c>
    </row>
    <row r="677" spans="1:32" hidden="1">
      <c r="A677" s="378" t="s">
        <v>5971</v>
      </c>
      <c r="B677" s="379">
        <f t="shared" si="10"/>
        <v>0</v>
      </c>
      <c r="C677" s="378"/>
      <c r="D677" s="378"/>
      <c r="E677" s="378"/>
      <c r="F677" s="380" t="s">
        <v>1413</v>
      </c>
      <c r="G677" s="378" t="s">
        <v>6294</v>
      </c>
      <c r="H677" s="379" t="s">
        <v>1491</v>
      </c>
      <c r="I677" s="378" t="s">
        <v>1492</v>
      </c>
      <c r="J677" s="381" t="s">
        <v>1413</v>
      </c>
      <c r="K677" s="381" t="s">
        <v>1413</v>
      </c>
      <c r="L677" s="378" t="s">
        <v>6295</v>
      </c>
      <c r="M677" s="378" t="s">
        <v>6296</v>
      </c>
      <c r="N677" s="382">
        <v>39898</v>
      </c>
      <c r="O677" s="383">
        <v>2009</v>
      </c>
      <c r="P677" s="378" t="s">
        <v>1413</v>
      </c>
      <c r="Q677" s="378" t="s">
        <v>1413</v>
      </c>
      <c r="R677" s="378" t="s">
        <v>1413</v>
      </c>
      <c r="S677" s="381">
        <v>7</v>
      </c>
      <c r="T677" s="381" t="s">
        <v>1261</v>
      </c>
      <c r="U677" s="378" t="s">
        <v>5979</v>
      </c>
      <c r="V677" s="384" t="s">
        <v>1413</v>
      </c>
      <c r="W677" s="378" t="s">
        <v>1413</v>
      </c>
      <c r="X677" s="378" t="s">
        <v>1413</v>
      </c>
      <c r="Y677" s="378" t="s">
        <v>1413</v>
      </c>
      <c r="Z677" s="385" t="s">
        <v>1413</v>
      </c>
      <c r="AA677" s="385" t="s">
        <v>1413</v>
      </c>
      <c r="AB677" s="378" t="s">
        <v>1413</v>
      </c>
      <c r="AC677" s="378" t="s">
        <v>6297</v>
      </c>
      <c r="AD677" s="378" t="s">
        <v>1413</v>
      </c>
      <c r="AE677" s="378" t="s">
        <v>1413</v>
      </c>
      <c r="AF677" s="378" t="s">
        <v>1413</v>
      </c>
    </row>
    <row r="678" spans="1:32" hidden="1">
      <c r="A678" s="378" t="s">
        <v>153</v>
      </c>
      <c r="B678" s="379">
        <f t="shared" si="10"/>
        <v>0</v>
      </c>
      <c r="C678" s="378"/>
      <c r="D678" s="378"/>
      <c r="E678" s="378"/>
      <c r="F678" s="380" t="s">
        <v>1413</v>
      </c>
      <c r="G678" s="378" t="s">
        <v>6344</v>
      </c>
      <c r="H678" s="379" t="s">
        <v>1491</v>
      </c>
      <c r="I678" s="378" t="s">
        <v>1492</v>
      </c>
      <c r="J678" s="381" t="s">
        <v>1413</v>
      </c>
      <c r="K678" s="381" t="s">
        <v>1413</v>
      </c>
      <c r="L678" s="378" t="s">
        <v>6345</v>
      </c>
      <c r="M678" s="378" t="s">
        <v>6346</v>
      </c>
      <c r="N678" s="382">
        <v>27576</v>
      </c>
      <c r="O678" s="383">
        <v>1975</v>
      </c>
      <c r="P678" s="378" t="s">
        <v>1413</v>
      </c>
      <c r="Q678" s="378" t="s">
        <v>1413</v>
      </c>
      <c r="R678" s="378" t="s">
        <v>1413</v>
      </c>
      <c r="S678" s="381">
        <v>1</v>
      </c>
      <c r="T678" s="381" t="s">
        <v>1261</v>
      </c>
      <c r="U678" s="378" t="s">
        <v>1477</v>
      </c>
      <c r="V678" s="384" t="s">
        <v>2728</v>
      </c>
      <c r="W678" s="378" t="s">
        <v>1413</v>
      </c>
      <c r="X678" s="378" t="s">
        <v>1413</v>
      </c>
      <c r="Y678" s="378" t="s">
        <v>6311</v>
      </c>
      <c r="Z678" s="385" t="s">
        <v>1413</v>
      </c>
      <c r="AA678" s="385" t="s">
        <v>1413</v>
      </c>
      <c r="AB678" s="378" t="s">
        <v>3563</v>
      </c>
      <c r="AC678" s="378" t="s">
        <v>6347</v>
      </c>
      <c r="AD678" s="378" t="s">
        <v>1413</v>
      </c>
      <c r="AE678" s="378" t="s">
        <v>1413</v>
      </c>
      <c r="AF678" s="378" t="s">
        <v>1413</v>
      </c>
    </row>
    <row r="679" spans="1:32" hidden="1">
      <c r="A679" s="378" t="s">
        <v>153</v>
      </c>
      <c r="B679" s="379">
        <f t="shared" si="10"/>
        <v>0</v>
      </c>
      <c r="C679" s="378"/>
      <c r="D679" s="378"/>
      <c r="E679" s="378"/>
      <c r="F679" s="380" t="s">
        <v>1413</v>
      </c>
      <c r="G679" s="378" t="s">
        <v>6401</v>
      </c>
      <c r="H679" s="379" t="s">
        <v>1491</v>
      </c>
      <c r="I679" s="378" t="s">
        <v>1492</v>
      </c>
      <c r="J679" s="381" t="s">
        <v>1413</v>
      </c>
      <c r="K679" s="381" t="s">
        <v>1413</v>
      </c>
      <c r="L679" s="378" t="s">
        <v>6476</v>
      </c>
      <c r="M679" s="378" t="s">
        <v>6402</v>
      </c>
      <c r="N679" s="382">
        <v>33970</v>
      </c>
      <c r="O679" s="383">
        <v>1993</v>
      </c>
      <c r="P679" s="378" t="s">
        <v>1413</v>
      </c>
      <c r="Q679" s="378" t="s">
        <v>1413</v>
      </c>
      <c r="R679" s="378" t="s">
        <v>1413</v>
      </c>
      <c r="S679" s="381">
        <v>15</v>
      </c>
      <c r="T679" s="381" t="s">
        <v>1426</v>
      </c>
      <c r="U679" s="378" t="s">
        <v>6403</v>
      </c>
      <c r="V679" s="384" t="s">
        <v>1426</v>
      </c>
      <c r="W679" s="378" t="s">
        <v>1413</v>
      </c>
      <c r="X679" s="378" t="s">
        <v>1413</v>
      </c>
      <c r="Y679" s="378" t="s">
        <v>6311</v>
      </c>
      <c r="Z679" s="385" t="s">
        <v>1413</v>
      </c>
      <c r="AA679" s="385" t="s">
        <v>1413</v>
      </c>
      <c r="AB679" s="378" t="s">
        <v>1413</v>
      </c>
      <c r="AC679" s="378" t="s">
        <v>1413</v>
      </c>
      <c r="AD679" s="378" t="s">
        <v>1413</v>
      </c>
      <c r="AE679" s="378" t="s">
        <v>1413</v>
      </c>
      <c r="AF679" s="378" t="s">
        <v>1413</v>
      </c>
    </row>
    <row r="680" spans="1:32" hidden="1">
      <c r="A680" s="378" t="s">
        <v>153</v>
      </c>
      <c r="B680" s="379">
        <f t="shared" si="10"/>
        <v>0</v>
      </c>
      <c r="C680" s="378"/>
      <c r="D680" s="378"/>
      <c r="E680" s="378"/>
      <c r="F680" s="380" t="s">
        <v>1413</v>
      </c>
      <c r="G680" s="378" t="s">
        <v>6407</v>
      </c>
      <c r="H680" s="379" t="s">
        <v>1491</v>
      </c>
      <c r="I680" s="378" t="s">
        <v>1492</v>
      </c>
      <c r="J680" s="381" t="s">
        <v>1413</v>
      </c>
      <c r="K680" s="381" t="s">
        <v>1413</v>
      </c>
      <c r="L680" s="378" t="s">
        <v>6408</v>
      </c>
      <c r="M680" s="378" t="s">
        <v>6409</v>
      </c>
      <c r="N680" s="382">
        <v>31048</v>
      </c>
      <c r="O680" s="383">
        <v>1985</v>
      </c>
      <c r="P680" s="378" t="s">
        <v>1413</v>
      </c>
      <c r="Q680" s="378" t="s">
        <v>1413</v>
      </c>
      <c r="R680" s="378" t="s">
        <v>1413</v>
      </c>
      <c r="S680" s="381">
        <v>43</v>
      </c>
      <c r="T680" s="381" t="s">
        <v>1261</v>
      </c>
      <c r="U680" s="378" t="s">
        <v>1477</v>
      </c>
      <c r="V680" s="384" t="s">
        <v>1261</v>
      </c>
      <c r="W680" s="378" t="s">
        <v>1413</v>
      </c>
      <c r="X680" s="378" t="s">
        <v>6314</v>
      </c>
      <c r="Y680" s="378" t="s">
        <v>6311</v>
      </c>
      <c r="Z680" s="385" t="s">
        <v>1413</v>
      </c>
      <c r="AA680" s="385" t="s">
        <v>1413</v>
      </c>
      <c r="AB680" s="378" t="s">
        <v>6410</v>
      </c>
      <c r="AC680" s="378" t="s">
        <v>6411</v>
      </c>
      <c r="AD680" s="378" t="s">
        <v>1413</v>
      </c>
      <c r="AE680" s="378" t="s">
        <v>1413</v>
      </c>
      <c r="AF680" s="378" t="s">
        <v>1413</v>
      </c>
    </row>
    <row r="681" spans="1:32" hidden="1">
      <c r="A681" s="378" t="s">
        <v>153</v>
      </c>
      <c r="B681" s="379">
        <f t="shared" si="10"/>
        <v>0</v>
      </c>
      <c r="C681" s="378"/>
      <c r="D681" s="378"/>
      <c r="E681" s="378"/>
      <c r="F681" s="387" t="s">
        <v>1413</v>
      </c>
      <c r="G681" s="378" t="s">
        <v>6407</v>
      </c>
      <c r="H681" s="379" t="s">
        <v>1491</v>
      </c>
      <c r="I681" s="378" t="s">
        <v>1492</v>
      </c>
      <c r="J681" s="381" t="s">
        <v>1413</v>
      </c>
      <c r="K681" s="381" t="s">
        <v>1413</v>
      </c>
      <c r="L681" s="378" t="s">
        <v>6408</v>
      </c>
      <c r="M681" s="378" t="s">
        <v>6409</v>
      </c>
      <c r="N681" s="382">
        <v>31048</v>
      </c>
      <c r="O681" s="383">
        <v>1985</v>
      </c>
      <c r="P681" s="378" t="s">
        <v>1413</v>
      </c>
      <c r="Q681" s="378" t="s">
        <v>1413</v>
      </c>
      <c r="R681" s="378" t="s">
        <v>1413</v>
      </c>
      <c r="S681" s="381">
        <v>43</v>
      </c>
      <c r="T681" s="381" t="s">
        <v>1261</v>
      </c>
      <c r="U681" s="378" t="s">
        <v>1477</v>
      </c>
      <c r="V681" s="384" t="s">
        <v>1261</v>
      </c>
      <c r="W681" s="378" t="s">
        <v>1413</v>
      </c>
      <c r="X681" s="378" t="s">
        <v>6314</v>
      </c>
      <c r="Y681" s="378" t="s">
        <v>6311</v>
      </c>
      <c r="Z681" s="385" t="s">
        <v>1413</v>
      </c>
      <c r="AA681" s="385" t="s">
        <v>1413</v>
      </c>
      <c r="AB681" s="378" t="s">
        <v>6410</v>
      </c>
      <c r="AC681" s="378" t="s">
        <v>6411</v>
      </c>
      <c r="AD681" s="378" t="s">
        <v>1413</v>
      </c>
      <c r="AE681" s="378" t="s">
        <v>1413</v>
      </c>
      <c r="AF681" s="378" t="s">
        <v>1413</v>
      </c>
    </row>
    <row r="682" spans="1:32">
      <c r="A682" s="378" t="s">
        <v>149</v>
      </c>
      <c r="B682" s="379">
        <f t="shared" si="10"/>
        <v>2</v>
      </c>
      <c r="C682" s="378"/>
      <c r="D682" s="378" t="s">
        <v>1261</v>
      </c>
      <c r="E682" s="378" t="s">
        <v>1261</v>
      </c>
      <c r="F682" s="380" t="s">
        <v>1413</v>
      </c>
      <c r="G682" s="378" t="s">
        <v>6592</v>
      </c>
      <c r="H682" s="379" t="s">
        <v>1799</v>
      </c>
      <c r="I682" s="378" t="s">
        <v>2272</v>
      </c>
      <c r="J682" s="381" t="s">
        <v>1413</v>
      </c>
      <c r="K682" s="381" t="s">
        <v>1413</v>
      </c>
      <c r="L682" s="378" t="s">
        <v>4922</v>
      </c>
      <c r="M682" s="378" t="s">
        <v>4776</v>
      </c>
      <c r="N682" s="382">
        <v>39233</v>
      </c>
      <c r="O682" s="383">
        <v>2007</v>
      </c>
      <c r="P682" s="378" t="s">
        <v>1413</v>
      </c>
      <c r="Q682" s="378" t="s">
        <v>1413</v>
      </c>
      <c r="R682" s="378" t="s">
        <v>1413</v>
      </c>
      <c r="S682" s="381">
        <v>1</v>
      </c>
      <c r="T682" s="381" t="s">
        <v>1261</v>
      </c>
      <c r="U682" s="378" t="s">
        <v>4777</v>
      </c>
      <c r="V682" s="384" t="s">
        <v>1426</v>
      </c>
      <c r="W682" s="378" t="s">
        <v>1414</v>
      </c>
      <c r="X682" s="378" t="s">
        <v>4923</v>
      </c>
      <c r="Y682" s="378" t="s">
        <v>4649</v>
      </c>
      <c r="Z682" s="385" t="s">
        <v>1413</v>
      </c>
      <c r="AA682" s="385" t="s">
        <v>1413</v>
      </c>
      <c r="AB682" s="378" t="s">
        <v>4653</v>
      </c>
      <c r="AC682" s="378" t="s">
        <v>4924</v>
      </c>
      <c r="AD682" s="378" t="s">
        <v>1413</v>
      </c>
      <c r="AE682" s="378" t="s">
        <v>1413</v>
      </c>
      <c r="AF682" s="378" t="s">
        <v>1413</v>
      </c>
    </row>
    <row r="683" spans="1:32">
      <c r="A683" s="378" t="s">
        <v>149</v>
      </c>
      <c r="B683" s="379">
        <f t="shared" si="10"/>
        <v>2</v>
      </c>
      <c r="C683" s="378"/>
      <c r="D683" s="378" t="s">
        <v>1261</v>
      </c>
      <c r="E683" s="378" t="s">
        <v>1261</v>
      </c>
      <c r="F683" s="380" t="s">
        <v>1413</v>
      </c>
      <c r="G683" s="378" t="s">
        <v>4931</v>
      </c>
      <c r="H683" s="379" t="s">
        <v>1799</v>
      </c>
      <c r="I683" s="378" t="s">
        <v>2272</v>
      </c>
      <c r="J683" s="381" t="s">
        <v>1413</v>
      </c>
      <c r="K683" s="381" t="s">
        <v>1413</v>
      </c>
      <c r="L683" s="378" t="s">
        <v>4932</v>
      </c>
      <c r="M683" s="378" t="s">
        <v>4776</v>
      </c>
      <c r="N683" s="382">
        <v>41135</v>
      </c>
      <c r="O683" s="383">
        <v>2012</v>
      </c>
      <c r="P683" s="378" t="s">
        <v>1413</v>
      </c>
      <c r="Q683" s="378" t="s">
        <v>1413</v>
      </c>
      <c r="R683" s="378" t="s">
        <v>1413</v>
      </c>
      <c r="S683" s="381">
        <v>5</v>
      </c>
      <c r="T683" s="381" t="s">
        <v>1426</v>
      </c>
      <c r="U683" s="378" t="s">
        <v>4777</v>
      </c>
      <c r="V683" s="384" t="s">
        <v>1261</v>
      </c>
      <c r="W683" s="378" t="s">
        <v>1414</v>
      </c>
      <c r="X683" s="378" t="s">
        <v>4933</v>
      </c>
      <c r="Y683" s="378" t="s">
        <v>4649</v>
      </c>
      <c r="Z683" s="385" t="s">
        <v>1413</v>
      </c>
      <c r="AA683" s="385" t="s">
        <v>1413</v>
      </c>
      <c r="AB683" s="378" t="s">
        <v>4934</v>
      </c>
      <c r="AC683" s="378" t="s">
        <v>4935</v>
      </c>
      <c r="AD683" s="378" t="s">
        <v>1413</v>
      </c>
      <c r="AE683" s="378" t="s">
        <v>4936</v>
      </c>
      <c r="AF683" s="378" t="s">
        <v>1413</v>
      </c>
    </row>
    <row r="684" spans="1:32">
      <c r="A684" s="378" t="s">
        <v>149</v>
      </c>
      <c r="B684" s="379">
        <f t="shared" si="10"/>
        <v>1</v>
      </c>
      <c r="C684" s="378"/>
      <c r="D684" s="378"/>
      <c r="E684" s="378" t="s">
        <v>1261</v>
      </c>
      <c r="F684" s="380" t="s">
        <v>1413</v>
      </c>
      <c r="G684" s="378" t="s">
        <v>4696</v>
      </c>
      <c r="H684" s="379" t="s">
        <v>1491</v>
      </c>
      <c r="I684" s="378" t="s">
        <v>1499</v>
      </c>
      <c r="J684" s="381" t="s">
        <v>1413</v>
      </c>
      <c r="K684" s="381" t="s">
        <v>1413</v>
      </c>
      <c r="L684" s="378" t="s">
        <v>4697</v>
      </c>
      <c r="M684" s="378" t="s">
        <v>4698</v>
      </c>
      <c r="N684" s="382">
        <v>41921</v>
      </c>
      <c r="O684" s="383">
        <v>2014</v>
      </c>
      <c r="P684" s="378" t="s">
        <v>1413</v>
      </c>
      <c r="Q684" s="378" t="s">
        <v>1413</v>
      </c>
      <c r="R684" s="378" t="s">
        <v>1413</v>
      </c>
      <c r="S684" s="381">
        <v>8</v>
      </c>
      <c r="T684" s="381" t="s">
        <v>1426</v>
      </c>
      <c r="U684" s="378" t="s">
        <v>4699</v>
      </c>
      <c r="V684" s="384" t="s">
        <v>1544</v>
      </c>
      <c r="W684" s="378" t="s">
        <v>1413</v>
      </c>
      <c r="X684" s="378" t="s">
        <v>1413</v>
      </c>
      <c r="Y684" s="378" t="s">
        <v>4657</v>
      </c>
      <c r="Z684" s="385" t="s">
        <v>1413</v>
      </c>
      <c r="AA684" s="385" t="s">
        <v>1413</v>
      </c>
      <c r="AB684" s="378" t="s">
        <v>4700</v>
      </c>
      <c r="AC684" s="378" t="s">
        <v>4701</v>
      </c>
      <c r="AD684" s="378" t="s">
        <v>1413</v>
      </c>
      <c r="AE684" s="378" t="s">
        <v>4702</v>
      </c>
      <c r="AF684" s="378" t="s">
        <v>1413</v>
      </c>
    </row>
    <row r="685" spans="1:32" hidden="1">
      <c r="A685" s="378" t="s">
        <v>149</v>
      </c>
      <c r="B685" s="379">
        <f t="shared" si="10"/>
        <v>0</v>
      </c>
      <c r="C685" s="378"/>
      <c r="D685" s="378"/>
      <c r="E685" s="378"/>
      <c r="F685" s="380" t="s">
        <v>1413</v>
      </c>
      <c r="G685" s="378" t="s">
        <v>4712</v>
      </c>
      <c r="H685" s="379" t="s">
        <v>1491</v>
      </c>
      <c r="I685" s="378" t="s">
        <v>1985</v>
      </c>
      <c r="J685" s="381" t="s">
        <v>1413</v>
      </c>
      <c r="K685" s="381" t="s">
        <v>1413</v>
      </c>
      <c r="L685" s="378" t="s">
        <v>4713</v>
      </c>
      <c r="M685" s="378" t="s">
        <v>1413</v>
      </c>
      <c r="N685" s="382">
        <v>31230</v>
      </c>
      <c r="O685" s="383">
        <v>1985</v>
      </c>
      <c r="P685" s="378" t="s">
        <v>1413</v>
      </c>
      <c r="Q685" s="378" t="s">
        <v>1413</v>
      </c>
      <c r="R685" s="378" t="s">
        <v>1413</v>
      </c>
      <c r="S685" s="381">
        <v>13</v>
      </c>
      <c r="T685" s="381" t="s">
        <v>1426</v>
      </c>
      <c r="U685" s="378" t="s">
        <v>1413</v>
      </c>
      <c r="V685" s="384" t="s">
        <v>1261</v>
      </c>
      <c r="W685" s="378" t="s">
        <v>1413</v>
      </c>
      <c r="X685" s="378" t="s">
        <v>1413</v>
      </c>
      <c r="Y685" s="378" t="s">
        <v>1413</v>
      </c>
      <c r="Z685" s="385" t="s">
        <v>1413</v>
      </c>
      <c r="AA685" s="385" t="s">
        <v>1413</v>
      </c>
      <c r="AB685" s="378" t="s">
        <v>1413</v>
      </c>
      <c r="AC685" s="378" t="s">
        <v>4714</v>
      </c>
      <c r="AD685" s="378" t="s">
        <v>1413</v>
      </c>
      <c r="AE685" s="378" t="s">
        <v>1413</v>
      </c>
      <c r="AF685" s="378" t="s">
        <v>1413</v>
      </c>
    </row>
    <row r="686" spans="1:32" hidden="1">
      <c r="A686" s="378" t="s">
        <v>149</v>
      </c>
      <c r="B686" s="379">
        <f t="shared" si="10"/>
        <v>0</v>
      </c>
      <c r="C686" s="378"/>
      <c r="D686" s="378"/>
      <c r="E686" s="378"/>
      <c r="F686" s="380" t="s">
        <v>1413</v>
      </c>
      <c r="G686" s="378" t="s">
        <v>6588</v>
      </c>
      <c r="H686" s="379" t="s">
        <v>1491</v>
      </c>
      <c r="I686" s="378" t="s">
        <v>1985</v>
      </c>
      <c r="J686" s="381" t="s">
        <v>1413</v>
      </c>
      <c r="K686" s="381" t="s">
        <v>1413</v>
      </c>
      <c r="L686" s="378" t="s">
        <v>4847</v>
      </c>
      <c r="M686" s="378" t="s">
        <v>4848</v>
      </c>
      <c r="N686" s="382">
        <v>39142</v>
      </c>
      <c r="O686" s="383">
        <v>2007</v>
      </c>
      <c r="P686" s="378" t="s">
        <v>1413</v>
      </c>
      <c r="Q686" s="378" t="s">
        <v>1413</v>
      </c>
      <c r="R686" s="378" t="s">
        <v>1413</v>
      </c>
      <c r="S686" s="381">
        <v>6</v>
      </c>
      <c r="T686" s="381" t="s">
        <v>1261</v>
      </c>
      <c r="U686" s="378" t="s">
        <v>1427</v>
      </c>
      <c r="V686" s="384" t="s">
        <v>1413</v>
      </c>
      <c r="W686" s="378" t="s">
        <v>1413</v>
      </c>
      <c r="X686" s="378" t="s">
        <v>1413</v>
      </c>
      <c r="Y686" s="378" t="s">
        <v>190</v>
      </c>
      <c r="Z686" s="385" t="s">
        <v>1413</v>
      </c>
      <c r="AA686" s="385" t="s">
        <v>1413</v>
      </c>
      <c r="AB686" s="378" t="s">
        <v>1413</v>
      </c>
      <c r="AC686" s="378" t="s">
        <v>1413</v>
      </c>
      <c r="AD686" s="378" t="s">
        <v>1413</v>
      </c>
      <c r="AE686" s="378" t="s">
        <v>1413</v>
      </c>
      <c r="AF686" s="378" t="s">
        <v>1413</v>
      </c>
    </row>
    <row r="687" spans="1:32">
      <c r="A687" s="378" t="s">
        <v>149</v>
      </c>
      <c r="B687" s="379">
        <f t="shared" si="10"/>
        <v>1</v>
      </c>
      <c r="C687" s="378"/>
      <c r="D687" s="378"/>
      <c r="E687" s="378" t="s">
        <v>1261</v>
      </c>
      <c r="F687" s="380" t="s">
        <v>1413</v>
      </c>
      <c r="G687" s="378" t="s">
        <v>4703</v>
      </c>
      <c r="H687" s="379" t="s">
        <v>1491</v>
      </c>
      <c r="I687" s="378" t="s">
        <v>1499</v>
      </c>
      <c r="J687" s="381" t="s">
        <v>1413</v>
      </c>
      <c r="K687" s="381" t="s">
        <v>1413</v>
      </c>
      <c r="L687" s="378" t="s">
        <v>4704</v>
      </c>
      <c r="M687" s="378" t="s">
        <v>4705</v>
      </c>
      <c r="N687" s="382">
        <v>41921</v>
      </c>
      <c r="O687" s="383">
        <v>2014</v>
      </c>
      <c r="P687" s="378" t="s">
        <v>1413</v>
      </c>
      <c r="Q687" s="378" t="s">
        <v>1413</v>
      </c>
      <c r="R687" s="378" t="s">
        <v>1413</v>
      </c>
      <c r="S687" s="381">
        <v>9</v>
      </c>
      <c r="T687" s="381" t="s">
        <v>1426</v>
      </c>
      <c r="U687" s="378" t="s">
        <v>4706</v>
      </c>
      <c r="V687" s="384" t="s">
        <v>1426</v>
      </c>
      <c r="W687" s="378" t="s">
        <v>1413</v>
      </c>
      <c r="X687" s="378" t="s">
        <v>1413</v>
      </c>
      <c r="Y687" s="378" t="s">
        <v>4657</v>
      </c>
      <c r="Z687" s="385" t="s">
        <v>1413</v>
      </c>
      <c r="AA687" s="385" t="s">
        <v>1413</v>
      </c>
      <c r="AB687" s="378" t="s">
        <v>1413</v>
      </c>
      <c r="AC687" s="378" t="s">
        <v>4707</v>
      </c>
      <c r="AD687" s="378" t="s">
        <v>1413</v>
      </c>
      <c r="AE687" s="378" t="s">
        <v>1413</v>
      </c>
      <c r="AF687" s="378" t="s">
        <v>1413</v>
      </c>
    </row>
    <row r="688" spans="1:32">
      <c r="A688" s="378" t="s">
        <v>149</v>
      </c>
      <c r="B688" s="379">
        <f t="shared" si="10"/>
        <v>1</v>
      </c>
      <c r="C688" s="378"/>
      <c r="D688" s="378"/>
      <c r="E688" s="378" t="s">
        <v>1261</v>
      </c>
      <c r="F688" s="380" t="s">
        <v>1413</v>
      </c>
      <c r="G688" s="378" t="s">
        <v>4708</v>
      </c>
      <c r="H688" s="379" t="s">
        <v>1491</v>
      </c>
      <c r="I688" s="378" t="s">
        <v>1499</v>
      </c>
      <c r="J688" s="381" t="s">
        <v>1413</v>
      </c>
      <c r="K688" s="381" t="s">
        <v>1413</v>
      </c>
      <c r="L688" s="378" t="s">
        <v>4709</v>
      </c>
      <c r="M688" s="378" t="s">
        <v>4705</v>
      </c>
      <c r="N688" s="382">
        <v>41921</v>
      </c>
      <c r="O688" s="383">
        <v>2014</v>
      </c>
      <c r="P688" s="378" t="s">
        <v>1413</v>
      </c>
      <c r="Q688" s="378" t="s">
        <v>1413</v>
      </c>
      <c r="R688" s="378" t="s">
        <v>1413</v>
      </c>
      <c r="S688" s="381">
        <v>15</v>
      </c>
      <c r="T688" s="381" t="s">
        <v>1426</v>
      </c>
      <c r="U688" s="378" t="s">
        <v>4706</v>
      </c>
      <c r="V688" s="384" t="s">
        <v>1426</v>
      </c>
      <c r="W688" s="378" t="s">
        <v>1413</v>
      </c>
      <c r="X688" s="378" t="s">
        <v>1413</v>
      </c>
      <c r="Y688" s="378" t="s">
        <v>4710</v>
      </c>
      <c r="Z688" s="385" t="s">
        <v>1413</v>
      </c>
      <c r="AA688" s="385" t="s">
        <v>1413</v>
      </c>
      <c r="AB688" s="378" t="s">
        <v>1413</v>
      </c>
      <c r="AC688" s="378" t="s">
        <v>4711</v>
      </c>
      <c r="AD688" s="378" t="s">
        <v>1413</v>
      </c>
      <c r="AE688" s="378" t="s">
        <v>1413</v>
      </c>
      <c r="AF688" s="378" t="s">
        <v>1413</v>
      </c>
    </row>
    <row r="689" spans="1:32">
      <c r="A689" s="378" t="s">
        <v>149</v>
      </c>
      <c r="B689" s="379">
        <f t="shared" si="10"/>
        <v>1</v>
      </c>
      <c r="C689" s="378"/>
      <c r="D689" s="378"/>
      <c r="E689" s="378" t="s">
        <v>1261</v>
      </c>
      <c r="F689" s="380" t="s">
        <v>1413</v>
      </c>
      <c r="G689" s="378" t="s">
        <v>4760</v>
      </c>
      <c r="H689" s="379" t="s">
        <v>1491</v>
      </c>
      <c r="I689" s="378" t="s">
        <v>1499</v>
      </c>
      <c r="J689" s="381" t="s">
        <v>1413</v>
      </c>
      <c r="K689" s="381" t="s">
        <v>1413</v>
      </c>
      <c r="L689" s="378" t="s">
        <v>4761</v>
      </c>
      <c r="M689" s="378" t="s">
        <v>4698</v>
      </c>
      <c r="N689" s="382">
        <v>42240</v>
      </c>
      <c r="O689" s="383">
        <v>2015</v>
      </c>
      <c r="P689" s="378" t="s">
        <v>1413</v>
      </c>
      <c r="Q689" s="378" t="s">
        <v>1413</v>
      </c>
      <c r="R689" s="378" t="s">
        <v>1413</v>
      </c>
      <c r="S689" s="381">
        <v>0</v>
      </c>
      <c r="T689" s="381" t="s">
        <v>1261</v>
      </c>
      <c r="U689" s="378" t="s">
        <v>4762</v>
      </c>
      <c r="V689" s="384" t="s">
        <v>1426</v>
      </c>
      <c r="W689" s="378" t="s">
        <v>1413</v>
      </c>
      <c r="X689" s="378" t="s">
        <v>1413</v>
      </c>
      <c r="Y689" s="378" t="s">
        <v>4657</v>
      </c>
      <c r="Z689" s="385" t="s">
        <v>1413</v>
      </c>
      <c r="AA689" s="385" t="s">
        <v>1413</v>
      </c>
      <c r="AB689" s="378" t="s">
        <v>1413</v>
      </c>
      <c r="AC689" s="378" t="s">
        <v>4763</v>
      </c>
      <c r="AD689" s="378" t="s">
        <v>1413</v>
      </c>
      <c r="AE689" s="378" t="s">
        <v>1413</v>
      </c>
      <c r="AF689" s="378" t="s">
        <v>1413</v>
      </c>
    </row>
    <row r="690" spans="1:32" hidden="1">
      <c r="A690" s="378" t="s">
        <v>141</v>
      </c>
      <c r="B690" s="379">
        <f t="shared" si="10"/>
        <v>0</v>
      </c>
      <c r="C690" s="378"/>
      <c r="D690" s="378"/>
      <c r="E690" s="378"/>
      <c r="F690" s="380" t="s">
        <v>1413</v>
      </c>
      <c r="G690" s="378" t="s">
        <v>2122</v>
      </c>
      <c r="H690" s="379" t="s">
        <v>1491</v>
      </c>
      <c r="I690" s="378" t="s">
        <v>1985</v>
      </c>
      <c r="J690" s="381" t="s">
        <v>1413</v>
      </c>
      <c r="K690" s="381" t="s">
        <v>1413</v>
      </c>
      <c r="L690" s="378" t="s">
        <v>2123</v>
      </c>
      <c r="M690" s="378" t="s">
        <v>2124</v>
      </c>
      <c r="N690" s="382">
        <v>42186</v>
      </c>
      <c r="O690" s="383">
        <v>2015</v>
      </c>
      <c r="P690" s="378" t="s">
        <v>1413</v>
      </c>
      <c r="Q690" s="378" t="s">
        <v>1413</v>
      </c>
      <c r="R690" s="378" t="s">
        <v>1413</v>
      </c>
      <c r="S690" s="381" t="s">
        <v>1413</v>
      </c>
      <c r="T690" s="381" t="s">
        <v>1426</v>
      </c>
      <c r="U690" s="378" t="s">
        <v>1413</v>
      </c>
      <c r="V690" s="384" t="s">
        <v>1413</v>
      </c>
      <c r="W690" s="378" t="s">
        <v>1413</v>
      </c>
      <c r="X690" s="378" t="s">
        <v>1413</v>
      </c>
      <c r="Y690" s="378" t="s">
        <v>1413</v>
      </c>
      <c r="Z690" s="385" t="s">
        <v>1413</v>
      </c>
      <c r="AA690" s="385">
        <v>0</v>
      </c>
      <c r="AB690" s="378" t="s">
        <v>2125</v>
      </c>
      <c r="AC690" s="378" t="s">
        <v>2126</v>
      </c>
      <c r="AD690" s="378" t="s">
        <v>1413</v>
      </c>
      <c r="AE690" s="378" t="s">
        <v>1413</v>
      </c>
      <c r="AF690" s="378" t="s">
        <v>1413</v>
      </c>
    </row>
    <row r="691" spans="1:32" hidden="1">
      <c r="A691" s="378" t="s">
        <v>141</v>
      </c>
      <c r="B691" s="379">
        <f t="shared" si="10"/>
        <v>0</v>
      </c>
      <c r="C691" s="378"/>
      <c r="D691" s="378"/>
      <c r="E691" s="378"/>
      <c r="F691" s="380" t="s">
        <v>1413</v>
      </c>
      <c r="G691" s="378" t="s">
        <v>2134</v>
      </c>
      <c r="H691" s="379" t="s">
        <v>1491</v>
      </c>
      <c r="I691" s="378" t="s">
        <v>1985</v>
      </c>
      <c r="J691" s="381" t="s">
        <v>1413</v>
      </c>
      <c r="K691" s="381" t="s">
        <v>1413</v>
      </c>
      <c r="L691" s="378" t="s">
        <v>2135</v>
      </c>
      <c r="M691" s="378" t="s">
        <v>1965</v>
      </c>
      <c r="N691" s="382">
        <v>40182</v>
      </c>
      <c r="O691" s="383">
        <v>2010</v>
      </c>
      <c r="P691" s="378" t="s">
        <v>1413</v>
      </c>
      <c r="Q691" s="378" t="s">
        <v>1413</v>
      </c>
      <c r="R691" s="378" t="s">
        <v>1413</v>
      </c>
      <c r="S691" s="381" t="s">
        <v>1413</v>
      </c>
      <c r="T691" s="381" t="s">
        <v>1426</v>
      </c>
      <c r="U691" s="378" t="s">
        <v>2136</v>
      </c>
      <c r="V691" s="384" t="s">
        <v>1426</v>
      </c>
      <c r="W691" s="378" t="s">
        <v>1414</v>
      </c>
      <c r="X691" s="378" t="s">
        <v>1413</v>
      </c>
      <c r="Y691" s="378" t="s">
        <v>1884</v>
      </c>
      <c r="Z691" s="385" t="s">
        <v>1413</v>
      </c>
      <c r="AA691" s="385" t="s">
        <v>1413</v>
      </c>
      <c r="AB691" s="378" t="s">
        <v>1885</v>
      </c>
      <c r="AC691" s="378" t="s">
        <v>2137</v>
      </c>
      <c r="AD691" s="378" t="s">
        <v>1413</v>
      </c>
      <c r="AE691" s="378" t="s">
        <v>1413</v>
      </c>
      <c r="AF691" s="378" t="s">
        <v>1413</v>
      </c>
    </row>
    <row r="692" spans="1:32" hidden="1">
      <c r="A692" s="378" t="s">
        <v>141</v>
      </c>
      <c r="B692" s="379">
        <f t="shared" si="10"/>
        <v>0</v>
      </c>
      <c r="C692" s="378"/>
      <c r="D692" s="378"/>
      <c r="E692" s="378"/>
      <c r="F692" s="380" t="s">
        <v>1413</v>
      </c>
      <c r="G692" s="378" t="s">
        <v>2165</v>
      </c>
      <c r="H692" s="379" t="s">
        <v>1491</v>
      </c>
      <c r="I692" s="378" t="s">
        <v>1985</v>
      </c>
      <c r="J692" s="381" t="s">
        <v>1413</v>
      </c>
      <c r="K692" s="381" t="s">
        <v>1413</v>
      </c>
      <c r="L692" s="378" t="s">
        <v>2166</v>
      </c>
      <c r="M692" s="378" t="s">
        <v>2167</v>
      </c>
      <c r="N692" s="382">
        <v>41285</v>
      </c>
      <c r="O692" s="383">
        <v>2013</v>
      </c>
      <c r="P692" s="378" t="s">
        <v>1413</v>
      </c>
      <c r="Q692" s="378" t="s">
        <v>1413</v>
      </c>
      <c r="R692" s="378" t="s">
        <v>1413</v>
      </c>
      <c r="S692" s="381" t="s">
        <v>1413</v>
      </c>
      <c r="T692" s="381" t="s">
        <v>1413</v>
      </c>
      <c r="U692" s="378" t="s">
        <v>1413</v>
      </c>
      <c r="V692" s="384" t="s">
        <v>1426</v>
      </c>
      <c r="W692" s="378" t="s">
        <v>1413</v>
      </c>
      <c r="X692" s="378" t="s">
        <v>1413</v>
      </c>
      <c r="Y692" s="378" t="s">
        <v>1884</v>
      </c>
      <c r="Z692" s="385" t="s">
        <v>1413</v>
      </c>
      <c r="AA692" s="385" t="s">
        <v>1413</v>
      </c>
      <c r="AB692" s="378" t="s">
        <v>2168</v>
      </c>
      <c r="AC692" s="378" t="s">
        <v>2169</v>
      </c>
      <c r="AD692" s="378" t="s">
        <v>1413</v>
      </c>
      <c r="AE692" s="378" t="s">
        <v>1413</v>
      </c>
      <c r="AF692" s="378" t="s">
        <v>2170</v>
      </c>
    </row>
    <row r="693" spans="1:32" hidden="1">
      <c r="A693" s="378" t="s">
        <v>141</v>
      </c>
      <c r="B693" s="379">
        <f t="shared" si="10"/>
        <v>0</v>
      </c>
      <c r="C693" s="378"/>
      <c r="D693" s="378"/>
      <c r="E693" s="378"/>
      <c r="F693" s="380" t="s">
        <v>1413</v>
      </c>
      <c r="G693" s="378" t="s">
        <v>1984</v>
      </c>
      <c r="H693" s="379" t="s">
        <v>1491</v>
      </c>
      <c r="I693" s="378" t="s">
        <v>1985</v>
      </c>
      <c r="J693" s="381" t="s">
        <v>1413</v>
      </c>
      <c r="K693" s="381" t="s">
        <v>1413</v>
      </c>
      <c r="L693" s="378" t="s">
        <v>1986</v>
      </c>
      <c r="M693" s="378" t="s">
        <v>1987</v>
      </c>
      <c r="N693" s="382">
        <v>42583</v>
      </c>
      <c r="O693" s="383">
        <v>2016</v>
      </c>
      <c r="P693" s="378" t="s">
        <v>1413</v>
      </c>
      <c r="Q693" s="378" t="s">
        <v>1413</v>
      </c>
      <c r="R693" s="378" t="s">
        <v>1413</v>
      </c>
      <c r="S693" s="381" t="s">
        <v>1413</v>
      </c>
      <c r="T693" s="381" t="s">
        <v>1413</v>
      </c>
      <c r="U693" s="378" t="s">
        <v>1413</v>
      </c>
      <c r="V693" s="384" t="s">
        <v>1413</v>
      </c>
      <c r="W693" s="378" t="s">
        <v>1413</v>
      </c>
      <c r="X693" s="378" t="s">
        <v>1980</v>
      </c>
      <c r="Y693" s="378" t="s">
        <v>1884</v>
      </c>
      <c r="Z693" s="385" t="s">
        <v>1413</v>
      </c>
      <c r="AA693" s="385" t="s">
        <v>1413</v>
      </c>
      <c r="AB693" s="378" t="s">
        <v>1988</v>
      </c>
      <c r="AC693" s="378" t="s">
        <v>1989</v>
      </c>
      <c r="AD693" s="378" t="s">
        <v>1413</v>
      </c>
      <c r="AE693" s="378" t="s">
        <v>1413</v>
      </c>
      <c r="AF693" s="378" t="s">
        <v>1413</v>
      </c>
    </row>
    <row r="694" spans="1:32" hidden="1">
      <c r="A694" s="378" t="s">
        <v>142</v>
      </c>
      <c r="B694" s="379">
        <f t="shared" si="10"/>
        <v>0</v>
      </c>
      <c r="C694" s="378"/>
      <c r="D694" s="378"/>
      <c r="E694" s="378"/>
      <c r="F694" s="380" t="s">
        <v>1413</v>
      </c>
      <c r="G694" s="378" t="s">
        <v>2247</v>
      </c>
      <c r="H694" s="379" t="s">
        <v>1491</v>
      </c>
      <c r="I694" s="378" t="s">
        <v>1985</v>
      </c>
      <c r="J694" s="381" t="s">
        <v>1413</v>
      </c>
      <c r="K694" s="381" t="s">
        <v>1413</v>
      </c>
      <c r="L694" s="378" t="s">
        <v>2248</v>
      </c>
      <c r="M694" s="378" t="s">
        <v>2249</v>
      </c>
      <c r="N694" s="382">
        <v>39631</v>
      </c>
      <c r="O694" s="383">
        <v>2008</v>
      </c>
      <c r="P694" s="378" t="s">
        <v>1413</v>
      </c>
      <c r="Q694" s="378" t="s">
        <v>1413</v>
      </c>
      <c r="R694" s="378" t="s">
        <v>1413</v>
      </c>
      <c r="S694" s="381" t="s">
        <v>1413</v>
      </c>
      <c r="T694" s="381" t="s">
        <v>1426</v>
      </c>
      <c r="U694" s="378" t="s">
        <v>1413</v>
      </c>
      <c r="V694" s="384" t="s">
        <v>1426</v>
      </c>
      <c r="W694" s="378" t="s">
        <v>1413</v>
      </c>
      <c r="X694" s="378" t="s">
        <v>1413</v>
      </c>
      <c r="Y694" s="378" t="s">
        <v>2212</v>
      </c>
      <c r="Z694" s="385" t="s">
        <v>1413</v>
      </c>
      <c r="AA694" s="385" t="s">
        <v>1413</v>
      </c>
      <c r="AB694" s="378" t="s">
        <v>2250</v>
      </c>
      <c r="AC694" s="378" t="s">
        <v>2251</v>
      </c>
      <c r="AD694" s="378" t="s">
        <v>1413</v>
      </c>
      <c r="AE694" s="378" t="s">
        <v>1413</v>
      </c>
      <c r="AF694" s="378" t="s">
        <v>1413</v>
      </c>
    </row>
    <row r="695" spans="1:32" hidden="1">
      <c r="A695" s="378" t="s">
        <v>143</v>
      </c>
      <c r="B695" s="379">
        <f t="shared" si="10"/>
        <v>0</v>
      </c>
      <c r="C695" s="378"/>
      <c r="D695" s="378"/>
      <c r="E695" s="378"/>
      <c r="F695" s="380" t="s">
        <v>1413</v>
      </c>
      <c r="G695" s="378" t="s">
        <v>2708</v>
      </c>
      <c r="H695" s="379" t="s">
        <v>1491</v>
      </c>
      <c r="I695" s="378" t="s">
        <v>1985</v>
      </c>
      <c r="J695" s="381" t="s">
        <v>1413</v>
      </c>
      <c r="K695" s="381" t="s">
        <v>1413</v>
      </c>
      <c r="L695" s="378" t="s">
        <v>2709</v>
      </c>
      <c r="M695" s="378" t="s">
        <v>2698</v>
      </c>
      <c r="N695" s="382">
        <v>41970</v>
      </c>
      <c r="O695" s="383">
        <v>2014</v>
      </c>
      <c r="P695" s="378" t="s">
        <v>1413</v>
      </c>
      <c r="Q695" s="378" t="s">
        <v>1413</v>
      </c>
      <c r="R695" s="378" t="s">
        <v>1413</v>
      </c>
      <c r="S695" s="381" t="s">
        <v>1413</v>
      </c>
      <c r="T695" s="381" t="s">
        <v>1413</v>
      </c>
      <c r="U695" s="378" t="s">
        <v>1413</v>
      </c>
      <c r="V695" s="384" t="s">
        <v>1413</v>
      </c>
      <c r="W695" s="378" t="s">
        <v>1413</v>
      </c>
      <c r="X695" s="378" t="s">
        <v>1413</v>
      </c>
      <c r="Y695" s="378" t="s">
        <v>1413</v>
      </c>
      <c r="Z695" s="385" t="s">
        <v>1413</v>
      </c>
      <c r="AA695" s="385" t="s">
        <v>1413</v>
      </c>
      <c r="AB695" s="378" t="s">
        <v>1413</v>
      </c>
      <c r="AC695" s="378" t="s">
        <v>2710</v>
      </c>
      <c r="AD695" s="378" t="s">
        <v>1413</v>
      </c>
      <c r="AE695" s="378" t="s">
        <v>1413</v>
      </c>
      <c r="AF695" s="378" t="s">
        <v>1413</v>
      </c>
    </row>
    <row r="696" spans="1:32" hidden="1">
      <c r="A696" s="378" t="s">
        <v>143</v>
      </c>
      <c r="B696" s="379">
        <f t="shared" si="10"/>
        <v>0</v>
      </c>
      <c r="C696" s="378"/>
      <c r="D696" s="378"/>
      <c r="E696" s="378"/>
      <c r="F696" s="380" t="s">
        <v>1413</v>
      </c>
      <c r="G696" s="378" t="s">
        <v>2607</v>
      </c>
      <c r="H696" s="379" t="s">
        <v>1491</v>
      </c>
      <c r="I696" s="378" t="s">
        <v>1985</v>
      </c>
      <c r="J696" s="381" t="s">
        <v>1413</v>
      </c>
      <c r="K696" s="381" t="s">
        <v>1413</v>
      </c>
      <c r="L696" s="378" t="s">
        <v>2608</v>
      </c>
      <c r="M696" s="378" t="s">
        <v>1574</v>
      </c>
      <c r="N696" s="382">
        <v>36838</v>
      </c>
      <c r="O696" s="383">
        <v>2000</v>
      </c>
      <c r="P696" s="378" t="s">
        <v>1413</v>
      </c>
      <c r="Q696" s="378" t="s">
        <v>1413</v>
      </c>
      <c r="R696" s="378" t="s">
        <v>1413</v>
      </c>
      <c r="S696" s="381" t="s">
        <v>1413</v>
      </c>
      <c r="T696" s="381" t="s">
        <v>1413</v>
      </c>
      <c r="U696" s="378" t="s">
        <v>1413</v>
      </c>
      <c r="V696" s="384" t="s">
        <v>1426</v>
      </c>
      <c r="W696" s="378" t="s">
        <v>1414</v>
      </c>
      <c r="X696" s="378" t="s">
        <v>1413</v>
      </c>
      <c r="Y696" s="378" t="s">
        <v>2583</v>
      </c>
      <c r="Z696" s="385" t="s">
        <v>1413</v>
      </c>
      <c r="AA696" s="385" t="s">
        <v>1413</v>
      </c>
      <c r="AB696" s="378" t="s">
        <v>2609</v>
      </c>
      <c r="AC696" s="378" t="s">
        <v>2610</v>
      </c>
      <c r="AD696" s="378" t="s">
        <v>1413</v>
      </c>
      <c r="AE696" s="378" t="s">
        <v>1413</v>
      </c>
      <c r="AF696" s="378" t="s">
        <v>1413</v>
      </c>
    </row>
    <row r="697" spans="1:32" hidden="1">
      <c r="A697" s="378" t="s">
        <v>143</v>
      </c>
      <c r="B697" s="379">
        <f t="shared" si="10"/>
        <v>0</v>
      </c>
      <c r="C697" s="378"/>
      <c r="D697" s="378"/>
      <c r="E697" s="378"/>
      <c r="F697" s="380" t="s">
        <v>1413</v>
      </c>
      <c r="G697" s="378" t="s">
        <v>2837</v>
      </c>
      <c r="H697" s="379" t="s">
        <v>1491</v>
      </c>
      <c r="I697" s="378" t="s">
        <v>1985</v>
      </c>
      <c r="J697" s="381" t="s">
        <v>1413</v>
      </c>
      <c r="K697" s="381" t="s">
        <v>1413</v>
      </c>
      <c r="L697" s="378" t="s">
        <v>2838</v>
      </c>
      <c r="M697" s="378" t="s">
        <v>1574</v>
      </c>
      <c r="N697" s="382">
        <v>37073</v>
      </c>
      <c r="O697" s="383">
        <v>2001</v>
      </c>
      <c r="P697" s="378" t="s">
        <v>1413</v>
      </c>
      <c r="Q697" s="378" t="s">
        <v>1413</v>
      </c>
      <c r="R697" s="378" t="s">
        <v>1413</v>
      </c>
      <c r="S697" s="381" t="s">
        <v>1413</v>
      </c>
      <c r="T697" s="381" t="s">
        <v>1413</v>
      </c>
      <c r="U697" s="378" t="s">
        <v>1413</v>
      </c>
      <c r="V697" s="384" t="s">
        <v>1426</v>
      </c>
      <c r="W697" s="378" t="s">
        <v>1413</v>
      </c>
      <c r="X697" s="378" t="s">
        <v>1413</v>
      </c>
      <c r="Y697" s="378" t="s">
        <v>2583</v>
      </c>
      <c r="Z697" s="385" t="s">
        <v>1413</v>
      </c>
      <c r="AA697" s="385" t="s">
        <v>1413</v>
      </c>
      <c r="AB697" s="378" t="s">
        <v>2704</v>
      </c>
      <c r="AC697" s="378" t="s">
        <v>2839</v>
      </c>
      <c r="AD697" s="378" t="s">
        <v>1413</v>
      </c>
      <c r="AE697" s="378" t="s">
        <v>1413</v>
      </c>
      <c r="AF697" s="378" t="s">
        <v>1413</v>
      </c>
    </row>
    <row r="698" spans="1:32" hidden="1">
      <c r="A698" s="378" t="s">
        <v>143</v>
      </c>
      <c r="B698" s="379">
        <f t="shared" si="10"/>
        <v>0</v>
      </c>
      <c r="C698" s="378"/>
      <c r="D698" s="378"/>
      <c r="E698" s="378"/>
      <c r="F698" s="380" t="s">
        <v>1413</v>
      </c>
      <c r="G698" s="378" t="s">
        <v>2617</v>
      </c>
      <c r="H698" s="379" t="s">
        <v>1491</v>
      </c>
      <c r="I698" s="378" t="s">
        <v>1985</v>
      </c>
      <c r="J698" s="381" t="s">
        <v>1413</v>
      </c>
      <c r="K698" s="381" t="s">
        <v>1413</v>
      </c>
      <c r="L698" s="378" t="s">
        <v>2618</v>
      </c>
      <c r="M698" s="378" t="s">
        <v>1574</v>
      </c>
      <c r="N698" s="382">
        <v>28433</v>
      </c>
      <c r="O698" s="383">
        <v>1977</v>
      </c>
      <c r="P698" s="378" t="s">
        <v>1413</v>
      </c>
      <c r="Q698" s="378" t="s">
        <v>1413</v>
      </c>
      <c r="R698" s="378" t="s">
        <v>1413</v>
      </c>
      <c r="S698" s="381" t="s">
        <v>1413</v>
      </c>
      <c r="T698" s="381" t="s">
        <v>1413</v>
      </c>
      <c r="U698" s="378" t="s">
        <v>1413</v>
      </c>
      <c r="V698" s="384" t="s">
        <v>1426</v>
      </c>
      <c r="W698" s="378" t="s">
        <v>1414</v>
      </c>
      <c r="X698" s="378" t="s">
        <v>1413</v>
      </c>
      <c r="Y698" s="378" t="s">
        <v>2583</v>
      </c>
      <c r="Z698" s="385" t="s">
        <v>1413</v>
      </c>
      <c r="AA698" s="385" t="s">
        <v>1413</v>
      </c>
      <c r="AB698" s="378" t="s">
        <v>2609</v>
      </c>
      <c r="AC698" s="378" t="s">
        <v>2619</v>
      </c>
      <c r="AD698" s="378" t="s">
        <v>1413</v>
      </c>
      <c r="AE698" s="378" t="s">
        <v>1413</v>
      </c>
      <c r="AF698" s="378" t="s">
        <v>1413</v>
      </c>
    </row>
    <row r="699" spans="1:32" hidden="1">
      <c r="A699" s="378" t="s">
        <v>143</v>
      </c>
      <c r="B699" s="379">
        <f t="shared" si="10"/>
        <v>0</v>
      </c>
      <c r="C699" s="378"/>
      <c r="D699" s="378"/>
      <c r="E699" s="378"/>
      <c r="F699" s="380" t="s">
        <v>1413</v>
      </c>
      <c r="G699" s="378" t="s">
        <v>2640</v>
      </c>
      <c r="H699" s="379" t="s">
        <v>1491</v>
      </c>
      <c r="I699" s="378" t="s">
        <v>1985</v>
      </c>
      <c r="J699" s="381" t="s">
        <v>1413</v>
      </c>
      <c r="K699" s="381" t="s">
        <v>1413</v>
      </c>
      <c r="L699" s="378" t="s">
        <v>2641</v>
      </c>
      <c r="M699" s="378" t="s">
        <v>1574</v>
      </c>
      <c r="N699" s="382">
        <v>33055</v>
      </c>
      <c r="O699" s="383">
        <v>1990</v>
      </c>
      <c r="P699" s="378" t="s">
        <v>1413</v>
      </c>
      <c r="Q699" s="378" t="s">
        <v>1413</v>
      </c>
      <c r="R699" s="378" t="s">
        <v>1413</v>
      </c>
      <c r="S699" s="381" t="s">
        <v>1413</v>
      </c>
      <c r="T699" s="381" t="s">
        <v>1413</v>
      </c>
      <c r="U699" s="378" t="s">
        <v>1413</v>
      </c>
      <c r="V699" s="384" t="s">
        <v>1426</v>
      </c>
      <c r="W699" s="378" t="s">
        <v>1414</v>
      </c>
      <c r="X699" s="378" t="s">
        <v>1413</v>
      </c>
      <c r="Y699" s="378" t="s">
        <v>2583</v>
      </c>
      <c r="Z699" s="385" t="s">
        <v>1413</v>
      </c>
      <c r="AA699" s="385" t="s">
        <v>1413</v>
      </c>
      <c r="AB699" s="378" t="s">
        <v>2609</v>
      </c>
      <c r="AC699" s="378" t="s">
        <v>2642</v>
      </c>
      <c r="AD699" s="378" t="s">
        <v>1413</v>
      </c>
      <c r="AE699" s="378" t="s">
        <v>1413</v>
      </c>
      <c r="AF699" s="378" t="s">
        <v>1413</v>
      </c>
    </row>
    <row r="700" spans="1:32" hidden="1">
      <c r="A700" s="378" t="s">
        <v>143</v>
      </c>
      <c r="B700" s="379">
        <f t="shared" si="10"/>
        <v>0</v>
      </c>
      <c r="C700" s="378"/>
      <c r="D700" s="378"/>
      <c r="E700" s="378"/>
      <c r="F700" s="380" t="s">
        <v>1413</v>
      </c>
      <c r="G700" s="378" t="s">
        <v>2748</v>
      </c>
      <c r="H700" s="379" t="s">
        <v>1491</v>
      </c>
      <c r="I700" s="378" t="s">
        <v>1985</v>
      </c>
      <c r="J700" s="381" t="s">
        <v>1413</v>
      </c>
      <c r="K700" s="381" t="s">
        <v>1413</v>
      </c>
      <c r="L700" s="378" t="s">
        <v>2749</v>
      </c>
      <c r="M700" s="378" t="s">
        <v>1427</v>
      </c>
      <c r="N700" s="382">
        <v>31802</v>
      </c>
      <c r="O700" s="383">
        <v>1987</v>
      </c>
      <c r="P700" s="378" t="s">
        <v>1413</v>
      </c>
      <c r="Q700" s="378" t="s">
        <v>1413</v>
      </c>
      <c r="R700" s="378" t="s">
        <v>1413</v>
      </c>
      <c r="S700" s="381">
        <v>10</v>
      </c>
      <c r="T700" s="381" t="s">
        <v>1261</v>
      </c>
      <c r="U700" s="378" t="s">
        <v>2750</v>
      </c>
      <c r="V700" s="384" t="s">
        <v>1426</v>
      </c>
      <c r="W700" s="378" t="s">
        <v>1413</v>
      </c>
      <c r="X700" s="378" t="s">
        <v>1413</v>
      </c>
      <c r="Y700" s="378" t="s">
        <v>2583</v>
      </c>
      <c r="Z700" s="385" t="s">
        <v>1413</v>
      </c>
      <c r="AA700" s="385" t="s">
        <v>1413</v>
      </c>
      <c r="AB700" s="378" t="s">
        <v>2751</v>
      </c>
      <c r="AC700" s="378" t="s">
        <v>2752</v>
      </c>
      <c r="AD700" s="378" t="s">
        <v>1413</v>
      </c>
      <c r="AE700" s="378" t="s">
        <v>1413</v>
      </c>
      <c r="AF700" s="378" t="s">
        <v>1413</v>
      </c>
    </row>
    <row r="701" spans="1:32" hidden="1">
      <c r="A701" s="378" t="s">
        <v>144</v>
      </c>
      <c r="B701" s="379">
        <f t="shared" si="10"/>
        <v>0</v>
      </c>
      <c r="C701" s="378"/>
      <c r="D701" s="378"/>
      <c r="E701" s="378"/>
      <c r="F701" s="380" t="s">
        <v>1413</v>
      </c>
      <c r="G701" s="378" t="s">
        <v>3053</v>
      </c>
      <c r="H701" s="379" t="s">
        <v>1491</v>
      </c>
      <c r="I701" s="378" t="s">
        <v>1985</v>
      </c>
      <c r="J701" s="381" t="s">
        <v>1413</v>
      </c>
      <c r="K701" s="381" t="s">
        <v>1413</v>
      </c>
      <c r="L701" s="378" t="s">
        <v>3054</v>
      </c>
      <c r="M701" s="378" t="s">
        <v>3055</v>
      </c>
      <c r="N701" s="382">
        <v>33420</v>
      </c>
      <c r="O701" s="383">
        <v>1991</v>
      </c>
      <c r="P701" s="378" t="s">
        <v>1413</v>
      </c>
      <c r="Q701" s="378" t="s">
        <v>1413</v>
      </c>
      <c r="R701" s="378" t="s">
        <v>1413</v>
      </c>
      <c r="S701" s="381" t="s">
        <v>1413</v>
      </c>
      <c r="T701" s="381" t="s">
        <v>1413</v>
      </c>
      <c r="U701" s="378" t="s">
        <v>1413</v>
      </c>
      <c r="V701" s="384" t="s">
        <v>1426</v>
      </c>
      <c r="W701" s="378" t="s">
        <v>1414</v>
      </c>
      <c r="X701" s="378" t="s">
        <v>3056</v>
      </c>
      <c r="Y701" s="378" t="s">
        <v>958</v>
      </c>
      <c r="Z701" s="385" t="s">
        <v>1413</v>
      </c>
      <c r="AA701" s="385" t="s">
        <v>1413</v>
      </c>
      <c r="AB701" s="378" t="s">
        <v>2883</v>
      </c>
      <c r="AC701" s="378" t="s">
        <v>3057</v>
      </c>
      <c r="AD701" s="378" t="s">
        <v>1413</v>
      </c>
      <c r="AE701" s="378" t="s">
        <v>1413</v>
      </c>
      <c r="AF701" s="378" t="s">
        <v>1413</v>
      </c>
    </row>
    <row r="702" spans="1:32" hidden="1">
      <c r="A702" s="378" t="s">
        <v>3541</v>
      </c>
      <c r="B702" s="379">
        <f t="shared" si="10"/>
        <v>0</v>
      </c>
      <c r="C702" s="378"/>
      <c r="D702" s="378"/>
      <c r="E702" s="378"/>
      <c r="F702" s="380" t="s">
        <v>1413</v>
      </c>
      <c r="G702" s="378" t="s">
        <v>3555</v>
      </c>
      <c r="H702" s="379" t="s">
        <v>1491</v>
      </c>
      <c r="I702" s="378" t="s">
        <v>1985</v>
      </c>
      <c r="J702" s="381" t="s">
        <v>1413</v>
      </c>
      <c r="K702" s="381" t="s">
        <v>1413</v>
      </c>
      <c r="L702" s="378" t="s">
        <v>3556</v>
      </c>
      <c r="M702" s="378" t="s">
        <v>1413</v>
      </c>
      <c r="N702" s="382">
        <v>28034</v>
      </c>
      <c r="O702" s="383">
        <v>1976</v>
      </c>
      <c r="P702" s="378" t="s">
        <v>1413</v>
      </c>
      <c r="Q702" s="378" t="s">
        <v>1413</v>
      </c>
      <c r="R702" s="378" t="s">
        <v>1413</v>
      </c>
      <c r="S702" s="381" t="s">
        <v>1413</v>
      </c>
      <c r="T702" s="381" t="s">
        <v>1426</v>
      </c>
      <c r="U702" s="378" t="s">
        <v>1413</v>
      </c>
      <c r="V702" s="384" t="s">
        <v>1426</v>
      </c>
      <c r="W702" s="378" t="s">
        <v>1413</v>
      </c>
      <c r="X702" s="378" t="s">
        <v>1413</v>
      </c>
      <c r="Y702" s="378" t="s">
        <v>956</v>
      </c>
      <c r="Z702" s="385" t="s">
        <v>1413</v>
      </c>
      <c r="AA702" s="385" t="s">
        <v>1413</v>
      </c>
      <c r="AB702" s="378" t="s">
        <v>3557</v>
      </c>
      <c r="AC702" s="378" t="s">
        <v>3558</v>
      </c>
      <c r="AD702" s="378" t="s">
        <v>1413</v>
      </c>
      <c r="AE702" s="378" t="s">
        <v>1413</v>
      </c>
      <c r="AF702" s="378" t="s">
        <v>1413</v>
      </c>
    </row>
    <row r="703" spans="1:32" hidden="1">
      <c r="A703" s="378" t="s">
        <v>3541</v>
      </c>
      <c r="B703" s="379">
        <f t="shared" si="10"/>
        <v>0</v>
      </c>
      <c r="C703" s="378"/>
      <c r="D703" s="378"/>
      <c r="E703" s="378"/>
      <c r="F703" s="380" t="s">
        <v>1413</v>
      </c>
      <c r="G703" s="378" t="s">
        <v>3656</v>
      </c>
      <c r="H703" s="379" t="s">
        <v>1491</v>
      </c>
      <c r="I703" s="378" t="s">
        <v>1985</v>
      </c>
      <c r="J703" s="381" t="s">
        <v>1413</v>
      </c>
      <c r="K703" s="381" t="s">
        <v>1413</v>
      </c>
      <c r="L703" s="378" t="s">
        <v>3657</v>
      </c>
      <c r="M703" s="378" t="s">
        <v>3658</v>
      </c>
      <c r="N703" s="382">
        <v>39873</v>
      </c>
      <c r="O703" s="383">
        <v>2009</v>
      </c>
      <c r="P703" s="378" t="s">
        <v>1413</v>
      </c>
      <c r="Q703" s="378" t="s">
        <v>1413</v>
      </c>
      <c r="R703" s="378" t="s">
        <v>1413</v>
      </c>
      <c r="S703" s="381" t="s">
        <v>1413</v>
      </c>
      <c r="T703" s="381" t="s">
        <v>1426</v>
      </c>
      <c r="U703" s="378" t="s">
        <v>1413</v>
      </c>
      <c r="V703" s="384" t="s">
        <v>1426</v>
      </c>
      <c r="W703" s="378" t="s">
        <v>1413</v>
      </c>
      <c r="X703" s="378" t="s">
        <v>1413</v>
      </c>
      <c r="Y703" s="378" t="s">
        <v>956</v>
      </c>
      <c r="Z703" s="385" t="s">
        <v>1413</v>
      </c>
      <c r="AA703" s="385" t="s">
        <v>1413</v>
      </c>
      <c r="AB703" s="378" t="s">
        <v>3650</v>
      </c>
      <c r="AC703" s="378" t="s">
        <v>3659</v>
      </c>
      <c r="AD703" s="378" t="s">
        <v>1413</v>
      </c>
      <c r="AE703" s="378" t="s">
        <v>1413</v>
      </c>
      <c r="AF703" s="378" t="s">
        <v>1413</v>
      </c>
    </row>
    <row r="704" spans="1:32" hidden="1">
      <c r="A704" s="378" t="s">
        <v>147</v>
      </c>
      <c r="B704" s="379">
        <f t="shared" si="10"/>
        <v>0</v>
      </c>
      <c r="C704" s="378"/>
      <c r="D704" s="378"/>
      <c r="E704" s="378"/>
      <c r="F704" s="380" t="s">
        <v>1413</v>
      </c>
      <c r="G704" s="378" t="s">
        <v>3855</v>
      </c>
      <c r="H704" s="379" t="s">
        <v>1491</v>
      </c>
      <c r="I704" s="378" t="s">
        <v>1985</v>
      </c>
      <c r="J704" s="381" t="s">
        <v>1413</v>
      </c>
      <c r="K704" s="381" t="s">
        <v>1413</v>
      </c>
      <c r="L704" s="378" t="s">
        <v>3856</v>
      </c>
      <c r="M704" s="378" t="s">
        <v>1427</v>
      </c>
      <c r="N704" s="382">
        <v>42086</v>
      </c>
      <c r="O704" s="383">
        <v>2015</v>
      </c>
      <c r="P704" s="378" t="s">
        <v>1413</v>
      </c>
      <c r="Q704" s="378" t="s">
        <v>1413</v>
      </c>
      <c r="R704" s="378" t="s">
        <v>1413</v>
      </c>
      <c r="S704" s="381">
        <v>14</v>
      </c>
      <c r="T704" s="381" t="s">
        <v>1426</v>
      </c>
      <c r="U704" s="378" t="s">
        <v>1427</v>
      </c>
      <c r="V704" s="384" t="s">
        <v>1426</v>
      </c>
      <c r="W704" s="378" t="s">
        <v>1413</v>
      </c>
      <c r="X704" s="378" t="s">
        <v>1413</v>
      </c>
      <c r="Y704" s="378" t="s">
        <v>1413</v>
      </c>
      <c r="Z704" s="385" t="s">
        <v>1413</v>
      </c>
      <c r="AA704" s="385" t="s">
        <v>1413</v>
      </c>
      <c r="AB704" s="378" t="s">
        <v>3857</v>
      </c>
      <c r="AC704" s="378" t="s">
        <v>3858</v>
      </c>
      <c r="AD704" s="378" t="s">
        <v>1413</v>
      </c>
      <c r="AE704" s="378" t="s">
        <v>1413</v>
      </c>
      <c r="AF704" s="378" t="s">
        <v>1413</v>
      </c>
    </row>
    <row r="705" spans="1:32" hidden="1">
      <c r="A705" s="378" t="s">
        <v>4554</v>
      </c>
      <c r="B705" s="379">
        <f t="shared" si="10"/>
        <v>0</v>
      </c>
      <c r="C705" s="378"/>
      <c r="D705" s="378"/>
      <c r="E705" s="378"/>
      <c r="F705" s="380" t="s">
        <v>1413</v>
      </c>
      <c r="G705" s="378" t="s">
        <v>4563</v>
      </c>
      <c r="H705" s="379" t="s">
        <v>1491</v>
      </c>
      <c r="I705" s="378" t="s">
        <v>1985</v>
      </c>
      <c r="J705" s="381" t="s">
        <v>1413</v>
      </c>
      <c r="K705" s="381" t="s">
        <v>1413</v>
      </c>
      <c r="L705" s="378" t="s">
        <v>4564</v>
      </c>
      <c r="M705" s="378" t="s">
        <v>4565</v>
      </c>
      <c r="N705" s="382">
        <v>42186</v>
      </c>
      <c r="O705" s="383">
        <v>2015</v>
      </c>
      <c r="P705" s="378" t="s">
        <v>1413</v>
      </c>
      <c r="Q705" s="378" t="s">
        <v>1413</v>
      </c>
      <c r="R705" s="378" t="s">
        <v>1413</v>
      </c>
      <c r="S705" s="381" t="s">
        <v>1413</v>
      </c>
      <c r="T705" s="381" t="s">
        <v>1413</v>
      </c>
      <c r="U705" s="378" t="s">
        <v>1413</v>
      </c>
      <c r="V705" s="384" t="s">
        <v>1496</v>
      </c>
      <c r="W705" s="378" t="s">
        <v>1414</v>
      </c>
      <c r="X705" s="378" t="s">
        <v>4557</v>
      </c>
      <c r="Y705" s="378" t="s">
        <v>4553</v>
      </c>
      <c r="Z705" s="385" t="s">
        <v>1413</v>
      </c>
      <c r="AA705" s="385" t="s">
        <v>1413</v>
      </c>
      <c r="AB705" s="378" t="s">
        <v>4558</v>
      </c>
      <c r="AC705" s="378" t="s">
        <v>4559</v>
      </c>
      <c r="AD705" s="378" t="s">
        <v>1413</v>
      </c>
      <c r="AE705" s="378" t="s">
        <v>4560</v>
      </c>
      <c r="AF705" s="378" t="s">
        <v>1413</v>
      </c>
    </row>
    <row r="706" spans="1:32" hidden="1">
      <c r="A706" s="378" t="s">
        <v>4554</v>
      </c>
      <c r="B706" s="379">
        <f t="shared" si="10"/>
        <v>0</v>
      </c>
      <c r="C706" s="378"/>
      <c r="D706" s="378"/>
      <c r="E706" s="378"/>
      <c r="F706" s="380" t="s">
        <v>1413</v>
      </c>
      <c r="G706" s="378" t="s">
        <v>4586</v>
      </c>
      <c r="H706" s="379" t="s">
        <v>1491</v>
      </c>
      <c r="I706" s="378" t="s">
        <v>1985</v>
      </c>
      <c r="J706" s="381" t="s">
        <v>1413</v>
      </c>
      <c r="K706" s="381" t="s">
        <v>1413</v>
      </c>
      <c r="L706" s="378" t="s">
        <v>4587</v>
      </c>
      <c r="M706" s="378" t="s">
        <v>4588</v>
      </c>
      <c r="N706" s="382">
        <v>41823</v>
      </c>
      <c r="O706" s="383">
        <v>2014</v>
      </c>
      <c r="P706" s="378" t="s">
        <v>1413</v>
      </c>
      <c r="Q706" s="378" t="s">
        <v>1413</v>
      </c>
      <c r="R706" s="378" t="s">
        <v>1413</v>
      </c>
      <c r="S706" s="381" t="s">
        <v>1413</v>
      </c>
      <c r="T706" s="381" t="s">
        <v>1413</v>
      </c>
      <c r="U706" s="378" t="s">
        <v>1413</v>
      </c>
      <c r="V706" s="384" t="s">
        <v>1413</v>
      </c>
      <c r="W706" s="378" t="s">
        <v>1413</v>
      </c>
      <c r="X706" s="378" t="s">
        <v>1413</v>
      </c>
      <c r="Y706" s="378" t="s">
        <v>4553</v>
      </c>
      <c r="Z706" s="385" t="s">
        <v>1413</v>
      </c>
      <c r="AA706" s="385" t="s">
        <v>1413</v>
      </c>
      <c r="AB706" s="378" t="s">
        <v>4558</v>
      </c>
      <c r="AC706" s="378" t="s">
        <v>4559</v>
      </c>
      <c r="AD706" s="378" t="s">
        <v>1413</v>
      </c>
      <c r="AE706" s="378" t="s">
        <v>1413</v>
      </c>
      <c r="AF706" s="378" t="s">
        <v>1413</v>
      </c>
    </row>
    <row r="707" spans="1:32" hidden="1">
      <c r="A707" s="378" t="s">
        <v>4554</v>
      </c>
      <c r="B707" s="379">
        <f t="shared" si="10"/>
        <v>0</v>
      </c>
      <c r="C707" s="378"/>
      <c r="D707" s="378"/>
      <c r="E707" s="378"/>
      <c r="F707" s="380" t="s">
        <v>1413</v>
      </c>
      <c r="G707" s="378" t="s">
        <v>4603</v>
      </c>
      <c r="H707" s="379" t="s">
        <v>1491</v>
      </c>
      <c r="I707" s="378" t="s">
        <v>1985</v>
      </c>
      <c r="J707" s="381" t="s">
        <v>1413</v>
      </c>
      <c r="K707" s="381" t="s">
        <v>1413</v>
      </c>
      <c r="L707" s="378" t="s">
        <v>4604</v>
      </c>
      <c r="M707" s="378" t="s">
        <v>4605</v>
      </c>
      <c r="N707" s="382">
        <v>41535</v>
      </c>
      <c r="O707" s="383">
        <v>2013</v>
      </c>
      <c r="P707" s="378" t="s">
        <v>1413</v>
      </c>
      <c r="Q707" s="378" t="s">
        <v>1413</v>
      </c>
      <c r="R707" s="378" t="s">
        <v>1413</v>
      </c>
      <c r="S707" s="381" t="s">
        <v>1413</v>
      </c>
      <c r="T707" s="381" t="s">
        <v>1426</v>
      </c>
      <c r="U707" s="378" t="s">
        <v>1413</v>
      </c>
      <c r="V707" s="384" t="s">
        <v>2728</v>
      </c>
      <c r="W707" s="378" t="s">
        <v>1413</v>
      </c>
      <c r="X707" s="378" t="s">
        <v>1413</v>
      </c>
      <c r="Y707" s="378" t="s">
        <v>4553</v>
      </c>
      <c r="Z707" s="385" t="s">
        <v>1413</v>
      </c>
      <c r="AA707" s="385" t="s">
        <v>1413</v>
      </c>
      <c r="AB707" s="378" t="s">
        <v>4558</v>
      </c>
      <c r="AC707" s="378" t="s">
        <v>4606</v>
      </c>
      <c r="AD707" s="378" t="s">
        <v>1413</v>
      </c>
      <c r="AE707" s="378" t="s">
        <v>1413</v>
      </c>
      <c r="AF707" s="378" t="s">
        <v>1413</v>
      </c>
    </row>
    <row r="708" spans="1:32" hidden="1">
      <c r="A708" s="378" t="s">
        <v>4554</v>
      </c>
      <c r="B708" s="379">
        <f t="shared" si="10"/>
        <v>0</v>
      </c>
      <c r="C708" s="378"/>
      <c r="D708" s="378"/>
      <c r="E708" s="378"/>
      <c r="F708" s="380" t="s">
        <v>1413</v>
      </c>
      <c r="G708" s="378" t="s">
        <v>4607</v>
      </c>
      <c r="H708" s="379" t="s">
        <v>1491</v>
      </c>
      <c r="I708" s="378" t="s">
        <v>1985</v>
      </c>
      <c r="J708" s="381" t="s">
        <v>1413</v>
      </c>
      <c r="K708" s="381" t="s">
        <v>1413</v>
      </c>
      <c r="L708" s="378" t="s">
        <v>4608</v>
      </c>
      <c r="M708" s="378" t="s">
        <v>1427</v>
      </c>
      <c r="N708" s="382">
        <v>26846</v>
      </c>
      <c r="O708" s="383">
        <v>1973</v>
      </c>
      <c r="P708" s="378" t="s">
        <v>1413</v>
      </c>
      <c r="Q708" s="378" t="s">
        <v>1413</v>
      </c>
      <c r="R708" s="378" t="s">
        <v>1413</v>
      </c>
      <c r="S708" s="381" t="s">
        <v>1413</v>
      </c>
      <c r="T708" s="381" t="s">
        <v>1426</v>
      </c>
      <c r="U708" s="378" t="s">
        <v>1413</v>
      </c>
      <c r="V708" s="384" t="s">
        <v>2728</v>
      </c>
      <c r="W708" s="378" t="s">
        <v>1414</v>
      </c>
      <c r="X708" s="378" t="s">
        <v>4557</v>
      </c>
      <c r="Y708" s="378" t="s">
        <v>4553</v>
      </c>
      <c r="Z708" s="385" t="s">
        <v>1413</v>
      </c>
      <c r="AA708" s="385" t="s">
        <v>1413</v>
      </c>
      <c r="AB708" s="378" t="s">
        <v>4609</v>
      </c>
      <c r="AC708" s="378" t="s">
        <v>4610</v>
      </c>
      <c r="AD708" s="378" t="s">
        <v>1413</v>
      </c>
      <c r="AE708" s="378" t="s">
        <v>1413</v>
      </c>
      <c r="AF708" s="378" t="s">
        <v>1413</v>
      </c>
    </row>
    <row r="709" spans="1:32">
      <c r="A709" s="378" t="s">
        <v>149</v>
      </c>
      <c r="B709" s="379">
        <f t="shared" si="10"/>
        <v>1</v>
      </c>
      <c r="C709" s="378"/>
      <c r="D709" s="378"/>
      <c r="E709" s="378" t="s">
        <v>1261</v>
      </c>
      <c r="F709" s="380" t="s">
        <v>1413</v>
      </c>
      <c r="G709" s="378" t="s">
        <v>4889</v>
      </c>
      <c r="H709" s="379" t="s">
        <v>1491</v>
      </c>
      <c r="I709" s="378" t="s">
        <v>1499</v>
      </c>
      <c r="J709" s="381" t="s">
        <v>1413</v>
      </c>
      <c r="K709" s="381" t="s">
        <v>1413</v>
      </c>
      <c r="L709" s="378" t="s">
        <v>4890</v>
      </c>
      <c r="M709" s="378" t="s">
        <v>4891</v>
      </c>
      <c r="N709" s="382">
        <v>40101</v>
      </c>
      <c r="O709" s="383">
        <v>2009</v>
      </c>
      <c r="P709" s="378" t="s">
        <v>1413</v>
      </c>
      <c r="Q709" s="378" t="s">
        <v>1413</v>
      </c>
      <c r="R709" s="378" t="s">
        <v>1413</v>
      </c>
      <c r="S709" s="381">
        <v>0</v>
      </c>
      <c r="T709" s="381" t="s">
        <v>1426</v>
      </c>
      <c r="U709" s="378" t="s">
        <v>4657</v>
      </c>
      <c r="V709" s="384" t="s">
        <v>1426</v>
      </c>
      <c r="W709" s="378" t="s">
        <v>1413</v>
      </c>
      <c r="X709" s="378" t="s">
        <v>1413</v>
      </c>
      <c r="Y709" s="378" t="s">
        <v>4786</v>
      </c>
      <c r="Z709" s="385" t="s">
        <v>1413</v>
      </c>
      <c r="AA709" s="385" t="s">
        <v>1413</v>
      </c>
      <c r="AB709" s="378" t="s">
        <v>4892</v>
      </c>
      <c r="AC709" s="378" t="s">
        <v>4893</v>
      </c>
      <c r="AD709" s="378" t="s">
        <v>4793</v>
      </c>
      <c r="AE709" s="378" t="s">
        <v>4794</v>
      </c>
      <c r="AF709" s="378" t="s">
        <v>1413</v>
      </c>
    </row>
    <row r="710" spans="1:32">
      <c r="A710" s="378" t="s">
        <v>149</v>
      </c>
      <c r="B710" s="379">
        <f t="shared" ref="B710:B773" si="11">COUNTIF(C710:E710,"yes")</f>
        <v>1</v>
      </c>
      <c r="C710" s="378"/>
      <c r="D710" s="378"/>
      <c r="E710" s="378" t="s">
        <v>1261</v>
      </c>
      <c r="F710" s="380" t="s">
        <v>1413</v>
      </c>
      <c r="G710" s="378" t="s">
        <v>4842</v>
      </c>
      <c r="H710" s="379" t="s">
        <v>1491</v>
      </c>
      <c r="I710" s="378" t="s">
        <v>1511</v>
      </c>
      <c r="J710" s="381" t="s">
        <v>1413</v>
      </c>
      <c r="K710" s="381" t="s">
        <v>1413</v>
      </c>
      <c r="L710" s="378" t="s">
        <v>4843</v>
      </c>
      <c r="M710" s="378" t="s">
        <v>4844</v>
      </c>
      <c r="N710" s="382">
        <v>36558</v>
      </c>
      <c r="O710" s="383">
        <v>2000</v>
      </c>
      <c r="P710" s="378" t="s">
        <v>1413</v>
      </c>
      <c r="Q710" s="378" t="s">
        <v>1413</v>
      </c>
      <c r="R710" s="378" t="s">
        <v>1413</v>
      </c>
      <c r="S710" s="381">
        <v>10</v>
      </c>
      <c r="T710" s="381" t="s">
        <v>1426</v>
      </c>
      <c r="U710" s="378" t="s">
        <v>4845</v>
      </c>
      <c r="V710" s="384" t="s">
        <v>1426</v>
      </c>
      <c r="W710" s="378" t="s">
        <v>1413</v>
      </c>
      <c r="X710" s="378" t="s">
        <v>1413</v>
      </c>
      <c r="Y710" s="378" t="s">
        <v>190</v>
      </c>
      <c r="Z710" s="385" t="s">
        <v>1413</v>
      </c>
      <c r="AA710" s="385" t="s">
        <v>1413</v>
      </c>
      <c r="AB710" s="378" t="s">
        <v>1413</v>
      </c>
      <c r="AC710" s="378" t="s">
        <v>4846</v>
      </c>
      <c r="AD710" s="378" t="s">
        <v>1413</v>
      </c>
      <c r="AE710" s="378" t="s">
        <v>1413</v>
      </c>
      <c r="AF710" s="378" t="s">
        <v>1413</v>
      </c>
    </row>
    <row r="711" spans="1:32" hidden="1">
      <c r="A711" s="378" t="s">
        <v>150</v>
      </c>
      <c r="B711" s="379">
        <f t="shared" si="11"/>
        <v>0</v>
      </c>
      <c r="C711" s="378"/>
      <c r="D711" s="378"/>
      <c r="E711" s="378"/>
      <c r="F711" s="380" t="s">
        <v>1413</v>
      </c>
      <c r="G711" s="378" t="s">
        <v>5172</v>
      </c>
      <c r="H711" s="379" t="s">
        <v>1491</v>
      </c>
      <c r="I711" s="378" t="s">
        <v>1985</v>
      </c>
      <c r="J711" s="381" t="s">
        <v>1413</v>
      </c>
      <c r="K711" s="381" t="s">
        <v>1413</v>
      </c>
      <c r="L711" s="378" t="s">
        <v>5173</v>
      </c>
      <c r="M711" s="378" t="s">
        <v>5174</v>
      </c>
      <c r="N711" s="382">
        <v>32690</v>
      </c>
      <c r="O711" s="383">
        <v>1989</v>
      </c>
      <c r="P711" s="378" t="s">
        <v>1413</v>
      </c>
      <c r="Q711" s="378" t="s">
        <v>1413</v>
      </c>
      <c r="R711" s="378" t="s">
        <v>1413</v>
      </c>
      <c r="S711" s="381">
        <v>4</v>
      </c>
      <c r="T711" s="381" t="s">
        <v>1426</v>
      </c>
      <c r="U711" s="378" t="s">
        <v>5175</v>
      </c>
      <c r="V711" s="384" t="s">
        <v>1426</v>
      </c>
      <c r="W711" s="378" t="s">
        <v>1413</v>
      </c>
      <c r="X711" s="378" t="s">
        <v>1413</v>
      </c>
      <c r="Y711" s="378" t="s">
        <v>1413</v>
      </c>
      <c r="Z711" s="385" t="s">
        <v>1413</v>
      </c>
      <c r="AA711" s="385" t="s">
        <v>1413</v>
      </c>
      <c r="AB711" s="378" t="s">
        <v>1413</v>
      </c>
      <c r="AC711" s="378" t="s">
        <v>1413</v>
      </c>
      <c r="AD711" s="378" t="s">
        <v>1413</v>
      </c>
      <c r="AE711" s="378" t="s">
        <v>1413</v>
      </c>
      <c r="AF711" s="378" t="s">
        <v>1413</v>
      </c>
    </row>
    <row r="712" spans="1:32" hidden="1">
      <c r="A712" s="378" t="s">
        <v>151</v>
      </c>
      <c r="B712" s="379">
        <f t="shared" si="11"/>
        <v>0</v>
      </c>
      <c r="C712" s="378"/>
      <c r="D712" s="378"/>
      <c r="E712" s="378"/>
      <c r="F712" s="380" t="s">
        <v>1413</v>
      </c>
      <c r="G712" s="378" t="s">
        <v>5582</v>
      </c>
      <c r="H712" s="379" t="s">
        <v>1491</v>
      </c>
      <c r="I712" s="378" t="s">
        <v>1985</v>
      </c>
      <c r="J712" s="381" t="s">
        <v>1413</v>
      </c>
      <c r="K712" s="381" t="s">
        <v>1413</v>
      </c>
      <c r="L712" s="378" t="s">
        <v>5583</v>
      </c>
      <c r="M712" s="378" t="s">
        <v>2698</v>
      </c>
      <c r="N712" s="382">
        <v>41728</v>
      </c>
      <c r="O712" s="383">
        <v>2014</v>
      </c>
      <c r="P712" s="378" t="s">
        <v>1413</v>
      </c>
      <c r="Q712" s="378" t="s">
        <v>1413</v>
      </c>
      <c r="R712" s="378" t="s">
        <v>1413</v>
      </c>
      <c r="S712" s="381" t="s">
        <v>1413</v>
      </c>
      <c r="T712" s="381" t="s">
        <v>1413</v>
      </c>
      <c r="U712" s="378" t="s">
        <v>1413</v>
      </c>
      <c r="V712" s="384" t="s">
        <v>1413</v>
      </c>
      <c r="W712" s="378" t="s">
        <v>1413</v>
      </c>
      <c r="X712" s="378" t="s">
        <v>1413</v>
      </c>
      <c r="Y712" s="378" t="s">
        <v>1413</v>
      </c>
      <c r="Z712" s="385" t="s">
        <v>1413</v>
      </c>
      <c r="AA712" s="385" t="s">
        <v>1413</v>
      </c>
      <c r="AB712" s="378" t="s">
        <v>1413</v>
      </c>
      <c r="AC712" s="378" t="s">
        <v>5584</v>
      </c>
      <c r="AD712" s="378" t="s">
        <v>1413</v>
      </c>
      <c r="AE712" s="378" t="s">
        <v>1413</v>
      </c>
      <c r="AF712" s="378" t="s">
        <v>1413</v>
      </c>
    </row>
    <row r="713" spans="1:32" hidden="1">
      <c r="A713" s="378" t="s">
        <v>151</v>
      </c>
      <c r="B713" s="379">
        <f t="shared" si="11"/>
        <v>0</v>
      </c>
      <c r="C713" s="378"/>
      <c r="D713" s="378"/>
      <c r="E713" s="378"/>
      <c r="F713" s="380" t="s">
        <v>1413</v>
      </c>
      <c r="G713" s="378" t="s">
        <v>5736</v>
      </c>
      <c r="H713" s="379" t="s">
        <v>1491</v>
      </c>
      <c r="I713" s="378" t="s">
        <v>1985</v>
      </c>
      <c r="J713" s="381" t="s">
        <v>1413</v>
      </c>
      <c r="K713" s="381" t="s">
        <v>1413</v>
      </c>
      <c r="L713" s="378" t="s">
        <v>5737</v>
      </c>
      <c r="M713" s="378" t="s">
        <v>5738</v>
      </c>
      <c r="N713" s="382">
        <v>38535</v>
      </c>
      <c r="O713" s="383">
        <v>2005</v>
      </c>
      <c r="P713" s="378" t="s">
        <v>1413</v>
      </c>
      <c r="Q713" s="378" t="s">
        <v>1413</v>
      </c>
      <c r="R713" s="378" t="s">
        <v>1413</v>
      </c>
      <c r="S713" s="381">
        <v>9</v>
      </c>
      <c r="T713" s="381" t="s">
        <v>1426</v>
      </c>
      <c r="U713" s="378" t="s">
        <v>1413</v>
      </c>
      <c r="V713" s="384" t="s">
        <v>1426</v>
      </c>
      <c r="W713" s="378" t="s">
        <v>1413</v>
      </c>
      <c r="X713" s="378" t="s">
        <v>1413</v>
      </c>
      <c r="Y713" s="378" t="s">
        <v>1413</v>
      </c>
      <c r="Z713" s="385" t="s">
        <v>1413</v>
      </c>
      <c r="AA713" s="385" t="s">
        <v>1413</v>
      </c>
      <c r="AB713" s="378" t="s">
        <v>5739</v>
      </c>
      <c r="AC713" s="378" t="s">
        <v>5740</v>
      </c>
      <c r="AD713" s="378" t="s">
        <v>1413</v>
      </c>
      <c r="AE713" s="378" t="s">
        <v>1413</v>
      </c>
      <c r="AF713" s="378" t="s">
        <v>1413</v>
      </c>
    </row>
    <row r="714" spans="1:32" hidden="1">
      <c r="A714" s="378" t="s">
        <v>5971</v>
      </c>
      <c r="B714" s="379">
        <f t="shared" si="11"/>
        <v>0</v>
      </c>
      <c r="C714" s="378"/>
      <c r="D714" s="378"/>
      <c r="E714" s="378"/>
      <c r="F714" s="380" t="s">
        <v>1413</v>
      </c>
      <c r="G714" s="378" t="s">
        <v>6032</v>
      </c>
      <c r="H714" s="379" t="s">
        <v>1491</v>
      </c>
      <c r="I714" s="378" t="s">
        <v>1985</v>
      </c>
      <c r="J714" s="381" t="s">
        <v>1413</v>
      </c>
      <c r="K714" s="381" t="s">
        <v>1413</v>
      </c>
      <c r="L714" s="378" t="s">
        <v>6033</v>
      </c>
      <c r="M714" s="378" t="s">
        <v>1574</v>
      </c>
      <c r="N714" s="382">
        <v>8949</v>
      </c>
      <c r="O714" s="383">
        <v>1924</v>
      </c>
      <c r="P714" s="378" t="s">
        <v>1413</v>
      </c>
      <c r="Q714" s="378" t="s">
        <v>1413</v>
      </c>
      <c r="R714" s="378" t="s">
        <v>1413</v>
      </c>
      <c r="S714" s="381" t="s">
        <v>1413</v>
      </c>
      <c r="T714" s="381" t="s">
        <v>1426</v>
      </c>
      <c r="U714" s="378" t="s">
        <v>1413</v>
      </c>
      <c r="V714" s="384" t="s">
        <v>1426</v>
      </c>
      <c r="W714" s="378" t="s">
        <v>1413</v>
      </c>
      <c r="X714" s="378" t="s">
        <v>5999</v>
      </c>
      <c r="Y714" s="378" t="s">
        <v>5996</v>
      </c>
      <c r="Z714" s="385" t="s">
        <v>1413</v>
      </c>
      <c r="AA714" s="385" t="s">
        <v>1413</v>
      </c>
      <c r="AB714" s="378" t="s">
        <v>6000</v>
      </c>
      <c r="AC714" s="378" t="s">
        <v>6034</v>
      </c>
      <c r="AD714" s="378" t="s">
        <v>1413</v>
      </c>
      <c r="AE714" s="378" t="s">
        <v>1413</v>
      </c>
      <c r="AF714" s="378" t="s">
        <v>1413</v>
      </c>
    </row>
    <row r="715" spans="1:32" hidden="1">
      <c r="A715" s="378" t="s">
        <v>5971</v>
      </c>
      <c r="B715" s="379">
        <f t="shared" si="11"/>
        <v>0</v>
      </c>
      <c r="C715" s="378"/>
      <c r="D715" s="378"/>
      <c r="E715" s="378"/>
      <c r="F715" s="380" t="s">
        <v>1413</v>
      </c>
      <c r="G715" s="378" t="s">
        <v>6274</v>
      </c>
      <c r="H715" s="379" t="s">
        <v>1491</v>
      </c>
      <c r="I715" s="378" t="s">
        <v>1985</v>
      </c>
      <c r="J715" s="381" t="s">
        <v>1413</v>
      </c>
      <c r="K715" s="381" t="s">
        <v>1413</v>
      </c>
      <c r="L715" s="378" t="s">
        <v>6275</v>
      </c>
      <c r="M715" s="378" t="s">
        <v>6276</v>
      </c>
      <c r="N715" s="382">
        <v>38718</v>
      </c>
      <c r="O715" s="383">
        <v>2006</v>
      </c>
      <c r="P715" s="378" t="s">
        <v>1413</v>
      </c>
      <c r="Q715" s="378" t="s">
        <v>1413</v>
      </c>
      <c r="R715" s="378" t="s">
        <v>1413</v>
      </c>
      <c r="S715" s="381" t="s">
        <v>1413</v>
      </c>
      <c r="T715" s="381" t="s">
        <v>1413</v>
      </c>
      <c r="U715" s="378" t="s">
        <v>1413</v>
      </c>
      <c r="V715" s="384" t="s">
        <v>1413</v>
      </c>
      <c r="W715" s="378" t="s">
        <v>1413</v>
      </c>
      <c r="X715" s="378" t="s">
        <v>1413</v>
      </c>
      <c r="Y715" s="378" t="s">
        <v>6022</v>
      </c>
      <c r="Z715" s="385" t="s">
        <v>1413</v>
      </c>
      <c r="AA715" s="385" t="s">
        <v>1413</v>
      </c>
      <c r="AB715" s="378" t="s">
        <v>1413</v>
      </c>
      <c r="AC715" s="378" t="s">
        <v>6277</v>
      </c>
      <c r="AD715" s="378" t="s">
        <v>1413</v>
      </c>
      <c r="AE715" s="378" t="s">
        <v>1413</v>
      </c>
      <c r="AF715" s="378" t="s">
        <v>1413</v>
      </c>
    </row>
    <row r="716" spans="1:32" hidden="1">
      <c r="A716" s="378" t="s">
        <v>153</v>
      </c>
      <c r="B716" s="379">
        <f t="shared" si="11"/>
        <v>0</v>
      </c>
      <c r="C716" s="378"/>
      <c r="D716" s="378"/>
      <c r="E716" s="378"/>
      <c r="F716" s="380" t="s">
        <v>1413</v>
      </c>
      <c r="G716" s="378" t="s">
        <v>6339</v>
      </c>
      <c r="H716" s="379" t="s">
        <v>1491</v>
      </c>
      <c r="I716" s="378" t="s">
        <v>1985</v>
      </c>
      <c r="J716" s="381" t="s">
        <v>1413</v>
      </c>
      <c r="K716" s="381" t="s">
        <v>1413</v>
      </c>
      <c r="L716" s="378" t="s">
        <v>6340</v>
      </c>
      <c r="M716" s="378" t="s">
        <v>6341</v>
      </c>
      <c r="N716" s="382">
        <v>7005</v>
      </c>
      <c r="O716" s="383">
        <v>1919</v>
      </c>
      <c r="P716" s="378" t="s">
        <v>1413</v>
      </c>
      <c r="Q716" s="378" t="s">
        <v>1413</v>
      </c>
      <c r="R716" s="378" t="s">
        <v>1413</v>
      </c>
      <c r="S716" s="381" t="s">
        <v>1413</v>
      </c>
      <c r="T716" s="381" t="s">
        <v>1413</v>
      </c>
      <c r="U716" s="378" t="s">
        <v>1413</v>
      </c>
      <c r="V716" s="384" t="s">
        <v>1261</v>
      </c>
      <c r="W716" s="378" t="s">
        <v>1414</v>
      </c>
      <c r="X716" s="378" t="s">
        <v>6342</v>
      </c>
      <c r="Y716" s="378" t="s">
        <v>6311</v>
      </c>
      <c r="Z716" s="385" t="s">
        <v>1413</v>
      </c>
      <c r="AA716" s="385" t="s">
        <v>1413</v>
      </c>
      <c r="AB716" s="378" t="s">
        <v>6343</v>
      </c>
      <c r="AC716" s="378" t="s">
        <v>1413</v>
      </c>
      <c r="AD716" s="378" t="s">
        <v>1413</v>
      </c>
      <c r="AE716" s="378" t="s">
        <v>1413</v>
      </c>
      <c r="AF716" s="378" t="s">
        <v>1413</v>
      </c>
    </row>
    <row r="717" spans="1:32">
      <c r="A717" s="378" t="s">
        <v>149</v>
      </c>
      <c r="B717" s="379">
        <f t="shared" si="11"/>
        <v>1</v>
      </c>
      <c r="C717" s="378"/>
      <c r="D717" s="378"/>
      <c r="E717" s="378" t="s">
        <v>1261</v>
      </c>
      <c r="F717" s="380" t="s">
        <v>1413</v>
      </c>
      <c r="G717" s="378" t="s">
        <v>4741</v>
      </c>
      <c r="H717" s="379" t="s">
        <v>1491</v>
      </c>
      <c r="I717" s="378" t="s">
        <v>1499</v>
      </c>
      <c r="J717" s="381" t="s">
        <v>1413</v>
      </c>
      <c r="K717" s="381" t="s">
        <v>1413</v>
      </c>
      <c r="L717" s="378" t="s">
        <v>4742</v>
      </c>
      <c r="M717" s="378" t="s">
        <v>4743</v>
      </c>
      <c r="N717" s="382">
        <v>42186</v>
      </c>
      <c r="O717" s="383">
        <v>2015</v>
      </c>
      <c r="P717" s="378" t="s">
        <v>1413</v>
      </c>
      <c r="Q717" s="378" t="s">
        <v>1413</v>
      </c>
      <c r="R717" s="378" t="s">
        <v>1413</v>
      </c>
      <c r="S717" s="381">
        <v>7</v>
      </c>
      <c r="T717" s="381" t="s">
        <v>1261</v>
      </c>
      <c r="U717" s="378" t="s">
        <v>1427</v>
      </c>
      <c r="V717" s="384" t="s">
        <v>1413</v>
      </c>
      <c r="W717" s="378" t="s">
        <v>1413</v>
      </c>
      <c r="X717" s="378" t="s">
        <v>1413</v>
      </c>
      <c r="Y717" s="378" t="s">
        <v>4744</v>
      </c>
      <c r="Z717" s="385" t="s">
        <v>1413</v>
      </c>
      <c r="AA717" s="385" t="s">
        <v>1413</v>
      </c>
      <c r="AB717" s="378" t="s">
        <v>1413</v>
      </c>
      <c r="AC717" s="378" t="s">
        <v>4745</v>
      </c>
      <c r="AD717" s="378" t="s">
        <v>4667</v>
      </c>
      <c r="AE717" s="378" t="s">
        <v>4667</v>
      </c>
      <c r="AF717" s="378" t="s">
        <v>1413</v>
      </c>
    </row>
    <row r="718" spans="1:32" hidden="1">
      <c r="A718" s="378" t="s">
        <v>149</v>
      </c>
      <c r="B718" s="379">
        <f t="shared" si="11"/>
        <v>0</v>
      </c>
      <c r="C718" s="378"/>
      <c r="D718" s="378"/>
      <c r="E718" s="378"/>
      <c r="F718" s="380" t="s">
        <v>1413</v>
      </c>
      <c r="G718" s="378" t="s">
        <v>4833</v>
      </c>
      <c r="H718" s="379" t="s">
        <v>1491</v>
      </c>
      <c r="I718" s="378" t="s">
        <v>1506</v>
      </c>
      <c r="J718" s="381" t="s">
        <v>1413</v>
      </c>
      <c r="K718" s="381" t="s">
        <v>1413</v>
      </c>
      <c r="L718" s="378" t="s">
        <v>4834</v>
      </c>
      <c r="M718" s="378" t="s">
        <v>4835</v>
      </c>
      <c r="N718" s="382">
        <v>38462</v>
      </c>
      <c r="O718" s="383">
        <v>2005</v>
      </c>
      <c r="P718" s="378" t="s">
        <v>1413</v>
      </c>
      <c r="Q718" s="378" t="s">
        <v>1413</v>
      </c>
      <c r="R718" s="378" t="s">
        <v>1413</v>
      </c>
      <c r="S718" s="381" t="s">
        <v>1413</v>
      </c>
      <c r="T718" s="381" t="s">
        <v>1426</v>
      </c>
      <c r="U718" s="378" t="s">
        <v>4836</v>
      </c>
      <c r="V718" s="384" t="s">
        <v>1426</v>
      </c>
      <c r="W718" s="378" t="s">
        <v>1413</v>
      </c>
      <c r="X718" s="378" t="s">
        <v>1413</v>
      </c>
      <c r="Y718" s="378" t="s">
        <v>1413</v>
      </c>
      <c r="Z718" s="385" t="s">
        <v>1413</v>
      </c>
      <c r="AA718" s="385" t="s">
        <v>1413</v>
      </c>
      <c r="AB718" s="378" t="s">
        <v>1413</v>
      </c>
      <c r="AC718" s="378" t="s">
        <v>1413</v>
      </c>
      <c r="AD718" s="378" t="s">
        <v>1413</v>
      </c>
      <c r="AE718" s="378" t="s">
        <v>1413</v>
      </c>
      <c r="AF718" s="378" t="s">
        <v>1413</v>
      </c>
    </row>
    <row r="719" spans="1:32" hidden="1">
      <c r="A719" s="378" t="s">
        <v>149</v>
      </c>
      <c r="B719" s="379">
        <f t="shared" si="11"/>
        <v>0</v>
      </c>
      <c r="C719" s="378"/>
      <c r="D719" s="378"/>
      <c r="E719" s="378"/>
      <c r="F719" s="380" t="s">
        <v>1413</v>
      </c>
      <c r="G719" s="378" t="s">
        <v>4736</v>
      </c>
      <c r="H719" s="379" t="s">
        <v>1491</v>
      </c>
      <c r="I719" s="378" t="s">
        <v>1506</v>
      </c>
      <c r="J719" s="381" t="s">
        <v>1413</v>
      </c>
      <c r="K719" s="381" t="s">
        <v>1413</v>
      </c>
      <c r="L719" s="378" t="s">
        <v>4737</v>
      </c>
      <c r="M719" s="378" t="s">
        <v>1942</v>
      </c>
      <c r="N719" s="382">
        <v>41621</v>
      </c>
      <c r="O719" s="383">
        <v>2013</v>
      </c>
      <c r="P719" s="378" t="s">
        <v>1413</v>
      </c>
      <c r="Q719" s="378" t="s">
        <v>1413</v>
      </c>
      <c r="R719" s="378" t="s">
        <v>1413</v>
      </c>
      <c r="S719" s="381">
        <v>19</v>
      </c>
      <c r="T719" s="381" t="s">
        <v>1426</v>
      </c>
      <c r="U719" s="378" t="s">
        <v>1427</v>
      </c>
      <c r="V719" s="384" t="s">
        <v>1413</v>
      </c>
      <c r="W719" s="378" t="s">
        <v>1413</v>
      </c>
      <c r="X719" s="378" t="s">
        <v>1413</v>
      </c>
      <c r="Y719" s="378" t="s">
        <v>1413</v>
      </c>
      <c r="Z719" s="385" t="s">
        <v>1413</v>
      </c>
      <c r="AA719" s="385" t="s">
        <v>1413</v>
      </c>
      <c r="AB719" s="378" t="s">
        <v>1413</v>
      </c>
      <c r="AC719" s="378" t="s">
        <v>1413</v>
      </c>
      <c r="AD719" s="378" t="s">
        <v>1413</v>
      </c>
      <c r="AE719" s="378" t="s">
        <v>1413</v>
      </c>
      <c r="AF719" s="378" t="s">
        <v>1413</v>
      </c>
    </row>
    <row r="720" spans="1:32" hidden="1">
      <c r="A720" s="378" t="s">
        <v>149</v>
      </c>
      <c r="B720" s="379">
        <f t="shared" si="11"/>
        <v>0</v>
      </c>
      <c r="C720" s="378"/>
      <c r="D720" s="378"/>
      <c r="E720" s="378"/>
      <c r="F720" s="380" t="s">
        <v>1413</v>
      </c>
      <c r="G720" s="378" t="s">
        <v>4828</v>
      </c>
      <c r="H720" s="379" t="s">
        <v>1491</v>
      </c>
      <c r="I720" s="378" t="s">
        <v>1511</v>
      </c>
      <c r="J720" s="381" t="s">
        <v>1413</v>
      </c>
      <c r="K720" s="381" t="s">
        <v>1413</v>
      </c>
      <c r="L720" s="378" t="s">
        <v>6468</v>
      </c>
      <c r="M720" s="378" t="s">
        <v>4829</v>
      </c>
      <c r="N720" s="382">
        <v>34394</v>
      </c>
      <c r="O720" s="383">
        <v>1994</v>
      </c>
      <c r="P720" s="378" t="s">
        <v>1413</v>
      </c>
      <c r="Q720" s="378" t="s">
        <v>1413</v>
      </c>
      <c r="R720" s="378" t="s">
        <v>1413</v>
      </c>
      <c r="S720" s="381">
        <v>16</v>
      </c>
      <c r="T720" s="381" t="s">
        <v>1261</v>
      </c>
      <c r="U720" s="378" t="s">
        <v>4830</v>
      </c>
      <c r="V720" s="384" t="s">
        <v>1426</v>
      </c>
      <c r="W720" s="378" t="s">
        <v>1413</v>
      </c>
      <c r="X720" s="378" t="s">
        <v>3056</v>
      </c>
      <c r="Y720" s="378" t="s">
        <v>1413</v>
      </c>
      <c r="Z720" s="385" t="s">
        <v>1413</v>
      </c>
      <c r="AA720" s="385" t="s">
        <v>1413</v>
      </c>
      <c r="AB720" s="378" t="s">
        <v>4831</v>
      </c>
      <c r="AC720" s="378" t="s">
        <v>4832</v>
      </c>
      <c r="AD720" s="378" t="s">
        <v>1413</v>
      </c>
      <c r="AE720" s="378" t="s">
        <v>1413</v>
      </c>
      <c r="AF720" s="378" t="s">
        <v>1413</v>
      </c>
    </row>
    <row r="721" spans="1:32" hidden="1">
      <c r="A721" s="378" t="s">
        <v>149</v>
      </c>
      <c r="B721" s="379">
        <f t="shared" si="11"/>
        <v>0</v>
      </c>
      <c r="C721" s="378"/>
      <c r="D721" s="378"/>
      <c r="E721" s="378"/>
      <c r="F721" s="380" t="s">
        <v>1413</v>
      </c>
      <c r="G721" s="378" t="s">
        <v>4859</v>
      </c>
      <c r="H721" s="379" t="s">
        <v>1491</v>
      </c>
      <c r="I721" s="378" t="s">
        <v>1511</v>
      </c>
      <c r="J721" s="381" t="s">
        <v>1413</v>
      </c>
      <c r="K721" s="381" t="s">
        <v>1413</v>
      </c>
      <c r="L721" s="378" t="s">
        <v>4860</v>
      </c>
      <c r="M721" s="378" t="s">
        <v>4850</v>
      </c>
      <c r="N721" s="382">
        <v>35976</v>
      </c>
      <c r="O721" s="383">
        <v>1998</v>
      </c>
      <c r="P721" s="378" t="s">
        <v>1413</v>
      </c>
      <c r="Q721" s="378" t="s">
        <v>1413</v>
      </c>
      <c r="R721" s="378" t="s">
        <v>1413</v>
      </c>
      <c r="S721" s="381">
        <v>10</v>
      </c>
      <c r="T721" s="381" t="s">
        <v>1261</v>
      </c>
      <c r="U721" s="378" t="s">
        <v>4861</v>
      </c>
      <c r="V721" s="384" t="s">
        <v>1544</v>
      </c>
      <c r="W721" s="378" t="s">
        <v>1837</v>
      </c>
      <c r="X721" s="378" t="s">
        <v>4862</v>
      </c>
      <c r="Y721" s="378" t="s">
        <v>190</v>
      </c>
      <c r="Z721" s="385" t="s">
        <v>1413</v>
      </c>
      <c r="AA721" s="385" t="s">
        <v>1413</v>
      </c>
      <c r="AB721" s="378" t="s">
        <v>4863</v>
      </c>
      <c r="AC721" s="378" t="s">
        <v>4864</v>
      </c>
      <c r="AD721" s="378" t="s">
        <v>4865</v>
      </c>
      <c r="AE721" s="378" t="s">
        <v>1413</v>
      </c>
      <c r="AF721" s="378" t="s">
        <v>1413</v>
      </c>
    </row>
    <row r="722" spans="1:32">
      <c r="A722" s="378" t="s">
        <v>149</v>
      </c>
      <c r="B722" s="379">
        <f t="shared" si="11"/>
        <v>1</v>
      </c>
      <c r="C722" s="378"/>
      <c r="D722" s="378"/>
      <c r="E722" s="378" t="s">
        <v>1261</v>
      </c>
      <c r="F722" s="380" t="s">
        <v>1413</v>
      </c>
      <c r="G722" s="378" t="s">
        <v>4751</v>
      </c>
      <c r="H722" s="379" t="s">
        <v>1491</v>
      </c>
      <c r="I722" s="378" t="s">
        <v>1499</v>
      </c>
      <c r="J722" s="381" t="s">
        <v>1413</v>
      </c>
      <c r="K722" s="381" t="s">
        <v>1413</v>
      </c>
      <c r="L722" s="378" t="s">
        <v>4752</v>
      </c>
      <c r="M722" s="378" t="s">
        <v>1427</v>
      </c>
      <c r="N722" s="382">
        <v>42052</v>
      </c>
      <c r="O722" s="383">
        <v>2015</v>
      </c>
      <c r="P722" s="378" t="s">
        <v>1413</v>
      </c>
      <c r="Q722" s="378" t="s">
        <v>1413</v>
      </c>
      <c r="R722" s="378" t="s">
        <v>1413</v>
      </c>
      <c r="S722" s="381">
        <v>0</v>
      </c>
      <c r="T722" s="381" t="s">
        <v>1426</v>
      </c>
      <c r="U722" s="378" t="s">
        <v>1427</v>
      </c>
      <c r="V722" s="384" t="s">
        <v>1426</v>
      </c>
      <c r="W722" s="378" t="s">
        <v>1413</v>
      </c>
      <c r="X722" s="378" t="s">
        <v>1413</v>
      </c>
      <c r="Y722" s="378" t="s">
        <v>1413</v>
      </c>
      <c r="Z722" s="385" t="s">
        <v>1413</v>
      </c>
      <c r="AA722" s="385" t="s">
        <v>1413</v>
      </c>
      <c r="AB722" s="378" t="s">
        <v>1413</v>
      </c>
      <c r="AC722" s="378" t="s">
        <v>1413</v>
      </c>
      <c r="AD722" s="378" t="s">
        <v>1413</v>
      </c>
      <c r="AE722" s="378" t="s">
        <v>1413</v>
      </c>
      <c r="AF722" s="378" t="s">
        <v>1413</v>
      </c>
    </row>
    <row r="723" spans="1:32">
      <c r="A723" s="378" t="s">
        <v>149</v>
      </c>
      <c r="B723" s="379">
        <f t="shared" si="11"/>
        <v>1</v>
      </c>
      <c r="C723" s="378"/>
      <c r="D723" s="378"/>
      <c r="E723" s="378" t="s">
        <v>1261</v>
      </c>
      <c r="F723" s="380" t="s">
        <v>1413</v>
      </c>
      <c r="G723" s="378" t="s">
        <v>4744</v>
      </c>
      <c r="H723" s="379" t="s">
        <v>1491</v>
      </c>
      <c r="I723" s="378" t="s">
        <v>1492</v>
      </c>
      <c r="J723" s="381" t="s">
        <v>1413</v>
      </c>
      <c r="K723" s="381" t="s">
        <v>1413</v>
      </c>
      <c r="L723" s="378" t="s">
        <v>4849</v>
      </c>
      <c r="M723" s="378" t="s">
        <v>4850</v>
      </c>
      <c r="N723" s="382">
        <v>39352</v>
      </c>
      <c r="O723" s="383">
        <v>2007</v>
      </c>
      <c r="P723" s="378" t="s">
        <v>1413</v>
      </c>
      <c r="Q723" s="378" t="s">
        <v>1413</v>
      </c>
      <c r="R723" s="378" t="s">
        <v>1413</v>
      </c>
      <c r="S723" s="381">
        <v>15</v>
      </c>
      <c r="T723" s="381" t="s">
        <v>1261</v>
      </c>
      <c r="U723" s="378" t="s">
        <v>1477</v>
      </c>
      <c r="V723" s="384" t="s">
        <v>1261</v>
      </c>
      <c r="W723" s="378" t="s">
        <v>1413</v>
      </c>
      <c r="X723" s="378" t="s">
        <v>1413</v>
      </c>
      <c r="Y723" s="378" t="s">
        <v>1413</v>
      </c>
      <c r="Z723" s="385" t="s">
        <v>1413</v>
      </c>
      <c r="AA723" s="385" t="s">
        <v>1413</v>
      </c>
      <c r="AB723" s="378" t="s">
        <v>1413</v>
      </c>
      <c r="AC723" s="378" t="s">
        <v>4851</v>
      </c>
      <c r="AD723" s="378" t="s">
        <v>1413</v>
      </c>
      <c r="AE723" s="378" t="s">
        <v>4756</v>
      </c>
      <c r="AF723" s="378" t="s">
        <v>1413</v>
      </c>
    </row>
    <row r="724" spans="1:32">
      <c r="A724" s="378" t="s">
        <v>149</v>
      </c>
      <c r="B724" s="379">
        <f t="shared" si="11"/>
        <v>1</v>
      </c>
      <c r="C724" s="378"/>
      <c r="D724" s="378"/>
      <c r="E724" s="378" t="s">
        <v>1261</v>
      </c>
      <c r="F724" s="380" t="s">
        <v>1413</v>
      </c>
      <c r="G724" s="378" t="s">
        <v>4770</v>
      </c>
      <c r="H724" s="379" t="s">
        <v>1491</v>
      </c>
      <c r="I724" s="378" t="s">
        <v>1499</v>
      </c>
      <c r="J724" s="381" t="s">
        <v>1413</v>
      </c>
      <c r="K724" s="381" t="s">
        <v>1413</v>
      </c>
      <c r="L724" s="378" t="s">
        <v>4771</v>
      </c>
      <c r="M724" s="378" t="s">
        <v>4738</v>
      </c>
      <c r="N724" s="382">
        <v>41944</v>
      </c>
      <c r="O724" s="383">
        <v>2014</v>
      </c>
      <c r="P724" s="378" t="s">
        <v>1413</v>
      </c>
      <c r="Q724" s="378" t="s">
        <v>1413</v>
      </c>
      <c r="R724" s="378" t="s">
        <v>1413</v>
      </c>
      <c r="S724" s="381">
        <v>0</v>
      </c>
      <c r="T724" s="381" t="s">
        <v>1426</v>
      </c>
      <c r="U724" s="378" t="s">
        <v>1413</v>
      </c>
      <c r="V724" s="384" t="s">
        <v>1426</v>
      </c>
      <c r="W724" s="378" t="s">
        <v>1413</v>
      </c>
      <c r="X724" s="378" t="s">
        <v>1413</v>
      </c>
      <c r="Y724" s="378" t="s">
        <v>1413</v>
      </c>
      <c r="Z724" s="385" t="s">
        <v>1413</v>
      </c>
      <c r="AA724" s="385" t="s">
        <v>1413</v>
      </c>
      <c r="AB724" s="378" t="s">
        <v>1413</v>
      </c>
      <c r="AC724" s="378" t="s">
        <v>1413</v>
      </c>
      <c r="AD724" s="378" t="s">
        <v>1413</v>
      </c>
      <c r="AE724" s="378" t="s">
        <v>1413</v>
      </c>
      <c r="AF724" s="378" t="s">
        <v>1413</v>
      </c>
    </row>
    <row r="725" spans="1:32" s="305" customFormat="1" hidden="1">
      <c r="A725" s="378" t="s">
        <v>149</v>
      </c>
      <c r="B725" s="379">
        <f t="shared" si="11"/>
        <v>0</v>
      </c>
      <c r="C725" s="378"/>
      <c r="D725" s="378"/>
      <c r="E725" s="378"/>
      <c r="F725" s="380" t="s">
        <v>1413</v>
      </c>
      <c r="G725" s="378" t="s">
        <v>4880</v>
      </c>
      <c r="H725" s="379" t="s">
        <v>1491</v>
      </c>
      <c r="I725" s="378" t="s">
        <v>1492</v>
      </c>
      <c r="J725" s="381" t="s">
        <v>1413</v>
      </c>
      <c r="K725" s="381" t="s">
        <v>1413</v>
      </c>
      <c r="L725" s="378" t="s">
        <v>4881</v>
      </c>
      <c r="M725" s="378" t="s">
        <v>4882</v>
      </c>
      <c r="N725" s="382">
        <v>34648</v>
      </c>
      <c r="O725" s="383">
        <v>1994</v>
      </c>
      <c r="P725" s="378" t="s">
        <v>1413</v>
      </c>
      <c r="Q725" s="378" t="s">
        <v>1413</v>
      </c>
      <c r="R725" s="378" t="s">
        <v>1413</v>
      </c>
      <c r="S725" s="381">
        <v>8</v>
      </c>
      <c r="T725" s="381" t="s">
        <v>1261</v>
      </c>
      <c r="U725" s="378" t="s">
        <v>1427</v>
      </c>
      <c r="V725" s="384" t="s">
        <v>1426</v>
      </c>
      <c r="W725" s="378" t="s">
        <v>1413</v>
      </c>
      <c r="X725" s="378" t="s">
        <v>1413</v>
      </c>
      <c r="Y725" s="378" t="s">
        <v>947</v>
      </c>
      <c r="Z725" s="385" t="s">
        <v>1413</v>
      </c>
      <c r="AA725" s="385" t="s">
        <v>1413</v>
      </c>
      <c r="AB725" s="378" t="s">
        <v>4883</v>
      </c>
      <c r="AC725" s="378" t="s">
        <v>4884</v>
      </c>
      <c r="AD725" s="378" t="s">
        <v>1413</v>
      </c>
      <c r="AE725" s="378" t="s">
        <v>1413</v>
      </c>
      <c r="AF725" s="378" t="s">
        <v>1413</v>
      </c>
    </row>
    <row r="726" spans="1:32" hidden="1">
      <c r="A726" s="378" t="s">
        <v>140</v>
      </c>
      <c r="B726" s="379">
        <f t="shared" si="11"/>
        <v>0</v>
      </c>
      <c r="C726" s="378"/>
      <c r="D726" s="378"/>
      <c r="E726" s="378"/>
      <c r="F726" s="380" t="s">
        <v>1413</v>
      </c>
      <c r="G726" s="378" t="s">
        <v>1505</v>
      </c>
      <c r="H726" s="379" t="s">
        <v>1491</v>
      </c>
      <c r="I726" s="378" t="s">
        <v>1506</v>
      </c>
      <c r="J726" s="381" t="s">
        <v>1413</v>
      </c>
      <c r="K726" s="381" t="s">
        <v>1413</v>
      </c>
      <c r="L726" s="378" t="s">
        <v>1507</v>
      </c>
      <c r="M726" s="378" t="s">
        <v>1508</v>
      </c>
      <c r="N726" s="382">
        <v>41761</v>
      </c>
      <c r="O726" s="383">
        <v>2014</v>
      </c>
      <c r="P726" s="378" t="s">
        <v>1413</v>
      </c>
      <c r="Q726" s="378" t="s">
        <v>1413</v>
      </c>
      <c r="R726" s="378" t="s">
        <v>1413</v>
      </c>
      <c r="S726" s="381">
        <v>10</v>
      </c>
      <c r="T726" s="381" t="s">
        <v>1426</v>
      </c>
      <c r="U726" s="378" t="s">
        <v>1509</v>
      </c>
      <c r="V726" s="384" t="s">
        <v>1413</v>
      </c>
      <c r="W726" s="378" t="s">
        <v>1413</v>
      </c>
      <c r="X726" s="378" t="s">
        <v>1413</v>
      </c>
      <c r="Y726" s="378" t="s">
        <v>1404</v>
      </c>
      <c r="Z726" s="385" t="s">
        <v>1413</v>
      </c>
      <c r="AA726" s="385" t="s">
        <v>1413</v>
      </c>
      <c r="AB726" s="378" t="s">
        <v>1416</v>
      </c>
      <c r="AC726" s="378" t="s">
        <v>1504</v>
      </c>
      <c r="AD726" s="378" t="s">
        <v>1413</v>
      </c>
      <c r="AE726" s="378" t="s">
        <v>1413</v>
      </c>
      <c r="AF726" s="378" t="s">
        <v>1413</v>
      </c>
    </row>
    <row r="727" spans="1:32" hidden="1">
      <c r="A727" s="378" t="s">
        <v>140</v>
      </c>
      <c r="B727" s="379">
        <f t="shared" si="11"/>
        <v>0</v>
      </c>
      <c r="C727" s="378"/>
      <c r="D727" s="378"/>
      <c r="E727" s="378"/>
      <c r="F727" s="380" t="s">
        <v>1413</v>
      </c>
      <c r="G727" s="378" t="s">
        <v>1620</v>
      </c>
      <c r="H727" s="379" t="s">
        <v>1491</v>
      </c>
      <c r="I727" s="378" t="s">
        <v>1506</v>
      </c>
      <c r="J727" s="381" t="s">
        <v>1413</v>
      </c>
      <c r="K727" s="381" t="s">
        <v>1413</v>
      </c>
      <c r="L727" s="378" t="s">
        <v>1621</v>
      </c>
      <c r="M727" s="378" t="s">
        <v>1622</v>
      </c>
      <c r="N727" s="382">
        <v>38170</v>
      </c>
      <c r="O727" s="383">
        <v>2004</v>
      </c>
      <c r="P727" s="378" t="s">
        <v>1413</v>
      </c>
      <c r="Q727" s="378" t="s">
        <v>1413</v>
      </c>
      <c r="R727" s="378" t="s">
        <v>1413</v>
      </c>
      <c r="S727" s="381">
        <v>12</v>
      </c>
      <c r="T727" s="381" t="s">
        <v>1426</v>
      </c>
      <c r="U727" s="378" t="s">
        <v>1623</v>
      </c>
      <c r="V727" s="384" t="s">
        <v>1261</v>
      </c>
      <c r="W727" s="378" t="s">
        <v>1413</v>
      </c>
      <c r="X727" s="378" t="s">
        <v>1413</v>
      </c>
      <c r="Y727" s="378" t="s">
        <v>1404</v>
      </c>
      <c r="Z727" s="385" t="s">
        <v>1413</v>
      </c>
      <c r="AA727" s="385" t="s">
        <v>1413</v>
      </c>
      <c r="AB727" s="378" t="s">
        <v>1564</v>
      </c>
      <c r="AC727" s="378" t="s">
        <v>1624</v>
      </c>
      <c r="AD727" s="378" t="s">
        <v>1413</v>
      </c>
      <c r="AE727" s="378" t="s">
        <v>1625</v>
      </c>
      <c r="AF727" s="378" t="s">
        <v>1413</v>
      </c>
    </row>
    <row r="728" spans="1:32" hidden="1">
      <c r="A728" s="378" t="s">
        <v>140</v>
      </c>
      <c r="B728" s="379">
        <f t="shared" si="11"/>
        <v>0</v>
      </c>
      <c r="C728" s="378"/>
      <c r="D728" s="378"/>
      <c r="E728" s="378"/>
      <c r="F728" s="380" t="s">
        <v>1413</v>
      </c>
      <c r="G728" s="378" t="s">
        <v>1718</v>
      </c>
      <c r="H728" s="379" t="s">
        <v>1491</v>
      </c>
      <c r="I728" s="378" t="s">
        <v>1506</v>
      </c>
      <c r="J728" s="381" t="s">
        <v>1413</v>
      </c>
      <c r="K728" s="381" t="s">
        <v>1413</v>
      </c>
      <c r="L728" s="378" t="s">
        <v>1719</v>
      </c>
      <c r="M728" s="378" t="s">
        <v>1657</v>
      </c>
      <c r="N728" s="382">
        <v>34213</v>
      </c>
      <c r="O728" s="383">
        <v>1993</v>
      </c>
      <c r="P728" s="378" t="s">
        <v>1413</v>
      </c>
      <c r="Q728" s="378" t="s">
        <v>1413</v>
      </c>
      <c r="R728" s="378" t="s">
        <v>1413</v>
      </c>
      <c r="S728" s="381">
        <v>14</v>
      </c>
      <c r="T728" s="381" t="s">
        <v>1426</v>
      </c>
      <c r="U728" s="378" t="s">
        <v>1720</v>
      </c>
      <c r="V728" s="384" t="s">
        <v>1496</v>
      </c>
      <c r="W728" s="378" t="s">
        <v>1413</v>
      </c>
      <c r="X728" s="378" t="s">
        <v>1413</v>
      </c>
      <c r="Y728" s="378" t="s">
        <v>961</v>
      </c>
      <c r="Z728" s="385" t="s">
        <v>1413</v>
      </c>
      <c r="AA728" s="385" t="s">
        <v>1413</v>
      </c>
      <c r="AB728" s="378" t="s">
        <v>1445</v>
      </c>
      <c r="AC728" s="378" t="s">
        <v>1413</v>
      </c>
      <c r="AD728" s="378" t="s">
        <v>1413</v>
      </c>
      <c r="AE728" s="378" t="s">
        <v>1413</v>
      </c>
      <c r="AF728" s="378" t="s">
        <v>1413</v>
      </c>
    </row>
    <row r="729" spans="1:32" hidden="1">
      <c r="A729" s="378" t="s">
        <v>141</v>
      </c>
      <c r="B729" s="379">
        <f t="shared" si="11"/>
        <v>0</v>
      </c>
      <c r="C729" s="378"/>
      <c r="D729" s="378"/>
      <c r="E729" s="378"/>
      <c r="F729" s="380" t="s">
        <v>1413</v>
      </c>
      <c r="G729" s="378" t="s">
        <v>2127</v>
      </c>
      <c r="H729" s="379" t="s">
        <v>1491</v>
      </c>
      <c r="I729" s="378" t="s">
        <v>1506</v>
      </c>
      <c r="J729" s="381" t="s">
        <v>1413</v>
      </c>
      <c r="K729" s="381" t="s">
        <v>1413</v>
      </c>
      <c r="L729" s="378" t="s">
        <v>2128</v>
      </c>
      <c r="M729" s="378" t="s">
        <v>1962</v>
      </c>
      <c r="N729" s="382">
        <v>40154</v>
      </c>
      <c r="O729" s="383">
        <v>2009</v>
      </c>
      <c r="P729" s="378" t="s">
        <v>1413</v>
      </c>
      <c r="Q729" s="378" t="s">
        <v>1413</v>
      </c>
      <c r="R729" s="378" t="s">
        <v>1413</v>
      </c>
      <c r="S729" s="381">
        <v>23</v>
      </c>
      <c r="T729" s="381" t="s">
        <v>1426</v>
      </c>
      <c r="U729" s="378" t="s">
        <v>2129</v>
      </c>
      <c r="V729" s="384" t="s">
        <v>1426</v>
      </c>
      <c r="W729" s="378" t="s">
        <v>1413</v>
      </c>
      <c r="X729" s="378" t="s">
        <v>1413</v>
      </c>
      <c r="Y729" s="378" t="s">
        <v>1413</v>
      </c>
      <c r="Z729" s="385" t="s">
        <v>1413</v>
      </c>
      <c r="AA729" s="385" t="s">
        <v>1413</v>
      </c>
      <c r="AB729" s="378" t="s">
        <v>2130</v>
      </c>
      <c r="AC729" s="378" t="s">
        <v>1413</v>
      </c>
      <c r="AD729" s="378" t="s">
        <v>1413</v>
      </c>
      <c r="AE729" s="378" t="s">
        <v>1413</v>
      </c>
      <c r="AF729" s="378" t="s">
        <v>1413</v>
      </c>
    </row>
    <row r="730" spans="1:32" hidden="1">
      <c r="A730" s="378" t="s">
        <v>141</v>
      </c>
      <c r="B730" s="379">
        <f t="shared" si="11"/>
        <v>0</v>
      </c>
      <c r="C730" s="378"/>
      <c r="D730" s="378"/>
      <c r="E730" s="378"/>
      <c r="F730" s="380" t="s">
        <v>1413</v>
      </c>
      <c r="G730" s="378" t="s">
        <v>2131</v>
      </c>
      <c r="H730" s="379" t="s">
        <v>1491</v>
      </c>
      <c r="I730" s="378" t="s">
        <v>1506</v>
      </c>
      <c r="J730" s="381" t="s">
        <v>1413</v>
      </c>
      <c r="K730" s="381" t="s">
        <v>1413</v>
      </c>
      <c r="L730" s="378" t="s">
        <v>2132</v>
      </c>
      <c r="M730" s="378" t="s">
        <v>1942</v>
      </c>
      <c r="N730" s="382">
        <v>41621</v>
      </c>
      <c r="O730" s="383">
        <v>2013</v>
      </c>
      <c r="P730" s="378" t="s">
        <v>1413</v>
      </c>
      <c r="Q730" s="378" t="s">
        <v>1413</v>
      </c>
      <c r="R730" s="378" t="s">
        <v>1413</v>
      </c>
      <c r="S730" s="381">
        <v>20</v>
      </c>
      <c r="T730" s="381" t="s">
        <v>1426</v>
      </c>
      <c r="U730" s="378" t="s">
        <v>1427</v>
      </c>
      <c r="V730" s="384" t="s">
        <v>1413</v>
      </c>
      <c r="W730" s="378" t="s">
        <v>1413</v>
      </c>
      <c r="X730" s="378" t="s">
        <v>1413</v>
      </c>
      <c r="Y730" s="378" t="s">
        <v>1413</v>
      </c>
      <c r="Z730" s="385" t="s">
        <v>1413</v>
      </c>
      <c r="AA730" s="385" t="s">
        <v>1413</v>
      </c>
      <c r="AB730" s="378" t="s">
        <v>1413</v>
      </c>
      <c r="AC730" s="378" t="s">
        <v>2133</v>
      </c>
      <c r="AD730" s="378" t="s">
        <v>1413</v>
      </c>
      <c r="AE730" s="378" t="s">
        <v>1413</v>
      </c>
      <c r="AF730" s="378" t="s">
        <v>1413</v>
      </c>
    </row>
    <row r="731" spans="1:32" hidden="1">
      <c r="A731" s="378" t="s">
        <v>141</v>
      </c>
      <c r="B731" s="379">
        <f t="shared" si="11"/>
        <v>0</v>
      </c>
      <c r="C731" s="378"/>
      <c r="D731" s="378"/>
      <c r="E731" s="378"/>
      <c r="F731" s="380" t="s">
        <v>1413</v>
      </c>
      <c r="G731" s="378" t="s">
        <v>2143</v>
      </c>
      <c r="H731" s="379" t="s">
        <v>1491</v>
      </c>
      <c r="I731" s="378" t="s">
        <v>1506</v>
      </c>
      <c r="J731" s="381" t="s">
        <v>1413</v>
      </c>
      <c r="K731" s="381" t="s">
        <v>1413</v>
      </c>
      <c r="L731" s="378" t="s">
        <v>2144</v>
      </c>
      <c r="M731" s="378" t="s">
        <v>1940</v>
      </c>
      <c r="N731" s="382">
        <v>39995</v>
      </c>
      <c r="O731" s="383">
        <v>2009</v>
      </c>
      <c r="P731" s="378" t="s">
        <v>1413</v>
      </c>
      <c r="Q731" s="378" t="s">
        <v>1413</v>
      </c>
      <c r="R731" s="378" t="s">
        <v>1413</v>
      </c>
      <c r="S731" s="381">
        <v>0</v>
      </c>
      <c r="T731" s="381" t="s">
        <v>1426</v>
      </c>
      <c r="U731" s="378" t="s">
        <v>1940</v>
      </c>
      <c r="V731" s="384" t="s">
        <v>1413</v>
      </c>
      <c r="W731" s="378" t="s">
        <v>1413</v>
      </c>
      <c r="X731" s="378" t="s">
        <v>1413</v>
      </c>
      <c r="Y731" s="378" t="s">
        <v>1940</v>
      </c>
      <c r="Z731" s="385" t="s">
        <v>1413</v>
      </c>
      <c r="AA731" s="385" t="s">
        <v>1413</v>
      </c>
      <c r="AB731" s="378" t="s">
        <v>1885</v>
      </c>
      <c r="AC731" s="378" t="s">
        <v>1413</v>
      </c>
      <c r="AD731" s="378" t="s">
        <v>1413</v>
      </c>
      <c r="AE731" s="378" t="s">
        <v>1413</v>
      </c>
      <c r="AF731" s="378" t="s">
        <v>1413</v>
      </c>
    </row>
    <row r="732" spans="1:32" hidden="1">
      <c r="A732" s="378" t="s">
        <v>141</v>
      </c>
      <c r="B732" s="379">
        <f t="shared" si="11"/>
        <v>0</v>
      </c>
      <c r="C732" s="378"/>
      <c r="D732" s="378"/>
      <c r="E732" s="378"/>
      <c r="F732" s="380" t="s">
        <v>1413</v>
      </c>
      <c r="G732" s="378" t="s">
        <v>1933</v>
      </c>
      <c r="H732" s="379" t="s">
        <v>1491</v>
      </c>
      <c r="I732" s="378" t="s">
        <v>1506</v>
      </c>
      <c r="J732" s="381" t="s">
        <v>1413</v>
      </c>
      <c r="K732" s="381" t="s">
        <v>1413</v>
      </c>
      <c r="L732" s="378" t="s">
        <v>1934</v>
      </c>
      <c r="M732" s="378" t="s">
        <v>1935</v>
      </c>
      <c r="N732" s="382">
        <v>37804</v>
      </c>
      <c r="O732" s="383">
        <v>2003</v>
      </c>
      <c r="P732" s="378" t="s">
        <v>1413</v>
      </c>
      <c r="Q732" s="378" t="s">
        <v>1413</v>
      </c>
      <c r="R732" s="378" t="s">
        <v>1413</v>
      </c>
      <c r="S732" s="381">
        <v>9</v>
      </c>
      <c r="T732" s="381" t="s">
        <v>1426</v>
      </c>
      <c r="U732" s="378" t="s">
        <v>1413</v>
      </c>
      <c r="V732" s="384" t="s">
        <v>1413</v>
      </c>
      <c r="W732" s="378" t="s">
        <v>1413</v>
      </c>
      <c r="X732" s="378" t="s">
        <v>1413</v>
      </c>
      <c r="Y732" s="378" t="s">
        <v>1413</v>
      </c>
      <c r="Z732" s="385" t="s">
        <v>1413</v>
      </c>
      <c r="AA732" s="385" t="s">
        <v>1413</v>
      </c>
      <c r="AB732" s="378" t="s">
        <v>1936</v>
      </c>
      <c r="AC732" s="378" t="s">
        <v>1413</v>
      </c>
      <c r="AD732" s="378" t="s">
        <v>1413</v>
      </c>
      <c r="AE732" s="378" t="s">
        <v>1413</v>
      </c>
      <c r="AF732" s="378" t="s">
        <v>1413</v>
      </c>
    </row>
    <row r="733" spans="1:32" hidden="1">
      <c r="A733" s="378" t="s">
        <v>141</v>
      </c>
      <c r="B733" s="379">
        <f t="shared" si="11"/>
        <v>0</v>
      </c>
      <c r="C733" s="378"/>
      <c r="D733" s="378"/>
      <c r="E733" s="378"/>
      <c r="F733" s="380" t="s">
        <v>1413</v>
      </c>
      <c r="G733" s="378" t="s">
        <v>1937</v>
      </c>
      <c r="H733" s="379" t="s">
        <v>1491</v>
      </c>
      <c r="I733" s="378" t="s">
        <v>1506</v>
      </c>
      <c r="J733" s="381" t="s">
        <v>1413</v>
      </c>
      <c r="K733" s="381" t="s">
        <v>1413</v>
      </c>
      <c r="L733" s="378" t="s">
        <v>1938</v>
      </c>
      <c r="M733" s="378" t="s">
        <v>1939</v>
      </c>
      <c r="N733" s="382">
        <v>40299</v>
      </c>
      <c r="O733" s="383">
        <v>2010</v>
      </c>
      <c r="P733" s="378" t="s">
        <v>1413</v>
      </c>
      <c r="Q733" s="378" t="s">
        <v>1413</v>
      </c>
      <c r="R733" s="378" t="s">
        <v>1413</v>
      </c>
      <c r="S733" s="381" t="s">
        <v>1413</v>
      </c>
      <c r="T733" s="381" t="s">
        <v>1426</v>
      </c>
      <c r="U733" s="378" t="s">
        <v>1413</v>
      </c>
      <c r="V733" s="384" t="s">
        <v>1426</v>
      </c>
      <c r="W733" s="378" t="s">
        <v>1413</v>
      </c>
      <c r="X733" s="378" t="s">
        <v>1413</v>
      </c>
      <c r="Y733" s="378" t="s">
        <v>1413</v>
      </c>
      <c r="Z733" s="385" t="s">
        <v>1413</v>
      </c>
      <c r="AA733" s="385" t="s">
        <v>1413</v>
      </c>
      <c r="AB733" s="378" t="s">
        <v>1413</v>
      </c>
      <c r="AC733" s="378" t="s">
        <v>1413</v>
      </c>
      <c r="AD733" s="378" t="s">
        <v>1413</v>
      </c>
      <c r="AE733" s="378" t="s">
        <v>1413</v>
      </c>
      <c r="AF733" s="378" t="s">
        <v>1413</v>
      </c>
    </row>
    <row r="734" spans="1:32" hidden="1">
      <c r="A734" s="378" t="s">
        <v>141</v>
      </c>
      <c r="B734" s="379">
        <f t="shared" si="11"/>
        <v>0</v>
      </c>
      <c r="C734" s="378"/>
      <c r="D734" s="378"/>
      <c r="E734" s="378"/>
      <c r="F734" s="380" t="s">
        <v>1413</v>
      </c>
      <c r="G734" s="378" t="s">
        <v>1940</v>
      </c>
      <c r="H734" s="379" t="s">
        <v>1491</v>
      </c>
      <c r="I734" s="378" t="s">
        <v>1506</v>
      </c>
      <c r="J734" s="381" t="s">
        <v>1413</v>
      </c>
      <c r="K734" s="381" t="s">
        <v>1413</v>
      </c>
      <c r="L734" s="378" t="s">
        <v>1941</v>
      </c>
      <c r="M734" s="378" t="s">
        <v>1942</v>
      </c>
      <c r="N734" s="382">
        <v>39265</v>
      </c>
      <c r="O734" s="383">
        <v>2007</v>
      </c>
      <c r="P734" s="378" t="s">
        <v>1413</v>
      </c>
      <c r="Q734" s="378" t="s">
        <v>1413</v>
      </c>
      <c r="R734" s="378" t="s">
        <v>1413</v>
      </c>
      <c r="S734" s="381">
        <v>12</v>
      </c>
      <c r="T734" s="381" t="s">
        <v>1426</v>
      </c>
      <c r="U734" s="378" t="s">
        <v>1943</v>
      </c>
      <c r="V734" s="384" t="s">
        <v>1426</v>
      </c>
      <c r="W734" s="378" t="s">
        <v>1413</v>
      </c>
      <c r="X734" s="378" t="s">
        <v>1413</v>
      </c>
      <c r="Y734" s="378" t="s">
        <v>1413</v>
      </c>
      <c r="Z734" s="385" t="s">
        <v>1413</v>
      </c>
      <c r="AA734" s="385" t="s">
        <v>1413</v>
      </c>
      <c r="AB734" s="378" t="s">
        <v>1413</v>
      </c>
      <c r="AC734" s="378" t="s">
        <v>1413</v>
      </c>
      <c r="AD734" s="378" t="s">
        <v>1413</v>
      </c>
      <c r="AE734" s="378" t="s">
        <v>1413</v>
      </c>
      <c r="AF734" s="378" t="s">
        <v>1413</v>
      </c>
    </row>
    <row r="735" spans="1:32" hidden="1">
      <c r="A735" s="378" t="s">
        <v>141</v>
      </c>
      <c r="B735" s="379">
        <f t="shared" si="11"/>
        <v>0</v>
      </c>
      <c r="C735" s="378"/>
      <c r="D735" s="378"/>
      <c r="E735" s="378"/>
      <c r="F735" s="380" t="s">
        <v>1413</v>
      </c>
      <c r="G735" s="378" t="s">
        <v>2155</v>
      </c>
      <c r="H735" s="379" t="s">
        <v>1491</v>
      </c>
      <c r="I735" s="378" t="s">
        <v>1506</v>
      </c>
      <c r="J735" s="381" t="s">
        <v>1413</v>
      </c>
      <c r="K735" s="381" t="s">
        <v>1413</v>
      </c>
      <c r="L735" s="378" t="s">
        <v>2156</v>
      </c>
      <c r="M735" s="378" t="s">
        <v>1962</v>
      </c>
      <c r="N735" s="382">
        <v>41824</v>
      </c>
      <c r="O735" s="383">
        <v>2014</v>
      </c>
      <c r="P735" s="378" t="s">
        <v>1413</v>
      </c>
      <c r="Q735" s="378" t="s">
        <v>1413</v>
      </c>
      <c r="R735" s="378" t="s">
        <v>1413</v>
      </c>
      <c r="S735" s="381" t="s">
        <v>1413</v>
      </c>
      <c r="T735" s="381" t="s">
        <v>1426</v>
      </c>
      <c r="U735" s="378" t="s">
        <v>1413</v>
      </c>
      <c r="V735" s="384" t="s">
        <v>1426</v>
      </c>
      <c r="W735" s="378" t="s">
        <v>1413</v>
      </c>
      <c r="X735" s="378" t="s">
        <v>1413</v>
      </c>
      <c r="Y735" s="378" t="s">
        <v>1413</v>
      </c>
      <c r="Z735" s="385" t="s">
        <v>1413</v>
      </c>
      <c r="AA735" s="385" t="s">
        <v>1413</v>
      </c>
      <c r="AB735" s="378" t="s">
        <v>1413</v>
      </c>
      <c r="AC735" s="378" t="s">
        <v>1413</v>
      </c>
      <c r="AD735" s="378" t="s">
        <v>1413</v>
      </c>
      <c r="AE735" s="378" t="s">
        <v>1413</v>
      </c>
      <c r="AF735" s="378" t="s">
        <v>1413</v>
      </c>
    </row>
    <row r="736" spans="1:32" hidden="1">
      <c r="A736" s="378" t="s">
        <v>141</v>
      </c>
      <c r="B736" s="379">
        <f t="shared" si="11"/>
        <v>0</v>
      </c>
      <c r="C736" s="378"/>
      <c r="D736" s="378"/>
      <c r="E736" s="378"/>
      <c r="F736" s="380" t="s">
        <v>1413</v>
      </c>
      <c r="G736" s="378" t="s">
        <v>1944</v>
      </c>
      <c r="H736" s="379" t="s">
        <v>1491</v>
      </c>
      <c r="I736" s="378" t="s">
        <v>1506</v>
      </c>
      <c r="J736" s="381" t="s">
        <v>1413</v>
      </c>
      <c r="K736" s="381" t="s">
        <v>1413</v>
      </c>
      <c r="L736" s="378" t="s">
        <v>1945</v>
      </c>
      <c r="M736" s="378" t="s">
        <v>1946</v>
      </c>
      <c r="N736" s="382">
        <v>39961</v>
      </c>
      <c r="O736" s="383">
        <v>2009</v>
      </c>
      <c r="P736" s="378" t="s">
        <v>1413</v>
      </c>
      <c r="Q736" s="378" t="s">
        <v>1413</v>
      </c>
      <c r="R736" s="378" t="s">
        <v>1413</v>
      </c>
      <c r="S736" s="381" t="s">
        <v>1413</v>
      </c>
      <c r="T736" s="381" t="s">
        <v>1413</v>
      </c>
      <c r="U736" s="378" t="s">
        <v>1413</v>
      </c>
      <c r="V736" s="384" t="s">
        <v>1413</v>
      </c>
      <c r="W736" s="378" t="s">
        <v>1413</v>
      </c>
      <c r="X736" s="378" t="s">
        <v>1413</v>
      </c>
      <c r="Y736" s="378" t="s">
        <v>1413</v>
      </c>
      <c r="Z736" s="385" t="s">
        <v>1413</v>
      </c>
      <c r="AA736" s="385" t="s">
        <v>1413</v>
      </c>
      <c r="AB736" s="378" t="s">
        <v>1413</v>
      </c>
      <c r="AC736" s="378" t="s">
        <v>1413</v>
      </c>
      <c r="AD736" s="378" t="s">
        <v>1413</v>
      </c>
      <c r="AE736" s="378" t="s">
        <v>1413</v>
      </c>
      <c r="AF736" s="378" t="s">
        <v>1413</v>
      </c>
    </row>
    <row r="737" spans="1:32" hidden="1">
      <c r="A737" s="378" t="s">
        <v>141</v>
      </c>
      <c r="B737" s="379">
        <f t="shared" si="11"/>
        <v>0</v>
      </c>
      <c r="C737" s="378"/>
      <c r="D737" s="378"/>
      <c r="E737" s="378"/>
      <c r="F737" s="380" t="s">
        <v>1413</v>
      </c>
      <c r="G737" s="378" t="s">
        <v>1947</v>
      </c>
      <c r="H737" s="379" t="s">
        <v>1491</v>
      </c>
      <c r="I737" s="378" t="s">
        <v>1506</v>
      </c>
      <c r="J737" s="381" t="s">
        <v>1413</v>
      </c>
      <c r="K737" s="381" t="s">
        <v>1413</v>
      </c>
      <c r="L737" s="378" t="s">
        <v>1948</v>
      </c>
      <c r="M737" s="378" t="s">
        <v>1949</v>
      </c>
      <c r="N737" s="382">
        <v>40508</v>
      </c>
      <c r="O737" s="383">
        <v>2010</v>
      </c>
      <c r="P737" s="378" t="s">
        <v>1413</v>
      </c>
      <c r="Q737" s="378" t="s">
        <v>1413</v>
      </c>
      <c r="R737" s="378" t="s">
        <v>1413</v>
      </c>
      <c r="S737" s="381" t="s">
        <v>1413</v>
      </c>
      <c r="T737" s="381" t="s">
        <v>1426</v>
      </c>
      <c r="U737" s="378" t="s">
        <v>1413</v>
      </c>
      <c r="V737" s="384" t="s">
        <v>1426</v>
      </c>
      <c r="W737" s="378" t="s">
        <v>1413</v>
      </c>
      <c r="X737" s="378" t="s">
        <v>1413</v>
      </c>
      <c r="Y737" s="378" t="s">
        <v>1413</v>
      </c>
      <c r="Z737" s="385" t="s">
        <v>1413</v>
      </c>
      <c r="AA737" s="385" t="s">
        <v>1413</v>
      </c>
      <c r="AB737" s="378" t="s">
        <v>1413</v>
      </c>
      <c r="AC737" s="378" t="s">
        <v>1413</v>
      </c>
      <c r="AD737" s="378" t="s">
        <v>1413</v>
      </c>
      <c r="AE737" s="378" t="s">
        <v>1413</v>
      </c>
      <c r="AF737" s="378" t="s">
        <v>1413</v>
      </c>
    </row>
    <row r="738" spans="1:32" hidden="1">
      <c r="A738" s="378" t="s">
        <v>141</v>
      </c>
      <c r="B738" s="379">
        <f t="shared" si="11"/>
        <v>0</v>
      </c>
      <c r="C738" s="378"/>
      <c r="D738" s="378"/>
      <c r="E738" s="378"/>
      <c r="F738" s="380" t="s">
        <v>1413</v>
      </c>
      <c r="G738" s="378" t="s">
        <v>1950</v>
      </c>
      <c r="H738" s="379" t="s">
        <v>1491</v>
      </c>
      <c r="I738" s="378" t="s">
        <v>1506</v>
      </c>
      <c r="J738" s="381" t="s">
        <v>1413</v>
      </c>
      <c r="K738" s="381" t="s">
        <v>1413</v>
      </c>
      <c r="L738" s="378" t="s">
        <v>1951</v>
      </c>
      <c r="M738" s="378" t="s">
        <v>1949</v>
      </c>
      <c r="N738" s="382">
        <v>40508</v>
      </c>
      <c r="O738" s="383">
        <v>2010</v>
      </c>
      <c r="P738" s="378" t="s">
        <v>1413</v>
      </c>
      <c r="Q738" s="378" t="s">
        <v>1413</v>
      </c>
      <c r="R738" s="378" t="s">
        <v>1413</v>
      </c>
      <c r="S738" s="381" t="s">
        <v>1413</v>
      </c>
      <c r="T738" s="381" t="s">
        <v>1426</v>
      </c>
      <c r="U738" s="378" t="s">
        <v>1413</v>
      </c>
      <c r="V738" s="384" t="s">
        <v>1426</v>
      </c>
      <c r="W738" s="378" t="s">
        <v>1413</v>
      </c>
      <c r="X738" s="378" t="s">
        <v>1413</v>
      </c>
      <c r="Y738" s="378" t="s">
        <v>1947</v>
      </c>
      <c r="Z738" s="385" t="s">
        <v>1413</v>
      </c>
      <c r="AA738" s="385" t="s">
        <v>1413</v>
      </c>
      <c r="AB738" s="378" t="s">
        <v>1413</v>
      </c>
      <c r="AC738" s="378" t="s">
        <v>1413</v>
      </c>
      <c r="AD738" s="378" t="s">
        <v>1413</v>
      </c>
      <c r="AE738" s="378" t="s">
        <v>1413</v>
      </c>
      <c r="AF738" s="378" t="s">
        <v>1413</v>
      </c>
    </row>
    <row r="739" spans="1:32" hidden="1">
      <c r="A739" s="378" t="s">
        <v>141</v>
      </c>
      <c r="B739" s="379">
        <f t="shared" si="11"/>
        <v>0</v>
      </c>
      <c r="C739" s="378"/>
      <c r="D739" s="378"/>
      <c r="E739" s="378"/>
      <c r="F739" s="380" t="s">
        <v>1413</v>
      </c>
      <c r="G739" s="378" t="s">
        <v>1960</v>
      </c>
      <c r="H739" s="379" t="s">
        <v>1491</v>
      </c>
      <c r="I739" s="378" t="s">
        <v>1506</v>
      </c>
      <c r="J739" s="381" t="s">
        <v>1413</v>
      </c>
      <c r="K739" s="381" t="s">
        <v>1413</v>
      </c>
      <c r="L739" s="378" t="s">
        <v>1961</v>
      </c>
      <c r="M739" s="378" t="s">
        <v>1962</v>
      </c>
      <c r="N739" s="382">
        <v>39920</v>
      </c>
      <c r="O739" s="383">
        <v>2009</v>
      </c>
      <c r="P739" s="378" t="s">
        <v>1413</v>
      </c>
      <c r="Q739" s="378" t="s">
        <v>1413</v>
      </c>
      <c r="R739" s="378" t="s">
        <v>1413</v>
      </c>
      <c r="S739" s="381" t="s">
        <v>1413</v>
      </c>
      <c r="T739" s="381" t="s">
        <v>1413</v>
      </c>
      <c r="U739" s="378" t="s">
        <v>1413</v>
      </c>
      <c r="V739" s="384" t="s">
        <v>1413</v>
      </c>
      <c r="W739" s="378" t="s">
        <v>1413</v>
      </c>
      <c r="X739" s="378" t="s">
        <v>1413</v>
      </c>
      <c r="Y739" s="378" t="s">
        <v>1413</v>
      </c>
      <c r="Z739" s="385" t="s">
        <v>1413</v>
      </c>
      <c r="AA739" s="385" t="s">
        <v>1413</v>
      </c>
      <c r="AB739" s="378" t="s">
        <v>1413</v>
      </c>
      <c r="AC739" s="378" t="s">
        <v>1413</v>
      </c>
      <c r="AD739" s="378" t="s">
        <v>1413</v>
      </c>
      <c r="AE739" s="378" t="s">
        <v>1413</v>
      </c>
      <c r="AF739" s="378" t="s">
        <v>1413</v>
      </c>
    </row>
    <row r="740" spans="1:32" hidden="1">
      <c r="A740" s="378" t="s">
        <v>144</v>
      </c>
      <c r="B740" s="379">
        <f t="shared" si="11"/>
        <v>0</v>
      </c>
      <c r="C740" s="378"/>
      <c r="D740" s="378"/>
      <c r="E740" s="378"/>
      <c r="F740" s="380" t="s">
        <v>1413</v>
      </c>
      <c r="G740" s="378" t="s">
        <v>2888</v>
      </c>
      <c r="H740" s="379" t="s">
        <v>1491</v>
      </c>
      <c r="I740" s="378" t="s">
        <v>1506</v>
      </c>
      <c r="J740" s="381" t="s">
        <v>1413</v>
      </c>
      <c r="K740" s="381" t="s">
        <v>1413</v>
      </c>
      <c r="L740" s="378" t="s">
        <v>2889</v>
      </c>
      <c r="M740" s="378" t="s">
        <v>2890</v>
      </c>
      <c r="N740" s="382">
        <v>41579</v>
      </c>
      <c r="O740" s="383">
        <v>2013</v>
      </c>
      <c r="P740" s="378" t="s">
        <v>1413</v>
      </c>
      <c r="Q740" s="378" t="s">
        <v>1413</v>
      </c>
      <c r="R740" s="378" t="s">
        <v>1413</v>
      </c>
      <c r="S740" s="381">
        <v>14</v>
      </c>
      <c r="T740" s="381" t="s">
        <v>1426</v>
      </c>
      <c r="U740" s="378" t="s">
        <v>1413</v>
      </c>
      <c r="V740" s="384" t="s">
        <v>1426</v>
      </c>
      <c r="W740" s="378" t="s">
        <v>1413</v>
      </c>
      <c r="X740" s="378" t="s">
        <v>1413</v>
      </c>
      <c r="Y740" s="378" t="s">
        <v>1413</v>
      </c>
      <c r="Z740" s="385" t="s">
        <v>1413</v>
      </c>
      <c r="AA740" s="385" t="s">
        <v>1413</v>
      </c>
      <c r="AB740" s="378" t="s">
        <v>2891</v>
      </c>
      <c r="AC740" s="378" t="s">
        <v>1413</v>
      </c>
      <c r="AD740" s="378" t="s">
        <v>1413</v>
      </c>
      <c r="AE740" s="378" t="s">
        <v>1413</v>
      </c>
      <c r="AF740" s="378" t="s">
        <v>1413</v>
      </c>
    </row>
    <row r="741" spans="1:32" hidden="1">
      <c r="A741" s="378" t="s">
        <v>144</v>
      </c>
      <c r="B741" s="379">
        <f t="shared" si="11"/>
        <v>0</v>
      </c>
      <c r="C741" s="378"/>
      <c r="D741" s="378"/>
      <c r="E741" s="378"/>
      <c r="F741" s="380" t="s">
        <v>1413</v>
      </c>
      <c r="G741" s="378" t="s">
        <v>2921</v>
      </c>
      <c r="H741" s="379" t="s">
        <v>1491</v>
      </c>
      <c r="I741" s="378" t="s">
        <v>1506</v>
      </c>
      <c r="J741" s="381" t="s">
        <v>1413</v>
      </c>
      <c r="K741" s="381" t="s">
        <v>1413</v>
      </c>
      <c r="L741" s="378" t="s">
        <v>3015</v>
      </c>
      <c r="M741" s="378" t="s">
        <v>2890</v>
      </c>
      <c r="N741" s="382">
        <v>39994</v>
      </c>
      <c r="O741" s="383">
        <v>2009</v>
      </c>
      <c r="P741" s="378" t="s">
        <v>1413</v>
      </c>
      <c r="Q741" s="378" t="s">
        <v>1413</v>
      </c>
      <c r="R741" s="378" t="s">
        <v>1413</v>
      </c>
      <c r="S741" s="381">
        <v>14</v>
      </c>
      <c r="T741" s="381" t="s">
        <v>1426</v>
      </c>
      <c r="U741" s="378" t="s">
        <v>1413</v>
      </c>
      <c r="V741" s="384" t="s">
        <v>1426</v>
      </c>
      <c r="W741" s="378" t="s">
        <v>1413</v>
      </c>
      <c r="X741" s="378" t="s">
        <v>1413</v>
      </c>
      <c r="Y741" s="378" t="s">
        <v>1413</v>
      </c>
      <c r="Z741" s="385" t="s">
        <v>1413</v>
      </c>
      <c r="AA741" s="385" t="s">
        <v>1413</v>
      </c>
      <c r="AB741" s="378" t="s">
        <v>3016</v>
      </c>
      <c r="AC741" s="378" t="s">
        <v>1413</v>
      </c>
      <c r="AD741" s="378" t="s">
        <v>1413</v>
      </c>
      <c r="AE741" s="378" t="s">
        <v>1413</v>
      </c>
      <c r="AF741" s="378" t="s">
        <v>1413</v>
      </c>
    </row>
    <row r="742" spans="1:32" hidden="1">
      <c r="A742" s="378" t="s">
        <v>144</v>
      </c>
      <c r="B742" s="379">
        <f t="shared" si="11"/>
        <v>0</v>
      </c>
      <c r="C742" s="378"/>
      <c r="D742" s="378"/>
      <c r="E742" s="378"/>
      <c r="F742" s="380" t="s">
        <v>1413</v>
      </c>
      <c r="G742" s="378" t="s">
        <v>2890</v>
      </c>
      <c r="H742" s="379" t="s">
        <v>1491</v>
      </c>
      <c r="I742" s="378" t="s">
        <v>1506</v>
      </c>
      <c r="J742" s="381" t="s">
        <v>1413</v>
      </c>
      <c r="K742" s="381" t="s">
        <v>1413</v>
      </c>
      <c r="L742" s="378" t="s">
        <v>2914</v>
      </c>
      <c r="M742" s="378" t="s">
        <v>1942</v>
      </c>
      <c r="N742" s="382">
        <v>41621</v>
      </c>
      <c r="O742" s="383">
        <v>2013</v>
      </c>
      <c r="P742" s="378" t="s">
        <v>1413</v>
      </c>
      <c r="Q742" s="378" t="s">
        <v>1413</v>
      </c>
      <c r="R742" s="378" t="s">
        <v>1413</v>
      </c>
      <c r="S742" s="381">
        <v>15</v>
      </c>
      <c r="T742" s="381" t="s">
        <v>1426</v>
      </c>
      <c r="U742" s="378" t="s">
        <v>1942</v>
      </c>
      <c r="V742" s="384" t="s">
        <v>1426</v>
      </c>
      <c r="W742" s="378" t="s">
        <v>1413</v>
      </c>
      <c r="X742" s="378" t="s">
        <v>1413</v>
      </c>
      <c r="Y742" s="378" t="s">
        <v>1413</v>
      </c>
      <c r="Z742" s="385" t="s">
        <v>1413</v>
      </c>
      <c r="AA742" s="385" t="s">
        <v>1413</v>
      </c>
      <c r="AB742" s="378" t="s">
        <v>1413</v>
      </c>
      <c r="AC742" s="378" t="s">
        <v>1413</v>
      </c>
      <c r="AD742" s="378" t="s">
        <v>1413</v>
      </c>
      <c r="AE742" s="378" t="s">
        <v>1413</v>
      </c>
      <c r="AF742" s="378" t="s">
        <v>1413</v>
      </c>
    </row>
    <row r="743" spans="1:32" hidden="1">
      <c r="A743" s="378" t="s">
        <v>144</v>
      </c>
      <c r="B743" s="379">
        <f t="shared" si="11"/>
        <v>0</v>
      </c>
      <c r="C743" s="378"/>
      <c r="D743" s="378"/>
      <c r="E743" s="378"/>
      <c r="F743" s="380" t="s">
        <v>1413</v>
      </c>
      <c r="G743" s="378" t="s">
        <v>3026</v>
      </c>
      <c r="H743" s="379" t="s">
        <v>1491</v>
      </c>
      <c r="I743" s="378" t="s">
        <v>1506</v>
      </c>
      <c r="J743" s="381" t="s">
        <v>1413</v>
      </c>
      <c r="K743" s="381" t="s">
        <v>1413</v>
      </c>
      <c r="L743" s="378" t="s">
        <v>3027</v>
      </c>
      <c r="M743" s="378" t="s">
        <v>2890</v>
      </c>
      <c r="N743" s="382">
        <v>34515</v>
      </c>
      <c r="O743" s="383">
        <v>1994</v>
      </c>
      <c r="P743" s="378" t="s">
        <v>1413</v>
      </c>
      <c r="Q743" s="378" t="s">
        <v>1413</v>
      </c>
      <c r="R743" s="378" t="s">
        <v>1413</v>
      </c>
      <c r="S743" s="381">
        <v>13</v>
      </c>
      <c r="T743" s="381" t="s">
        <v>1426</v>
      </c>
      <c r="U743" s="378" t="s">
        <v>3028</v>
      </c>
      <c r="V743" s="384" t="s">
        <v>1426</v>
      </c>
      <c r="W743" s="378" t="s">
        <v>1413</v>
      </c>
      <c r="X743" s="378" t="s">
        <v>1413</v>
      </c>
      <c r="Y743" s="378" t="s">
        <v>2921</v>
      </c>
      <c r="Z743" s="385" t="s">
        <v>1413</v>
      </c>
      <c r="AA743" s="385" t="s">
        <v>1413</v>
      </c>
      <c r="AB743" s="378" t="s">
        <v>3016</v>
      </c>
      <c r="AC743" s="378" t="s">
        <v>1413</v>
      </c>
      <c r="AD743" s="378" t="s">
        <v>1413</v>
      </c>
      <c r="AE743" s="378" t="s">
        <v>1413</v>
      </c>
      <c r="AF743" s="378" t="s">
        <v>1413</v>
      </c>
    </row>
    <row r="744" spans="1:32" hidden="1">
      <c r="A744" s="378" t="s">
        <v>144</v>
      </c>
      <c r="B744" s="379">
        <f t="shared" si="11"/>
        <v>0</v>
      </c>
      <c r="C744" s="378"/>
      <c r="D744" s="378"/>
      <c r="E744" s="378"/>
      <c r="F744" s="380" t="s">
        <v>1413</v>
      </c>
      <c r="G744" s="378" t="s">
        <v>3029</v>
      </c>
      <c r="H744" s="379" t="s">
        <v>1491</v>
      </c>
      <c r="I744" s="378" t="s">
        <v>1506</v>
      </c>
      <c r="J744" s="381" t="s">
        <v>1413</v>
      </c>
      <c r="K744" s="381" t="s">
        <v>1413</v>
      </c>
      <c r="L744" s="378" t="s">
        <v>3030</v>
      </c>
      <c r="M744" s="378" t="s">
        <v>3031</v>
      </c>
      <c r="N744" s="382">
        <v>41471</v>
      </c>
      <c r="O744" s="383">
        <v>2013</v>
      </c>
      <c r="P744" s="378" t="s">
        <v>1413</v>
      </c>
      <c r="Q744" s="378" t="s">
        <v>1413</v>
      </c>
      <c r="R744" s="378" t="s">
        <v>1413</v>
      </c>
      <c r="S744" s="381">
        <v>18</v>
      </c>
      <c r="T744" s="381" t="s">
        <v>1426</v>
      </c>
      <c r="U744" s="378" t="s">
        <v>2922</v>
      </c>
      <c r="V744" s="384" t="s">
        <v>1426</v>
      </c>
      <c r="W744" s="378" t="s">
        <v>1413</v>
      </c>
      <c r="X744" s="378" t="s">
        <v>1413</v>
      </c>
      <c r="Y744" s="378" t="s">
        <v>2921</v>
      </c>
      <c r="Z744" s="385" t="s">
        <v>1413</v>
      </c>
      <c r="AA744" s="385" t="s">
        <v>1413</v>
      </c>
      <c r="AB744" s="378" t="s">
        <v>3032</v>
      </c>
      <c r="AC744" s="378" t="s">
        <v>1413</v>
      </c>
      <c r="AD744" s="378" t="s">
        <v>1413</v>
      </c>
      <c r="AE744" s="378" t="s">
        <v>1413</v>
      </c>
      <c r="AF744" s="378" t="s">
        <v>1413</v>
      </c>
    </row>
    <row r="745" spans="1:32" hidden="1">
      <c r="A745" s="378" t="s">
        <v>144</v>
      </c>
      <c r="B745" s="379">
        <f t="shared" si="11"/>
        <v>0</v>
      </c>
      <c r="C745" s="378"/>
      <c r="D745" s="378"/>
      <c r="E745" s="378"/>
      <c r="F745" s="380" t="s">
        <v>1413</v>
      </c>
      <c r="G745" s="378" t="s">
        <v>3033</v>
      </c>
      <c r="H745" s="379" t="s">
        <v>1491</v>
      </c>
      <c r="I745" s="378" t="s">
        <v>1506</v>
      </c>
      <c r="J745" s="381" t="s">
        <v>1413</v>
      </c>
      <c r="K745" s="381" t="s">
        <v>1413</v>
      </c>
      <c r="L745" s="378" t="s">
        <v>3034</v>
      </c>
      <c r="M745" s="378" t="s">
        <v>3035</v>
      </c>
      <c r="N745" s="382">
        <v>40057</v>
      </c>
      <c r="O745" s="383">
        <v>2009</v>
      </c>
      <c r="P745" s="378" t="s">
        <v>1413</v>
      </c>
      <c r="Q745" s="378" t="s">
        <v>1413</v>
      </c>
      <c r="R745" s="378" t="s">
        <v>1413</v>
      </c>
      <c r="S745" s="381" t="s">
        <v>1413</v>
      </c>
      <c r="T745" s="381" t="s">
        <v>1426</v>
      </c>
      <c r="U745" s="378" t="s">
        <v>3029</v>
      </c>
      <c r="V745" s="384" t="s">
        <v>1426</v>
      </c>
      <c r="W745" s="378" t="s">
        <v>1413</v>
      </c>
      <c r="X745" s="378" t="s">
        <v>1413</v>
      </c>
      <c r="Y745" s="378" t="s">
        <v>2936</v>
      </c>
      <c r="Z745" s="385" t="s">
        <v>1413</v>
      </c>
      <c r="AA745" s="385" t="s">
        <v>1413</v>
      </c>
      <c r="AB745" s="378" t="s">
        <v>3032</v>
      </c>
      <c r="AC745" s="378" t="s">
        <v>1413</v>
      </c>
      <c r="AD745" s="378" t="s">
        <v>1413</v>
      </c>
      <c r="AE745" s="378" t="s">
        <v>1413</v>
      </c>
      <c r="AF745" s="378" t="s">
        <v>1413</v>
      </c>
    </row>
    <row r="746" spans="1:32" hidden="1">
      <c r="A746" s="378" t="s">
        <v>144</v>
      </c>
      <c r="B746" s="379">
        <f t="shared" si="11"/>
        <v>0</v>
      </c>
      <c r="C746" s="378"/>
      <c r="D746" s="378"/>
      <c r="E746" s="378"/>
      <c r="F746" s="380" t="s">
        <v>1413</v>
      </c>
      <c r="G746" s="378" t="s">
        <v>2919</v>
      </c>
      <c r="H746" s="379" t="s">
        <v>1491</v>
      </c>
      <c r="I746" s="378" t="s">
        <v>1506</v>
      </c>
      <c r="J746" s="381" t="s">
        <v>1413</v>
      </c>
      <c r="K746" s="381" t="s">
        <v>1413</v>
      </c>
      <c r="L746" s="378" t="s">
        <v>2920</v>
      </c>
      <c r="M746" s="378" t="s">
        <v>2921</v>
      </c>
      <c r="N746" s="382">
        <v>41640</v>
      </c>
      <c r="O746" s="383">
        <v>2014</v>
      </c>
      <c r="P746" s="378" t="s">
        <v>1413</v>
      </c>
      <c r="Q746" s="378" t="s">
        <v>1413</v>
      </c>
      <c r="R746" s="378" t="s">
        <v>1413</v>
      </c>
      <c r="S746" s="381">
        <v>19</v>
      </c>
      <c r="T746" s="381" t="s">
        <v>1426</v>
      </c>
      <c r="U746" s="378" t="s">
        <v>2922</v>
      </c>
      <c r="V746" s="384" t="s">
        <v>1426</v>
      </c>
      <c r="W746" s="378" t="s">
        <v>1413</v>
      </c>
      <c r="X746" s="378" t="s">
        <v>1413</v>
      </c>
      <c r="Y746" s="378" t="s">
        <v>2921</v>
      </c>
      <c r="Z746" s="385" t="s">
        <v>1413</v>
      </c>
      <c r="AA746" s="385" t="s">
        <v>1413</v>
      </c>
      <c r="AB746" s="378" t="s">
        <v>2923</v>
      </c>
      <c r="AC746" s="378" t="s">
        <v>1413</v>
      </c>
      <c r="AD746" s="378" t="s">
        <v>1413</v>
      </c>
      <c r="AE746" s="378" t="s">
        <v>1413</v>
      </c>
      <c r="AF746" s="378" t="s">
        <v>1413</v>
      </c>
    </row>
    <row r="747" spans="1:32" hidden="1">
      <c r="A747" s="378" t="s">
        <v>144</v>
      </c>
      <c r="B747" s="379">
        <f t="shared" si="11"/>
        <v>0</v>
      </c>
      <c r="C747" s="378"/>
      <c r="D747" s="378"/>
      <c r="E747" s="378"/>
      <c r="F747" s="380" t="s">
        <v>1413</v>
      </c>
      <c r="G747" s="378" t="s">
        <v>3043</v>
      </c>
      <c r="H747" s="379" t="s">
        <v>1491</v>
      </c>
      <c r="I747" s="378" t="s">
        <v>1506</v>
      </c>
      <c r="J747" s="381" t="s">
        <v>1413</v>
      </c>
      <c r="K747" s="381" t="s">
        <v>1413</v>
      </c>
      <c r="L747" s="378" t="s">
        <v>3044</v>
      </c>
      <c r="M747" s="378" t="s">
        <v>2890</v>
      </c>
      <c r="N747" s="382">
        <v>40830</v>
      </c>
      <c r="O747" s="383">
        <v>2011</v>
      </c>
      <c r="P747" s="378" t="s">
        <v>1413</v>
      </c>
      <c r="Q747" s="378" t="s">
        <v>1413</v>
      </c>
      <c r="R747" s="378" t="s">
        <v>1413</v>
      </c>
      <c r="S747" s="381">
        <v>13</v>
      </c>
      <c r="T747" s="381" t="s">
        <v>1426</v>
      </c>
      <c r="U747" s="378" t="s">
        <v>2890</v>
      </c>
      <c r="V747" s="384" t="s">
        <v>1544</v>
      </c>
      <c r="W747" s="378" t="s">
        <v>1413</v>
      </c>
      <c r="X747" s="378" t="s">
        <v>1413</v>
      </c>
      <c r="Y747" s="378" t="s">
        <v>958</v>
      </c>
      <c r="Z747" s="385" t="s">
        <v>1413</v>
      </c>
      <c r="AA747" s="385" t="s">
        <v>1413</v>
      </c>
      <c r="AB747" s="378" t="s">
        <v>3045</v>
      </c>
      <c r="AC747" s="378" t="s">
        <v>3046</v>
      </c>
      <c r="AD747" s="378" t="s">
        <v>1413</v>
      </c>
      <c r="AE747" s="378" t="s">
        <v>1413</v>
      </c>
      <c r="AF747" s="378" t="s">
        <v>1413</v>
      </c>
    </row>
    <row r="748" spans="1:32" hidden="1">
      <c r="A748" s="378" t="s">
        <v>144</v>
      </c>
      <c r="B748" s="379">
        <f t="shared" si="11"/>
        <v>0</v>
      </c>
      <c r="C748" s="378"/>
      <c r="D748" s="378"/>
      <c r="E748" s="378"/>
      <c r="F748" s="380" t="s">
        <v>1413</v>
      </c>
      <c r="G748" s="378" t="s">
        <v>3047</v>
      </c>
      <c r="H748" s="379" t="s">
        <v>1491</v>
      </c>
      <c r="I748" s="378" t="s">
        <v>1506</v>
      </c>
      <c r="J748" s="381" t="s">
        <v>1413</v>
      </c>
      <c r="K748" s="381" t="s">
        <v>1413</v>
      </c>
      <c r="L748" s="378" t="s">
        <v>3048</v>
      </c>
      <c r="M748" s="378" t="s">
        <v>2890</v>
      </c>
      <c r="N748" s="382">
        <v>36312</v>
      </c>
      <c r="O748" s="383">
        <v>1999</v>
      </c>
      <c r="P748" s="378" t="s">
        <v>1413</v>
      </c>
      <c r="Q748" s="378" t="s">
        <v>1413</v>
      </c>
      <c r="R748" s="378" t="s">
        <v>1413</v>
      </c>
      <c r="S748" s="381">
        <v>14</v>
      </c>
      <c r="T748" s="381" t="s">
        <v>1426</v>
      </c>
      <c r="U748" s="378" t="s">
        <v>2890</v>
      </c>
      <c r="V748" s="384" t="s">
        <v>1544</v>
      </c>
      <c r="W748" s="378" t="s">
        <v>1413</v>
      </c>
      <c r="X748" s="378" t="s">
        <v>1413</v>
      </c>
      <c r="Y748" s="378" t="s">
        <v>2936</v>
      </c>
      <c r="Z748" s="385" t="s">
        <v>1413</v>
      </c>
      <c r="AA748" s="385" t="s">
        <v>1413</v>
      </c>
      <c r="AB748" s="378" t="s">
        <v>3049</v>
      </c>
      <c r="AC748" s="378" t="s">
        <v>3050</v>
      </c>
      <c r="AD748" s="378" t="s">
        <v>1413</v>
      </c>
      <c r="AE748" s="378" t="s">
        <v>1413</v>
      </c>
      <c r="AF748" s="378" t="s">
        <v>1413</v>
      </c>
    </row>
    <row r="749" spans="1:32" hidden="1">
      <c r="A749" s="378" t="s">
        <v>144</v>
      </c>
      <c r="B749" s="379">
        <f t="shared" si="11"/>
        <v>0</v>
      </c>
      <c r="C749" s="378"/>
      <c r="D749" s="378"/>
      <c r="E749" s="378"/>
      <c r="F749" s="380" t="s">
        <v>1413</v>
      </c>
      <c r="G749" s="378" t="s">
        <v>2931</v>
      </c>
      <c r="H749" s="379" t="s">
        <v>1491</v>
      </c>
      <c r="I749" s="378" t="s">
        <v>1506</v>
      </c>
      <c r="J749" s="381" t="s">
        <v>1413</v>
      </c>
      <c r="K749" s="381" t="s">
        <v>1413</v>
      </c>
      <c r="L749" s="378" t="s">
        <v>2932</v>
      </c>
      <c r="M749" s="378" t="s">
        <v>2890</v>
      </c>
      <c r="N749" s="382">
        <v>41683</v>
      </c>
      <c r="O749" s="383">
        <v>2014</v>
      </c>
      <c r="P749" s="378" t="s">
        <v>1413</v>
      </c>
      <c r="Q749" s="378" t="s">
        <v>1413</v>
      </c>
      <c r="R749" s="378" t="s">
        <v>1413</v>
      </c>
      <c r="S749" s="381">
        <v>17</v>
      </c>
      <c r="T749" s="381" t="s">
        <v>1426</v>
      </c>
      <c r="U749" s="378" t="s">
        <v>2890</v>
      </c>
      <c r="V749" s="384" t="s">
        <v>1426</v>
      </c>
      <c r="W749" s="378" t="s">
        <v>1413</v>
      </c>
      <c r="X749" s="378" t="s">
        <v>1413</v>
      </c>
      <c r="Y749" s="378" t="s">
        <v>1413</v>
      </c>
      <c r="Z749" s="385" t="s">
        <v>1413</v>
      </c>
      <c r="AA749" s="385" t="s">
        <v>1413</v>
      </c>
      <c r="AB749" s="378" t="s">
        <v>2933</v>
      </c>
      <c r="AC749" s="378" t="s">
        <v>1413</v>
      </c>
      <c r="AD749" s="378" t="s">
        <v>1413</v>
      </c>
      <c r="AE749" s="378" t="s">
        <v>1413</v>
      </c>
      <c r="AF749" s="378" t="s">
        <v>1413</v>
      </c>
    </row>
    <row r="750" spans="1:32" hidden="1">
      <c r="A750" s="378" t="s">
        <v>144</v>
      </c>
      <c r="B750" s="379">
        <f t="shared" si="11"/>
        <v>0</v>
      </c>
      <c r="C750" s="378"/>
      <c r="D750" s="378"/>
      <c r="E750" s="378"/>
      <c r="F750" s="380" t="s">
        <v>1413</v>
      </c>
      <c r="G750" s="378" t="s">
        <v>2934</v>
      </c>
      <c r="H750" s="379" t="s">
        <v>1491</v>
      </c>
      <c r="I750" s="378" t="s">
        <v>1506</v>
      </c>
      <c r="J750" s="381" t="s">
        <v>1413</v>
      </c>
      <c r="K750" s="381" t="s">
        <v>1413</v>
      </c>
      <c r="L750" s="378" t="s">
        <v>2935</v>
      </c>
      <c r="M750" s="378" t="s">
        <v>2890</v>
      </c>
      <c r="N750" s="382">
        <v>41740</v>
      </c>
      <c r="O750" s="383">
        <v>2014</v>
      </c>
      <c r="P750" s="378" t="s">
        <v>1413</v>
      </c>
      <c r="Q750" s="378" t="s">
        <v>1413</v>
      </c>
      <c r="R750" s="378" t="s">
        <v>1413</v>
      </c>
      <c r="S750" s="381">
        <v>17</v>
      </c>
      <c r="T750" s="381" t="s">
        <v>1426</v>
      </c>
      <c r="U750" s="378" t="s">
        <v>2890</v>
      </c>
      <c r="V750" s="384" t="s">
        <v>1426</v>
      </c>
      <c r="W750" s="378" t="s">
        <v>1413</v>
      </c>
      <c r="X750" s="378" t="s">
        <v>1413</v>
      </c>
      <c r="Y750" s="378" t="s">
        <v>2936</v>
      </c>
      <c r="Z750" s="385" t="s">
        <v>1413</v>
      </c>
      <c r="AA750" s="385" t="s">
        <v>1413</v>
      </c>
      <c r="AB750" s="378" t="s">
        <v>1413</v>
      </c>
      <c r="AC750" s="378" t="s">
        <v>1413</v>
      </c>
      <c r="AD750" s="378" t="s">
        <v>1413</v>
      </c>
      <c r="AE750" s="378" t="s">
        <v>1413</v>
      </c>
      <c r="AF750" s="378" t="s">
        <v>1413</v>
      </c>
    </row>
    <row r="751" spans="1:32" hidden="1">
      <c r="A751" s="378" t="s">
        <v>146</v>
      </c>
      <c r="B751" s="379">
        <f t="shared" si="11"/>
        <v>0</v>
      </c>
      <c r="C751" s="378"/>
      <c r="D751" s="378"/>
      <c r="E751" s="378"/>
      <c r="F751" s="380" t="s">
        <v>1413</v>
      </c>
      <c r="G751" s="378" t="s">
        <v>3255</v>
      </c>
      <c r="H751" s="379" t="s">
        <v>1491</v>
      </c>
      <c r="I751" s="378" t="s">
        <v>1506</v>
      </c>
      <c r="J751" s="381" t="s">
        <v>1413</v>
      </c>
      <c r="K751" s="381" t="s">
        <v>1413</v>
      </c>
      <c r="L751" s="378" t="s">
        <v>3256</v>
      </c>
      <c r="M751" s="378" t="s">
        <v>1942</v>
      </c>
      <c r="N751" s="382">
        <v>41621</v>
      </c>
      <c r="O751" s="383">
        <v>2013</v>
      </c>
      <c r="P751" s="378" t="s">
        <v>1413</v>
      </c>
      <c r="Q751" s="378" t="s">
        <v>1413</v>
      </c>
      <c r="R751" s="378" t="s">
        <v>1413</v>
      </c>
      <c r="S751" s="381">
        <v>0</v>
      </c>
      <c r="T751" s="381" t="s">
        <v>1426</v>
      </c>
      <c r="U751" s="378" t="s">
        <v>1427</v>
      </c>
      <c r="V751" s="384" t="s">
        <v>1426</v>
      </c>
      <c r="W751" s="378" t="s">
        <v>1413</v>
      </c>
      <c r="X751" s="378" t="s">
        <v>1413</v>
      </c>
      <c r="Y751" s="378" t="s">
        <v>1413</v>
      </c>
      <c r="Z751" s="385" t="s">
        <v>1413</v>
      </c>
      <c r="AA751" s="385" t="s">
        <v>1413</v>
      </c>
      <c r="AB751" s="378" t="s">
        <v>3257</v>
      </c>
      <c r="AC751" s="378" t="s">
        <v>3258</v>
      </c>
      <c r="AD751" s="378" t="s">
        <v>1413</v>
      </c>
      <c r="AE751" s="378" t="s">
        <v>1413</v>
      </c>
      <c r="AF751" s="378" t="s">
        <v>1413</v>
      </c>
    </row>
    <row r="752" spans="1:32" hidden="1">
      <c r="A752" s="378" t="s">
        <v>146</v>
      </c>
      <c r="B752" s="379">
        <f t="shared" si="11"/>
        <v>0</v>
      </c>
      <c r="C752" s="378"/>
      <c r="D752" s="378"/>
      <c r="E752" s="378"/>
      <c r="F752" s="380" t="s">
        <v>1413</v>
      </c>
      <c r="G752" s="378" t="s">
        <v>3259</v>
      </c>
      <c r="H752" s="379" t="s">
        <v>1491</v>
      </c>
      <c r="I752" s="378" t="s">
        <v>1506</v>
      </c>
      <c r="J752" s="381" t="s">
        <v>1413</v>
      </c>
      <c r="K752" s="381" t="s">
        <v>1413</v>
      </c>
      <c r="L752" s="378" t="s">
        <v>3260</v>
      </c>
      <c r="M752" s="378" t="s">
        <v>3261</v>
      </c>
      <c r="N752" s="382">
        <v>41621</v>
      </c>
      <c r="O752" s="383">
        <v>2013</v>
      </c>
      <c r="P752" s="378" t="s">
        <v>1413</v>
      </c>
      <c r="Q752" s="378" t="s">
        <v>1413</v>
      </c>
      <c r="R752" s="378" t="s">
        <v>1413</v>
      </c>
      <c r="S752" s="381">
        <v>6</v>
      </c>
      <c r="T752" s="381" t="s">
        <v>1261</v>
      </c>
      <c r="U752" s="378" t="s">
        <v>1427</v>
      </c>
      <c r="V752" s="384" t="s">
        <v>1426</v>
      </c>
      <c r="W752" s="378" t="s">
        <v>1413</v>
      </c>
      <c r="X752" s="378" t="s">
        <v>1413</v>
      </c>
      <c r="Y752" s="378" t="s">
        <v>1413</v>
      </c>
      <c r="Z752" s="385" t="s">
        <v>1413</v>
      </c>
      <c r="AA752" s="385" t="s">
        <v>1413</v>
      </c>
      <c r="AB752" s="378" t="s">
        <v>1413</v>
      </c>
      <c r="AC752" s="378" t="s">
        <v>1413</v>
      </c>
      <c r="AD752" s="378" t="s">
        <v>1413</v>
      </c>
      <c r="AE752" s="378" t="s">
        <v>1413</v>
      </c>
      <c r="AF752" s="378" t="s">
        <v>1413</v>
      </c>
    </row>
    <row r="753" spans="1:32" hidden="1">
      <c r="A753" s="378" t="s">
        <v>146</v>
      </c>
      <c r="B753" s="379">
        <f t="shared" si="11"/>
        <v>0</v>
      </c>
      <c r="C753" s="378"/>
      <c r="D753" s="378"/>
      <c r="E753" s="378"/>
      <c r="F753" s="380" t="s">
        <v>1413</v>
      </c>
      <c r="G753" s="378" t="s">
        <v>3262</v>
      </c>
      <c r="H753" s="379" t="s">
        <v>1491</v>
      </c>
      <c r="I753" s="378" t="s">
        <v>1506</v>
      </c>
      <c r="J753" s="381" t="s">
        <v>1413</v>
      </c>
      <c r="K753" s="381" t="s">
        <v>1413</v>
      </c>
      <c r="L753" s="378" t="s">
        <v>3263</v>
      </c>
      <c r="M753" s="378" t="s">
        <v>3255</v>
      </c>
      <c r="N753" s="382">
        <v>41621</v>
      </c>
      <c r="O753" s="383">
        <v>2013</v>
      </c>
      <c r="P753" s="378" t="s">
        <v>1413</v>
      </c>
      <c r="Q753" s="378" t="s">
        <v>1413</v>
      </c>
      <c r="R753" s="378" t="s">
        <v>1413</v>
      </c>
      <c r="S753" s="381">
        <v>10</v>
      </c>
      <c r="T753" s="381" t="s">
        <v>1426</v>
      </c>
      <c r="U753" s="378" t="s">
        <v>3264</v>
      </c>
      <c r="V753" s="384" t="s">
        <v>1426</v>
      </c>
      <c r="W753" s="378" t="s">
        <v>1413</v>
      </c>
      <c r="X753" s="378" t="s">
        <v>1413</v>
      </c>
      <c r="Y753" s="378" t="s">
        <v>1413</v>
      </c>
      <c r="Z753" s="385" t="s">
        <v>1413</v>
      </c>
      <c r="AA753" s="385" t="s">
        <v>1413</v>
      </c>
      <c r="AB753" s="378" t="s">
        <v>3265</v>
      </c>
      <c r="AC753" s="378" t="s">
        <v>3266</v>
      </c>
      <c r="AD753" s="378" t="s">
        <v>3267</v>
      </c>
      <c r="AE753" s="378" t="s">
        <v>1413</v>
      </c>
      <c r="AF753" s="378" t="s">
        <v>1413</v>
      </c>
    </row>
    <row r="754" spans="1:32" hidden="1">
      <c r="A754" s="378" t="s">
        <v>146</v>
      </c>
      <c r="B754" s="379">
        <f t="shared" si="11"/>
        <v>0</v>
      </c>
      <c r="C754" s="378"/>
      <c r="D754" s="378"/>
      <c r="E754" s="378"/>
      <c r="F754" s="380" t="s">
        <v>1413</v>
      </c>
      <c r="G754" s="378" t="s">
        <v>3268</v>
      </c>
      <c r="H754" s="379" t="s">
        <v>1491</v>
      </c>
      <c r="I754" s="378" t="s">
        <v>1506</v>
      </c>
      <c r="J754" s="381" t="s">
        <v>1413</v>
      </c>
      <c r="K754" s="381" t="s">
        <v>1413</v>
      </c>
      <c r="L754" s="378" t="s">
        <v>3269</v>
      </c>
      <c r="M754" s="378" t="s">
        <v>3255</v>
      </c>
      <c r="N754" s="382">
        <v>41621</v>
      </c>
      <c r="O754" s="383">
        <v>2013</v>
      </c>
      <c r="P754" s="378" t="s">
        <v>1413</v>
      </c>
      <c r="Q754" s="378" t="s">
        <v>1413</v>
      </c>
      <c r="R754" s="378" t="s">
        <v>1413</v>
      </c>
      <c r="S754" s="381">
        <v>7</v>
      </c>
      <c r="T754" s="381" t="s">
        <v>1426</v>
      </c>
      <c r="U754" s="378" t="s">
        <v>3264</v>
      </c>
      <c r="V754" s="384" t="s">
        <v>1426</v>
      </c>
      <c r="W754" s="378" t="s">
        <v>1413</v>
      </c>
      <c r="X754" s="378" t="s">
        <v>1413</v>
      </c>
      <c r="Y754" s="378" t="s">
        <v>1413</v>
      </c>
      <c r="Z754" s="385" t="s">
        <v>1413</v>
      </c>
      <c r="AA754" s="385" t="s">
        <v>1413</v>
      </c>
      <c r="AB754" s="378" t="s">
        <v>3265</v>
      </c>
      <c r="AC754" s="378" t="s">
        <v>3266</v>
      </c>
      <c r="AD754" s="378" t="s">
        <v>3267</v>
      </c>
      <c r="AE754" s="378" t="s">
        <v>1413</v>
      </c>
      <c r="AF754" s="378" t="s">
        <v>1413</v>
      </c>
    </row>
    <row r="755" spans="1:32" hidden="1">
      <c r="A755" s="378" t="s">
        <v>146</v>
      </c>
      <c r="B755" s="379">
        <f t="shared" si="11"/>
        <v>0</v>
      </c>
      <c r="C755" s="378"/>
      <c r="D755" s="378"/>
      <c r="E755" s="378"/>
      <c r="F755" s="380" t="s">
        <v>1413</v>
      </c>
      <c r="G755" s="378" t="s">
        <v>3270</v>
      </c>
      <c r="H755" s="379" t="s">
        <v>1491</v>
      </c>
      <c r="I755" s="378" t="s">
        <v>1506</v>
      </c>
      <c r="J755" s="381" t="s">
        <v>1413</v>
      </c>
      <c r="K755" s="381" t="s">
        <v>1413</v>
      </c>
      <c r="L755" s="378" t="s">
        <v>3271</v>
      </c>
      <c r="M755" s="378" t="s">
        <v>3255</v>
      </c>
      <c r="N755" s="382">
        <v>41621</v>
      </c>
      <c r="O755" s="383">
        <v>2013</v>
      </c>
      <c r="P755" s="378" t="s">
        <v>1413</v>
      </c>
      <c r="Q755" s="378" t="s">
        <v>1413</v>
      </c>
      <c r="R755" s="378" t="s">
        <v>1413</v>
      </c>
      <c r="S755" s="381">
        <v>7</v>
      </c>
      <c r="T755" s="381" t="s">
        <v>1426</v>
      </c>
      <c r="U755" s="378" t="s">
        <v>3264</v>
      </c>
      <c r="V755" s="384" t="s">
        <v>1426</v>
      </c>
      <c r="W755" s="378" t="s">
        <v>1413</v>
      </c>
      <c r="X755" s="378" t="s">
        <v>1413</v>
      </c>
      <c r="Y755" s="378" t="s">
        <v>1413</v>
      </c>
      <c r="Z755" s="385" t="s">
        <v>1413</v>
      </c>
      <c r="AA755" s="385" t="s">
        <v>1413</v>
      </c>
      <c r="AB755" s="378" t="s">
        <v>3265</v>
      </c>
      <c r="AC755" s="378" t="s">
        <v>3266</v>
      </c>
      <c r="AD755" s="378" t="s">
        <v>3267</v>
      </c>
      <c r="AE755" s="378" t="s">
        <v>1413</v>
      </c>
      <c r="AF755" s="378" t="s">
        <v>1413</v>
      </c>
    </row>
    <row r="756" spans="1:32" hidden="1">
      <c r="A756" s="378" t="s">
        <v>146</v>
      </c>
      <c r="B756" s="379">
        <f t="shared" si="11"/>
        <v>0</v>
      </c>
      <c r="C756" s="378"/>
      <c r="D756" s="378"/>
      <c r="E756" s="378"/>
      <c r="F756" s="380" t="s">
        <v>1413</v>
      </c>
      <c r="G756" s="378" t="s">
        <v>3272</v>
      </c>
      <c r="H756" s="379" t="s">
        <v>1491</v>
      </c>
      <c r="I756" s="378" t="s">
        <v>1506</v>
      </c>
      <c r="J756" s="381" t="s">
        <v>1413</v>
      </c>
      <c r="K756" s="381" t="s">
        <v>1413</v>
      </c>
      <c r="L756" s="378" t="s">
        <v>3273</v>
      </c>
      <c r="M756" s="378" t="s">
        <v>3255</v>
      </c>
      <c r="N756" s="382">
        <v>41621</v>
      </c>
      <c r="O756" s="383">
        <v>2013</v>
      </c>
      <c r="P756" s="378" t="s">
        <v>1413</v>
      </c>
      <c r="Q756" s="378" t="s">
        <v>1413</v>
      </c>
      <c r="R756" s="378" t="s">
        <v>1413</v>
      </c>
      <c r="S756" s="381">
        <v>7</v>
      </c>
      <c r="T756" s="381" t="s">
        <v>1426</v>
      </c>
      <c r="U756" s="378" t="s">
        <v>3264</v>
      </c>
      <c r="V756" s="384" t="s">
        <v>1426</v>
      </c>
      <c r="W756" s="378" t="s">
        <v>1413</v>
      </c>
      <c r="X756" s="378" t="s">
        <v>1413</v>
      </c>
      <c r="Y756" s="378" t="s">
        <v>1413</v>
      </c>
      <c r="Z756" s="385" t="s">
        <v>1413</v>
      </c>
      <c r="AA756" s="385" t="s">
        <v>1413</v>
      </c>
      <c r="AB756" s="378" t="s">
        <v>3265</v>
      </c>
      <c r="AC756" s="378" t="s">
        <v>3266</v>
      </c>
      <c r="AD756" s="378" t="s">
        <v>3267</v>
      </c>
      <c r="AE756" s="378" t="s">
        <v>1413</v>
      </c>
      <c r="AF756" s="378" t="s">
        <v>1413</v>
      </c>
    </row>
    <row r="757" spans="1:32" hidden="1">
      <c r="A757" s="378" t="s">
        <v>146</v>
      </c>
      <c r="B757" s="379">
        <f t="shared" si="11"/>
        <v>0</v>
      </c>
      <c r="C757" s="378"/>
      <c r="D757" s="378"/>
      <c r="E757" s="378"/>
      <c r="F757" s="380" t="s">
        <v>1413</v>
      </c>
      <c r="G757" s="378" t="s">
        <v>3274</v>
      </c>
      <c r="H757" s="379" t="s">
        <v>1491</v>
      </c>
      <c r="I757" s="378" t="s">
        <v>1506</v>
      </c>
      <c r="J757" s="381" t="s">
        <v>1413</v>
      </c>
      <c r="K757" s="381" t="s">
        <v>1413</v>
      </c>
      <c r="L757" s="378" t="s">
        <v>3275</v>
      </c>
      <c r="M757" s="378" t="s">
        <v>3255</v>
      </c>
      <c r="N757" s="382">
        <v>41621</v>
      </c>
      <c r="O757" s="383">
        <v>2013</v>
      </c>
      <c r="P757" s="378" t="s">
        <v>1413</v>
      </c>
      <c r="Q757" s="378" t="s">
        <v>1413</v>
      </c>
      <c r="R757" s="378" t="s">
        <v>1413</v>
      </c>
      <c r="S757" s="381">
        <v>9</v>
      </c>
      <c r="T757" s="381" t="s">
        <v>1426</v>
      </c>
      <c r="U757" s="378" t="s">
        <v>3264</v>
      </c>
      <c r="V757" s="384" t="s">
        <v>1426</v>
      </c>
      <c r="W757" s="378" t="s">
        <v>1413</v>
      </c>
      <c r="X757" s="378" t="s">
        <v>1413</v>
      </c>
      <c r="Y757" s="378" t="s">
        <v>1413</v>
      </c>
      <c r="Z757" s="385" t="s">
        <v>1413</v>
      </c>
      <c r="AA757" s="385" t="s">
        <v>1413</v>
      </c>
      <c r="AB757" s="378" t="s">
        <v>3265</v>
      </c>
      <c r="AC757" s="378" t="s">
        <v>3266</v>
      </c>
      <c r="AD757" s="378" t="s">
        <v>3267</v>
      </c>
      <c r="AE757" s="378" t="s">
        <v>1413</v>
      </c>
      <c r="AF757" s="378" t="s">
        <v>1413</v>
      </c>
    </row>
    <row r="758" spans="1:32" hidden="1">
      <c r="A758" s="378" t="s">
        <v>146</v>
      </c>
      <c r="B758" s="379">
        <f t="shared" si="11"/>
        <v>0</v>
      </c>
      <c r="C758" s="378"/>
      <c r="D758" s="378"/>
      <c r="E758" s="378"/>
      <c r="F758" s="380" t="s">
        <v>1413</v>
      </c>
      <c r="G758" s="378" t="s">
        <v>3276</v>
      </c>
      <c r="H758" s="379" t="s">
        <v>1491</v>
      </c>
      <c r="I758" s="378" t="s">
        <v>1506</v>
      </c>
      <c r="J758" s="381" t="s">
        <v>1413</v>
      </c>
      <c r="K758" s="381" t="s">
        <v>1413</v>
      </c>
      <c r="L758" s="378" t="s">
        <v>3277</v>
      </c>
      <c r="M758" s="378" t="s">
        <v>3255</v>
      </c>
      <c r="N758" s="382">
        <v>41621</v>
      </c>
      <c r="O758" s="383">
        <v>2013</v>
      </c>
      <c r="P758" s="378" t="s">
        <v>1413</v>
      </c>
      <c r="Q758" s="378" t="s">
        <v>1413</v>
      </c>
      <c r="R758" s="378" t="s">
        <v>1413</v>
      </c>
      <c r="S758" s="381">
        <v>9</v>
      </c>
      <c r="T758" s="381" t="s">
        <v>1426</v>
      </c>
      <c r="U758" s="378" t="s">
        <v>3264</v>
      </c>
      <c r="V758" s="384" t="s">
        <v>1426</v>
      </c>
      <c r="W758" s="378" t="s">
        <v>1413</v>
      </c>
      <c r="X758" s="378" t="s">
        <v>1413</v>
      </c>
      <c r="Y758" s="378" t="s">
        <v>1413</v>
      </c>
      <c r="Z758" s="385" t="s">
        <v>1413</v>
      </c>
      <c r="AA758" s="385" t="s">
        <v>1413</v>
      </c>
      <c r="AB758" s="378" t="s">
        <v>3265</v>
      </c>
      <c r="AC758" s="378" t="s">
        <v>3266</v>
      </c>
      <c r="AD758" s="378" t="s">
        <v>3267</v>
      </c>
      <c r="AE758" s="378" t="s">
        <v>1413</v>
      </c>
      <c r="AF758" s="378" t="s">
        <v>1413</v>
      </c>
    </row>
    <row r="759" spans="1:32" hidden="1">
      <c r="A759" s="378" t="s">
        <v>146</v>
      </c>
      <c r="B759" s="379">
        <f t="shared" si="11"/>
        <v>0</v>
      </c>
      <c r="C759" s="378"/>
      <c r="D759" s="378"/>
      <c r="E759" s="378"/>
      <c r="F759" s="380" t="s">
        <v>1413</v>
      </c>
      <c r="G759" s="378" t="s">
        <v>3278</v>
      </c>
      <c r="H759" s="379" t="s">
        <v>1491</v>
      </c>
      <c r="I759" s="378" t="s">
        <v>1506</v>
      </c>
      <c r="J759" s="381" t="s">
        <v>1413</v>
      </c>
      <c r="K759" s="381" t="s">
        <v>1413</v>
      </c>
      <c r="L759" s="378" t="s">
        <v>3279</v>
      </c>
      <c r="M759" s="378" t="s">
        <v>3255</v>
      </c>
      <c r="N759" s="382">
        <v>41621</v>
      </c>
      <c r="O759" s="383">
        <v>2013</v>
      </c>
      <c r="P759" s="378" t="s">
        <v>1413</v>
      </c>
      <c r="Q759" s="378" t="s">
        <v>1413</v>
      </c>
      <c r="R759" s="378" t="s">
        <v>1413</v>
      </c>
      <c r="S759" s="381">
        <v>7</v>
      </c>
      <c r="T759" s="381" t="s">
        <v>1426</v>
      </c>
      <c r="U759" s="378" t="s">
        <v>3264</v>
      </c>
      <c r="V759" s="384" t="s">
        <v>1426</v>
      </c>
      <c r="W759" s="378" t="s">
        <v>1413</v>
      </c>
      <c r="X759" s="378" t="s">
        <v>1413</v>
      </c>
      <c r="Y759" s="378" t="s">
        <v>1413</v>
      </c>
      <c r="Z759" s="385" t="s">
        <v>1413</v>
      </c>
      <c r="AA759" s="385" t="s">
        <v>1413</v>
      </c>
      <c r="AB759" s="378" t="s">
        <v>3265</v>
      </c>
      <c r="AC759" s="378" t="s">
        <v>3266</v>
      </c>
      <c r="AD759" s="378" t="s">
        <v>3267</v>
      </c>
      <c r="AE759" s="378" t="s">
        <v>1413</v>
      </c>
      <c r="AF759" s="378" t="s">
        <v>1413</v>
      </c>
    </row>
    <row r="760" spans="1:32" hidden="1">
      <c r="A760" s="378" t="s">
        <v>146</v>
      </c>
      <c r="B760" s="379">
        <f t="shared" si="11"/>
        <v>0</v>
      </c>
      <c r="C760" s="378"/>
      <c r="D760" s="378"/>
      <c r="E760" s="378"/>
      <c r="F760" s="380" t="s">
        <v>1413</v>
      </c>
      <c r="G760" s="378" t="s">
        <v>3280</v>
      </c>
      <c r="H760" s="379" t="s">
        <v>1491</v>
      </c>
      <c r="I760" s="378" t="s">
        <v>1506</v>
      </c>
      <c r="J760" s="381" t="s">
        <v>1413</v>
      </c>
      <c r="K760" s="381" t="s">
        <v>1413</v>
      </c>
      <c r="L760" s="378" t="s">
        <v>3281</v>
      </c>
      <c r="M760" s="378" t="s">
        <v>3255</v>
      </c>
      <c r="N760" s="382">
        <v>41621</v>
      </c>
      <c r="O760" s="383">
        <v>2013</v>
      </c>
      <c r="P760" s="378" t="s">
        <v>1413</v>
      </c>
      <c r="Q760" s="378" t="s">
        <v>1413</v>
      </c>
      <c r="R760" s="378" t="s">
        <v>1413</v>
      </c>
      <c r="S760" s="381">
        <v>12</v>
      </c>
      <c r="T760" s="381" t="s">
        <v>1426</v>
      </c>
      <c r="U760" s="378" t="s">
        <v>3282</v>
      </c>
      <c r="V760" s="384" t="s">
        <v>1426</v>
      </c>
      <c r="W760" s="378" t="s">
        <v>1413</v>
      </c>
      <c r="X760" s="378" t="s">
        <v>1413</v>
      </c>
      <c r="Y760" s="378" t="s">
        <v>1413</v>
      </c>
      <c r="Z760" s="385" t="s">
        <v>1413</v>
      </c>
      <c r="AA760" s="385" t="s">
        <v>1413</v>
      </c>
      <c r="AB760" s="378" t="s">
        <v>3265</v>
      </c>
      <c r="AC760" s="378" t="s">
        <v>3266</v>
      </c>
      <c r="AD760" s="378" t="s">
        <v>3267</v>
      </c>
      <c r="AE760" s="378" t="s">
        <v>1413</v>
      </c>
      <c r="AF760" s="378" t="s">
        <v>1413</v>
      </c>
    </row>
    <row r="761" spans="1:32" hidden="1">
      <c r="A761" s="378" t="s">
        <v>146</v>
      </c>
      <c r="B761" s="379">
        <f t="shared" si="11"/>
        <v>0</v>
      </c>
      <c r="C761" s="378"/>
      <c r="D761" s="378"/>
      <c r="E761" s="378"/>
      <c r="F761" s="380" t="s">
        <v>1413</v>
      </c>
      <c r="G761" s="378" t="s">
        <v>3283</v>
      </c>
      <c r="H761" s="379" t="s">
        <v>1491</v>
      </c>
      <c r="I761" s="378" t="s">
        <v>1506</v>
      </c>
      <c r="J761" s="381" t="s">
        <v>1413</v>
      </c>
      <c r="K761" s="381" t="s">
        <v>1413</v>
      </c>
      <c r="L761" s="378" t="s">
        <v>3284</v>
      </c>
      <c r="M761" s="378" t="s">
        <v>3255</v>
      </c>
      <c r="N761" s="382">
        <v>41621</v>
      </c>
      <c r="O761" s="383">
        <v>2013</v>
      </c>
      <c r="P761" s="378" t="s">
        <v>1413</v>
      </c>
      <c r="Q761" s="378" t="s">
        <v>1413</v>
      </c>
      <c r="R761" s="378" t="s">
        <v>1413</v>
      </c>
      <c r="S761" s="381">
        <v>7</v>
      </c>
      <c r="T761" s="381" t="s">
        <v>1426</v>
      </c>
      <c r="U761" s="378" t="s">
        <v>3264</v>
      </c>
      <c r="V761" s="384" t="s">
        <v>1426</v>
      </c>
      <c r="W761" s="378" t="s">
        <v>1413</v>
      </c>
      <c r="X761" s="378" t="s">
        <v>1413</v>
      </c>
      <c r="Y761" s="378" t="s">
        <v>1413</v>
      </c>
      <c r="Z761" s="385" t="s">
        <v>1413</v>
      </c>
      <c r="AA761" s="385" t="s">
        <v>1413</v>
      </c>
      <c r="AB761" s="378" t="s">
        <v>3265</v>
      </c>
      <c r="AC761" s="378" t="s">
        <v>3266</v>
      </c>
      <c r="AD761" s="378" t="s">
        <v>3267</v>
      </c>
      <c r="AE761" s="378" t="s">
        <v>1413</v>
      </c>
      <c r="AF761" s="378" t="s">
        <v>1413</v>
      </c>
    </row>
    <row r="762" spans="1:32" hidden="1">
      <c r="A762" s="378" t="s">
        <v>146</v>
      </c>
      <c r="B762" s="379">
        <f t="shared" si="11"/>
        <v>0</v>
      </c>
      <c r="C762" s="378"/>
      <c r="D762" s="378"/>
      <c r="E762" s="378"/>
      <c r="F762" s="380" t="s">
        <v>1413</v>
      </c>
      <c r="G762" s="378" t="s">
        <v>3410</v>
      </c>
      <c r="H762" s="379" t="s">
        <v>1491</v>
      </c>
      <c r="I762" s="378" t="s">
        <v>1506</v>
      </c>
      <c r="J762" s="381" t="s">
        <v>1413</v>
      </c>
      <c r="K762" s="381" t="s">
        <v>1413</v>
      </c>
      <c r="L762" s="378" t="s">
        <v>3411</v>
      </c>
      <c r="M762" s="378" t="s">
        <v>1413</v>
      </c>
      <c r="N762" s="382">
        <v>40361</v>
      </c>
      <c r="O762" s="383">
        <v>2010</v>
      </c>
      <c r="P762" s="378" t="s">
        <v>1413</v>
      </c>
      <c r="Q762" s="378" t="s">
        <v>1413</v>
      </c>
      <c r="R762" s="378" t="s">
        <v>1413</v>
      </c>
      <c r="S762" s="381">
        <v>21</v>
      </c>
      <c r="T762" s="381" t="s">
        <v>1426</v>
      </c>
      <c r="U762" s="378" t="s">
        <v>1413</v>
      </c>
      <c r="V762" s="384" t="s">
        <v>1426</v>
      </c>
      <c r="W762" s="378" t="s">
        <v>1413</v>
      </c>
      <c r="X762" s="378" t="s">
        <v>1413</v>
      </c>
      <c r="Y762" s="378" t="s">
        <v>1413</v>
      </c>
      <c r="Z762" s="385" t="s">
        <v>1413</v>
      </c>
      <c r="AA762" s="385" t="s">
        <v>1413</v>
      </c>
      <c r="AB762" s="378" t="s">
        <v>1413</v>
      </c>
      <c r="AC762" s="378" t="s">
        <v>1413</v>
      </c>
      <c r="AD762" s="378" t="s">
        <v>1413</v>
      </c>
      <c r="AE762" s="378" t="s">
        <v>1413</v>
      </c>
      <c r="AF762" s="378" t="s">
        <v>1413</v>
      </c>
    </row>
    <row r="763" spans="1:32" hidden="1">
      <c r="A763" s="378" t="s">
        <v>146</v>
      </c>
      <c r="B763" s="379">
        <f t="shared" si="11"/>
        <v>0</v>
      </c>
      <c r="C763" s="378"/>
      <c r="D763" s="378"/>
      <c r="E763" s="378"/>
      <c r="F763" s="380" t="s">
        <v>1413</v>
      </c>
      <c r="G763" s="378" t="s">
        <v>3290</v>
      </c>
      <c r="H763" s="379" t="s">
        <v>1491</v>
      </c>
      <c r="I763" s="378" t="s">
        <v>1506</v>
      </c>
      <c r="J763" s="381" t="s">
        <v>1413</v>
      </c>
      <c r="K763" s="381" t="s">
        <v>1413</v>
      </c>
      <c r="L763" s="378" t="s">
        <v>3291</v>
      </c>
      <c r="M763" s="378" t="s">
        <v>3255</v>
      </c>
      <c r="N763" s="382">
        <v>42034</v>
      </c>
      <c r="O763" s="383">
        <v>2015</v>
      </c>
      <c r="P763" s="378" t="s">
        <v>1413</v>
      </c>
      <c r="Q763" s="378" t="s">
        <v>1413</v>
      </c>
      <c r="R763" s="378" t="s">
        <v>1413</v>
      </c>
      <c r="S763" s="381" t="s">
        <v>1413</v>
      </c>
      <c r="T763" s="381" t="s">
        <v>1413</v>
      </c>
      <c r="U763" s="378" t="s">
        <v>1413</v>
      </c>
      <c r="V763" s="384" t="s">
        <v>1413</v>
      </c>
      <c r="W763" s="378" t="s">
        <v>1413</v>
      </c>
      <c r="X763" s="378" t="s">
        <v>1413</v>
      </c>
      <c r="Y763" s="378" t="s">
        <v>1413</v>
      </c>
      <c r="Z763" s="385" t="s">
        <v>1413</v>
      </c>
      <c r="AA763" s="385" t="s">
        <v>1413</v>
      </c>
      <c r="AB763" s="378" t="s">
        <v>1413</v>
      </c>
      <c r="AC763" s="378" t="s">
        <v>1413</v>
      </c>
      <c r="AD763" s="378" t="s">
        <v>1413</v>
      </c>
      <c r="AE763" s="378" t="s">
        <v>1413</v>
      </c>
      <c r="AF763" s="378" t="s">
        <v>1413</v>
      </c>
    </row>
    <row r="764" spans="1:32" hidden="1">
      <c r="A764" s="378" t="s">
        <v>146</v>
      </c>
      <c r="B764" s="379">
        <f t="shared" si="11"/>
        <v>0</v>
      </c>
      <c r="C764" s="378"/>
      <c r="D764" s="378"/>
      <c r="E764" s="378"/>
      <c r="F764" s="380" t="s">
        <v>1413</v>
      </c>
      <c r="G764" s="378" t="s">
        <v>3313</v>
      </c>
      <c r="H764" s="379" t="s">
        <v>1491</v>
      </c>
      <c r="I764" s="378" t="s">
        <v>1506</v>
      </c>
      <c r="J764" s="381" t="s">
        <v>1413</v>
      </c>
      <c r="K764" s="381" t="s">
        <v>1413</v>
      </c>
      <c r="L764" s="378" t="s">
        <v>3433</v>
      </c>
      <c r="M764" s="378" t="s">
        <v>3434</v>
      </c>
      <c r="N764" s="382">
        <v>40587</v>
      </c>
      <c r="O764" s="383">
        <v>2011</v>
      </c>
      <c r="P764" s="378" t="s">
        <v>1413</v>
      </c>
      <c r="Q764" s="378" t="s">
        <v>1413</v>
      </c>
      <c r="R764" s="378" t="s">
        <v>1413</v>
      </c>
      <c r="S764" s="381">
        <v>4</v>
      </c>
      <c r="T764" s="381" t="s">
        <v>1426</v>
      </c>
      <c r="U764" s="378" t="s">
        <v>3435</v>
      </c>
      <c r="V764" s="384" t="s">
        <v>1544</v>
      </c>
      <c r="W764" s="378" t="s">
        <v>1413</v>
      </c>
      <c r="X764" s="378" t="s">
        <v>1413</v>
      </c>
      <c r="Y764" s="378" t="s">
        <v>3219</v>
      </c>
      <c r="Z764" s="385" t="s">
        <v>1413</v>
      </c>
      <c r="AA764" s="385" t="s">
        <v>1413</v>
      </c>
      <c r="AB764" s="378" t="s">
        <v>3436</v>
      </c>
      <c r="AC764" s="378" t="s">
        <v>3437</v>
      </c>
      <c r="AD764" s="378" t="s">
        <v>1413</v>
      </c>
      <c r="AE764" s="378" t="s">
        <v>1413</v>
      </c>
      <c r="AF764" s="378" t="s">
        <v>1413</v>
      </c>
    </row>
    <row r="765" spans="1:32" hidden="1">
      <c r="A765" s="378" t="s">
        <v>146</v>
      </c>
      <c r="B765" s="379">
        <f t="shared" si="11"/>
        <v>0</v>
      </c>
      <c r="C765" s="378"/>
      <c r="D765" s="378"/>
      <c r="E765" s="378"/>
      <c r="F765" s="380" t="s">
        <v>1413</v>
      </c>
      <c r="G765" s="378" t="s">
        <v>3292</v>
      </c>
      <c r="H765" s="379" t="s">
        <v>1491</v>
      </c>
      <c r="I765" s="378" t="s">
        <v>1506</v>
      </c>
      <c r="J765" s="381" t="s">
        <v>1413</v>
      </c>
      <c r="K765" s="381" t="s">
        <v>1413</v>
      </c>
      <c r="L765" s="378" t="s">
        <v>3293</v>
      </c>
      <c r="M765" s="378" t="s">
        <v>3294</v>
      </c>
      <c r="N765" s="382">
        <v>31313</v>
      </c>
      <c r="O765" s="383">
        <v>1985</v>
      </c>
      <c r="P765" s="378" t="s">
        <v>1413</v>
      </c>
      <c r="Q765" s="378" t="s">
        <v>1413</v>
      </c>
      <c r="R765" s="378" t="s">
        <v>1413</v>
      </c>
      <c r="S765" s="381">
        <v>11</v>
      </c>
      <c r="T765" s="381" t="s">
        <v>1426</v>
      </c>
      <c r="U765" s="378" t="s">
        <v>1413</v>
      </c>
      <c r="V765" s="384" t="s">
        <v>1413</v>
      </c>
      <c r="W765" s="378" t="s">
        <v>1413</v>
      </c>
      <c r="X765" s="378" t="s">
        <v>1413</v>
      </c>
      <c r="Y765" s="378" t="s">
        <v>3219</v>
      </c>
      <c r="Z765" s="385" t="s">
        <v>1413</v>
      </c>
      <c r="AA765" s="385" t="s">
        <v>1413</v>
      </c>
      <c r="AB765" s="378" t="s">
        <v>3252</v>
      </c>
      <c r="AC765" s="378" t="s">
        <v>3295</v>
      </c>
      <c r="AD765" s="378" t="s">
        <v>1413</v>
      </c>
      <c r="AE765" s="378" t="s">
        <v>1413</v>
      </c>
      <c r="AF765" s="378" t="s">
        <v>1413</v>
      </c>
    </row>
    <row r="766" spans="1:32" hidden="1">
      <c r="A766" s="378" t="s">
        <v>146</v>
      </c>
      <c r="B766" s="379">
        <f t="shared" si="11"/>
        <v>0</v>
      </c>
      <c r="C766" s="378"/>
      <c r="D766" s="378"/>
      <c r="E766" s="378"/>
      <c r="F766" s="380" t="s">
        <v>1413</v>
      </c>
      <c r="G766" s="378" t="s">
        <v>3488</v>
      </c>
      <c r="H766" s="379" t="s">
        <v>1491</v>
      </c>
      <c r="I766" s="378" t="s">
        <v>1506</v>
      </c>
      <c r="J766" s="381" t="s">
        <v>1413</v>
      </c>
      <c r="K766" s="381" t="s">
        <v>1413</v>
      </c>
      <c r="L766" s="378" t="s">
        <v>3489</v>
      </c>
      <c r="M766" s="378" t="s">
        <v>3490</v>
      </c>
      <c r="N766" s="382">
        <v>35035</v>
      </c>
      <c r="O766" s="383">
        <v>1995</v>
      </c>
      <c r="P766" s="378" t="s">
        <v>1413</v>
      </c>
      <c r="Q766" s="378" t="s">
        <v>1413</v>
      </c>
      <c r="R766" s="378" t="s">
        <v>1413</v>
      </c>
      <c r="S766" s="381">
        <v>9</v>
      </c>
      <c r="T766" s="381" t="s">
        <v>1426</v>
      </c>
      <c r="U766" s="378" t="s">
        <v>3491</v>
      </c>
      <c r="V766" s="384" t="s">
        <v>1261</v>
      </c>
      <c r="W766" s="378" t="s">
        <v>1413</v>
      </c>
      <c r="X766" s="378" t="s">
        <v>1413</v>
      </c>
      <c r="Y766" s="378" t="s">
        <v>3219</v>
      </c>
      <c r="Z766" s="385" t="s">
        <v>1413</v>
      </c>
      <c r="AA766" s="385" t="s">
        <v>1413</v>
      </c>
      <c r="AB766" s="378" t="s">
        <v>3492</v>
      </c>
      <c r="AC766" s="378" t="s">
        <v>3493</v>
      </c>
      <c r="AD766" s="378" t="s">
        <v>1413</v>
      </c>
      <c r="AE766" s="378" t="s">
        <v>1413</v>
      </c>
      <c r="AF766" s="378" t="s">
        <v>1413</v>
      </c>
    </row>
    <row r="767" spans="1:32" hidden="1">
      <c r="A767" s="378" t="s">
        <v>3320</v>
      </c>
      <c r="B767" s="379">
        <f t="shared" si="11"/>
        <v>0</v>
      </c>
      <c r="C767" s="378"/>
      <c r="D767" s="378"/>
      <c r="E767" s="378"/>
      <c r="F767" s="380" t="s">
        <v>1413</v>
      </c>
      <c r="G767" s="378" t="s">
        <v>3319</v>
      </c>
      <c r="H767" s="379" t="s">
        <v>1491</v>
      </c>
      <c r="I767" s="378" t="s">
        <v>1506</v>
      </c>
      <c r="J767" s="381" t="s">
        <v>1413</v>
      </c>
      <c r="K767" s="381" t="s">
        <v>1413</v>
      </c>
      <c r="L767" s="378" t="s">
        <v>3321</v>
      </c>
      <c r="M767" s="378" t="s">
        <v>3322</v>
      </c>
      <c r="N767" s="382">
        <v>42552</v>
      </c>
      <c r="O767" s="383">
        <v>2016</v>
      </c>
      <c r="P767" s="378" t="s">
        <v>1413</v>
      </c>
      <c r="Q767" s="378" t="s">
        <v>1413</v>
      </c>
      <c r="R767" s="378" t="s">
        <v>1413</v>
      </c>
      <c r="S767" s="381" t="s">
        <v>1413</v>
      </c>
      <c r="T767" s="381" t="s">
        <v>1413</v>
      </c>
      <c r="U767" s="378" t="s">
        <v>1413</v>
      </c>
      <c r="V767" s="384" t="s">
        <v>1413</v>
      </c>
      <c r="W767" s="378" t="s">
        <v>1413</v>
      </c>
      <c r="X767" s="378" t="s">
        <v>1413</v>
      </c>
      <c r="Y767" s="378" t="s">
        <v>1413</v>
      </c>
      <c r="Z767" s="385" t="s">
        <v>1413</v>
      </c>
      <c r="AA767" s="385" t="s">
        <v>1413</v>
      </c>
      <c r="AB767" s="378" t="s">
        <v>1413</v>
      </c>
      <c r="AC767" s="378" t="s">
        <v>1413</v>
      </c>
      <c r="AD767" s="378" t="s">
        <v>1413</v>
      </c>
      <c r="AE767" s="378" t="s">
        <v>1413</v>
      </c>
      <c r="AF767" s="378" t="s">
        <v>1413</v>
      </c>
    </row>
    <row r="768" spans="1:32" hidden="1">
      <c r="A768" s="378" t="s">
        <v>3541</v>
      </c>
      <c r="B768" s="379">
        <f t="shared" si="11"/>
        <v>0</v>
      </c>
      <c r="C768" s="378"/>
      <c r="D768" s="378"/>
      <c r="E768" s="378"/>
      <c r="F768" s="380" t="s">
        <v>1413</v>
      </c>
      <c r="G768" s="378" t="s">
        <v>3652</v>
      </c>
      <c r="H768" s="379" t="s">
        <v>1491</v>
      </c>
      <c r="I768" s="378" t="s">
        <v>1506</v>
      </c>
      <c r="J768" s="381" t="s">
        <v>1413</v>
      </c>
      <c r="K768" s="381" t="s">
        <v>1413</v>
      </c>
      <c r="L768" s="378" t="s">
        <v>3653</v>
      </c>
      <c r="M768" s="378" t="s">
        <v>3654</v>
      </c>
      <c r="N768" s="382">
        <v>38292</v>
      </c>
      <c r="O768" s="383">
        <v>2004</v>
      </c>
      <c r="P768" s="378" t="s">
        <v>1413</v>
      </c>
      <c r="Q768" s="378" t="s">
        <v>1413</v>
      </c>
      <c r="R768" s="378" t="s">
        <v>1413</v>
      </c>
      <c r="S768" s="381">
        <v>0</v>
      </c>
      <c r="T768" s="381" t="s">
        <v>1426</v>
      </c>
      <c r="U768" s="378" t="s">
        <v>3655</v>
      </c>
      <c r="V768" s="384" t="s">
        <v>1426</v>
      </c>
      <c r="W768" s="378" t="s">
        <v>1413</v>
      </c>
      <c r="X768" s="378" t="s">
        <v>1413</v>
      </c>
      <c r="Y768" s="378" t="s">
        <v>956</v>
      </c>
      <c r="Z768" s="385" t="s">
        <v>1413</v>
      </c>
      <c r="AA768" s="385" t="s">
        <v>1413</v>
      </c>
      <c r="AB768" s="378" t="s">
        <v>1413</v>
      </c>
      <c r="AC768" s="378" t="s">
        <v>1413</v>
      </c>
      <c r="AD768" s="378" t="s">
        <v>1413</v>
      </c>
      <c r="AE768" s="378" t="s">
        <v>1413</v>
      </c>
      <c r="AF768" s="378" t="s">
        <v>1413</v>
      </c>
    </row>
    <row r="769" spans="1:32" hidden="1">
      <c r="A769" s="378" t="s">
        <v>3541</v>
      </c>
      <c r="B769" s="379">
        <f t="shared" si="11"/>
        <v>0</v>
      </c>
      <c r="C769" s="378"/>
      <c r="D769" s="378"/>
      <c r="E769" s="378"/>
      <c r="F769" s="380" t="s">
        <v>1413</v>
      </c>
      <c r="G769" s="378" t="s">
        <v>3667</v>
      </c>
      <c r="H769" s="379" t="s">
        <v>1491</v>
      </c>
      <c r="I769" s="378" t="s">
        <v>1506</v>
      </c>
      <c r="J769" s="381" t="s">
        <v>1413</v>
      </c>
      <c r="K769" s="381" t="s">
        <v>1413</v>
      </c>
      <c r="L769" s="378" t="s">
        <v>3668</v>
      </c>
      <c r="M769" s="378" t="s">
        <v>3669</v>
      </c>
      <c r="N769" s="382">
        <v>39814</v>
      </c>
      <c r="O769" s="383">
        <v>2009</v>
      </c>
      <c r="P769" s="378" t="s">
        <v>1413</v>
      </c>
      <c r="Q769" s="378" t="s">
        <v>1413</v>
      </c>
      <c r="R769" s="378" t="s">
        <v>1413</v>
      </c>
      <c r="S769" s="381">
        <v>0</v>
      </c>
      <c r="T769" s="381" t="s">
        <v>1426</v>
      </c>
      <c r="U769" s="378" t="s">
        <v>3670</v>
      </c>
      <c r="V769" s="384" t="s">
        <v>1426</v>
      </c>
      <c r="W769" s="378" t="s">
        <v>1413</v>
      </c>
      <c r="X769" s="378" t="s">
        <v>1413</v>
      </c>
      <c r="Y769" s="378" t="s">
        <v>956</v>
      </c>
      <c r="Z769" s="385" t="s">
        <v>1413</v>
      </c>
      <c r="AA769" s="385" t="s">
        <v>1413</v>
      </c>
      <c r="AB769" s="378" t="s">
        <v>1413</v>
      </c>
      <c r="AC769" s="378" t="s">
        <v>1413</v>
      </c>
      <c r="AD769" s="378" t="s">
        <v>1413</v>
      </c>
      <c r="AE769" s="378" t="s">
        <v>1413</v>
      </c>
      <c r="AF769" s="378" t="s">
        <v>1413</v>
      </c>
    </row>
    <row r="770" spans="1:32" hidden="1">
      <c r="A770" s="378" t="s">
        <v>147</v>
      </c>
      <c r="B770" s="379">
        <f t="shared" si="11"/>
        <v>0</v>
      </c>
      <c r="C770" s="378"/>
      <c r="D770" s="378"/>
      <c r="E770" s="378"/>
      <c r="F770" s="380" t="s">
        <v>1413</v>
      </c>
      <c r="G770" s="378" t="s">
        <v>3846</v>
      </c>
      <c r="H770" s="379" t="s">
        <v>1491</v>
      </c>
      <c r="I770" s="378" t="s">
        <v>1506</v>
      </c>
      <c r="J770" s="381" t="s">
        <v>1413</v>
      </c>
      <c r="K770" s="381" t="s">
        <v>1413</v>
      </c>
      <c r="L770" s="378" t="s">
        <v>3940</v>
      </c>
      <c r="M770" s="378" t="s">
        <v>3941</v>
      </c>
      <c r="N770" s="382">
        <v>40725</v>
      </c>
      <c r="O770" s="383">
        <v>2011</v>
      </c>
      <c r="P770" s="378" t="s">
        <v>1413</v>
      </c>
      <c r="Q770" s="378" t="s">
        <v>1413</v>
      </c>
      <c r="R770" s="378" t="s">
        <v>1413</v>
      </c>
      <c r="S770" s="381">
        <v>9</v>
      </c>
      <c r="T770" s="381" t="s">
        <v>1426</v>
      </c>
      <c r="U770" s="378" t="s">
        <v>1413</v>
      </c>
      <c r="V770" s="384" t="s">
        <v>1426</v>
      </c>
      <c r="W770" s="378" t="s">
        <v>1413</v>
      </c>
      <c r="X770" s="378" t="s">
        <v>1413</v>
      </c>
      <c r="Y770" s="378" t="s">
        <v>3847</v>
      </c>
      <c r="Z770" s="385" t="s">
        <v>1413</v>
      </c>
      <c r="AA770" s="385" t="s">
        <v>1413</v>
      </c>
      <c r="AB770" s="378" t="s">
        <v>1413</v>
      </c>
      <c r="AC770" s="378" t="s">
        <v>1413</v>
      </c>
      <c r="AD770" s="378" t="s">
        <v>1413</v>
      </c>
      <c r="AE770" s="378" t="s">
        <v>1413</v>
      </c>
      <c r="AF770" s="378" t="s">
        <v>1413</v>
      </c>
    </row>
    <row r="771" spans="1:32" hidden="1">
      <c r="A771" s="378" t="s">
        <v>147</v>
      </c>
      <c r="B771" s="379">
        <f t="shared" si="11"/>
        <v>0</v>
      </c>
      <c r="C771" s="378"/>
      <c r="D771" s="378"/>
      <c r="E771" s="378"/>
      <c r="F771" s="380" t="s">
        <v>1413</v>
      </c>
      <c r="G771" s="378" t="s">
        <v>3866</v>
      </c>
      <c r="H771" s="379" t="s">
        <v>1491</v>
      </c>
      <c r="I771" s="378" t="s">
        <v>1506</v>
      </c>
      <c r="J771" s="381" t="s">
        <v>1413</v>
      </c>
      <c r="K771" s="381" t="s">
        <v>1413</v>
      </c>
      <c r="L771" s="378" t="s">
        <v>3867</v>
      </c>
      <c r="M771" s="378" t="s">
        <v>3868</v>
      </c>
      <c r="N771" s="382">
        <v>41685</v>
      </c>
      <c r="O771" s="383">
        <v>2014</v>
      </c>
      <c r="P771" s="378" t="s">
        <v>1413</v>
      </c>
      <c r="Q771" s="378" t="s">
        <v>1413</v>
      </c>
      <c r="R771" s="378" t="s">
        <v>1413</v>
      </c>
      <c r="S771" s="381" t="s">
        <v>1413</v>
      </c>
      <c r="T771" s="381" t="s">
        <v>1426</v>
      </c>
      <c r="U771" s="378" t="s">
        <v>1413</v>
      </c>
      <c r="V771" s="384" t="s">
        <v>1426</v>
      </c>
      <c r="W771" s="378" t="s">
        <v>1413</v>
      </c>
      <c r="X771" s="378" t="s">
        <v>1413</v>
      </c>
      <c r="Y771" s="378" t="s">
        <v>3847</v>
      </c>
      <c r="Z771" s="385" t="s">
        <v>1413</v>
      </c>
      <c r="AA771" s="385" t="s">
        <v>1413</v>
      </c>
      <c r="AB771" s="378" t="s">
        <v>1413</v>
      </c>
      <c r="AC771" s="378" t="s">
        <v>1413</v>
      </c>
      <c r="AD771" s="378" t="s">
        <v>1413</v>
      </c>
      <c r="AE771" s="378" t="s">
        <v>1413</v>
      </c>
      <c r="AF771" s="378" t="s">
        <v>1413</v>
      </c>
    </row>
    <row r="772" spans="1:32" hidden="1">
      <c r="A772" s="378" t="s">
        <v>50</v>
      </c>
      <c r="B772" s="379">
        <f t="shared" si="11"/>
        <v>0</v>
      </c>
      <c r="C772" s="378"/>
      <c r="D772" s="378"/>
      <c r="E772" s="378"/>
      <c r="F772" s="380" t="s">
        <v>1413</v>
      </c>
      <c r="G772" s="378" t="s">
        <v>4259</v>
      </c>
      <c r="H772" s="379" t="s">
        <v>1491</v>
      </c>
      <c r="I772" s="378" t="s">
        <v>1506</v>
      </c>
      <c r="J772" s="381" t="s">
        <v>1413</v>
      </c>
      <c r="K772" s="381" t="s">
        <v>1413</v>
      </c>
      <c r="L772" s="378" t="s">
        <v>4260</v>
      </c>
      <c r="M772" s="378" t="s">
        <v>4261</v>
      </c>
      <c r="N772" s="382">
        <v>41154</v>
      </c>
      <c r="O772" s="383">
        <v>2012</v>
      </c>
      <c r="P772" s="378" t="s">
        <v>1413</v>
      </c>
      <c r="Q772" s="378" t="s">
        <v>1413</v>
      </c>
      <c r="R772" s="378" t="s">
        <v>1413</v>
      </c>
      <c r="S772" s="381">
        <v>7</v>
      </c>
      <c r="T772" s="381" t="s">
        <v>1261</v>
      </c>
      <c r="U772" s="378" t="s">
        <v>4262</v>
      </c>
      <c r="V772" s="384" t="s">
        <v>1426</v>
      </c>
      <c r="W772" s="378" t="s">
        <v>1413</v>
      </c>
      <c r="X772" s="378" t="s">
        <v>1413</v>
      </c>
      <c r="Y772" s="378" t="s">
        <v>954</v>
      </c>
      <c r="Z772" s="385" t="s">
        <v>1413</v>
      </c>
      <c r="AA772" s="385" t="s">
        <v>1413</v>
      </c>
      <c r="AB772" s="378" t="s">
        <v>1413</v>
      </c>
      <c r="AC772" s="378" t="s">
        <v>1413</v>
      </c>
      <c r="AD772" s="378" t="s">
        <v>1413</v>
      </c>
      <c r="AE772" s="378" t="s">
        <v>1413</v>
      </c>
      <c r="AF772" s="378" t="s">
        <v>1413</v>
      </c>
    </row>
    <row r="773" spans="1:32" hidden="1">
      <c r="A773" s="378" t="s">
        <v>50</v>
      </c>
      <c r="B773" s="379">
        <f t="shared" si="11"/>
        <v>0</v>
      </c>
      <c r="C773" s="378"/>
      <c r="D773" s="378"/>
      <c r="E773" s="378"/>
      <c r="F773" s="380" t="s">
        <v>1413</v>
      </c>
      <c r="G773" s="378" t="s">
        <v>4044</v>
      </c>
      <c r="H773" s="379" t="s">
        <v>1491</v>
      </c>
      <c r="I773" s="378" t="s">
        <v>1506</v>
      </c>
      <c r="J773" s="381" t="s">
        <v>1413</v>
      </c>
      <c r="K773" s="381" t="s">
        <v>1413</v>
      </c>
      <c r="L773" s="378" t="s">
        <v>4269</v>
      </c>
      <c r="M773" s="378" t="s">
        <v>1942</v>
      </c>
      <c r="N773" s="382">
        <v>36678</v>
      </c>
      <c r="O773" s="383">
        <v>2000</v>
      </c>
      <c r="P773" s="378" t="s">
        <v>1413</v>
      </c>
      <c r="Q773" s="378" t="s">
        <v>1413</v>
      </c>
      <c r="R773" s="378" t="s">
        <v>1413</v>
      </c>
      <c r="S773" s="381" t="s">
        <v>1413</v>
      </c>
      <c r="T773" s="381" t="s">
        <v>1426</v>
      </c>
      <c r="U773" s="378" t="s">
        <v>4270</v>
      </c>
      <c r="V773" s="384" t="s">
        <v>1426</v>
      </c>
      <c r="W773" s="378" t="s">
        <v>1413</v>
      </c>
      <c r="X773" s="378" t="s">
        <v>1413</v>
      </c>
      <c r="Y773" s="378" t="s">
        <v>1413</v>
      </c>
      <c r="Z773" s="385" t="s">
        <v>1413</v>
      </c>
      <c r="AA773" s="385" t="s">
        <v>1413</v>
      </c>
      <c r="AB773" s="378" t="s">
        <v>1413</v>
      </c>
      <c r="AC773" s="378" t="s">
        <v>4271</v>
      </c>
      <c r="AD773" s="378" t="s">
        <v>1413</v>
      </c>
      <c r="AE773" s="378" t="s">
        <v>1413</v>
      </c>
      <c r="AF773" s="378" t="s">
        <v>1413</v>
      </c>
    </row>
    <row r="774" spans="1:32" hidden="1">
      <c r="A774" s="378" t="s">
        <v>50</v>
      </c>
      <c r="B774" s="379">
        <f t="shared" ref="B774:B837" si="12">COUNTIF(C774:E774,"yes")</f>
        <v>0</v>
      </c>
      <c r="C774" s="378"/>
      <c r="D774" s="378"/>
      <c r="E774" s="378"/>
      <c r="F774" s="380" t="s">
        <v>1413</v>
      </c>
      <c r="G774" s="378" t="s">
        <v>4291</v>
      </c>
      <c r="H774" s="379" t="s">
        <v>1491</v>
      </c>
      <c r="I774" s="378" t="s">
        <v>1506</v>
      </c>
      <c r="J774" s="381" t="s">
        <v>1413</v>
      </c>
      <c r="K774" s="381" t="s">
        <v>1413</v>
      </c>
      <c r="L774" s="378" t="s">
        <v>4292</v>
      </c>
      <c r="M774" s="378" t="s">
        <v>4024</v>
      </c>
      <c r="N774" s="382">
        <v>38900</v>
      </c>
      <c r="O774" s="383">
        <v>2006</v>
      </c>
      <c r="P774" s="378" t="s">
        <v>1413</v>
      </c>
      <c r="Q774" s="378" t="s">
        <v>1413</v>
      </c>
      <c r="R774" s="378" t="s">
        <v>1413</v>
      </c>
      <c r="S774" s="381">
        <v>25</v>
      </c>
      <c r="T774" s="381" t="s">
        <v>1426</v>
      </c>
      <c r="U774" s="378" t="s">
        <v>4293</v>
      </c>
      <c r="V774" s="384" t="s">
        <v>1426</v>
      </c>
      <c r="W774" s="378" t="s">
        <v>1413</v>
      </c>
      <c r="X774" s="378" t="s">
        <v>1413</v>
      </c>
      <c r="Y774" s="378" t="s">
        <v>954</v>
      </c>
      <c r="Z774" s="385" t="s">
        <v>1413</v>
      </c>
      <c r="AA774" s="385" t="s">
        <v>1413</v>
      </c>
      <c r="AB774" s="378" t="s">
        <v>1413</v>
      </c>
      <c r="AC774" s="378" t="s">
        <v>1413</v>
      </c>
      <c r="AD774" s="378" t="s">
        <v>1413</v>
      </c>
      <c r="AE774" s="378" t="s">
        <v>1413</v>
      </c>
      <c r="AF774" s="378" t="s">
        <v>1413</v>
      </c>
    </row>
    <row r="775" spans="1:32" hidden="1">
      <c r="A775" s="378" t="s">
        <v>50</v>
      </c>
      <c r="B775" s="379">
        <f t="shared" si="12"/>
        <v>0</v>
      </c>
      <c r="C775" s="378"/>
      <c r="D775" s="378"/>
      <c r="E775" s="378"/>
      <c r="F775" s="380" t="s">
        <v>1413</v>
      </c>
      <c r="G775" s="378" t="s">
        <v>4024</v>
      </c>
      <c r="H775" s="379" t="s">
        <v>1491</v>
      </c>
      <c r="I775" s="378" t="s">
        <v>1506</v>
      </c>
      <c r="J775" s="381" t="s">
        <v>1413</v>
      </c>
      <c r="K775" s="381" t="s">
        <v>1413</v>
      </c>
      <c r="L775" s="378" t="s">
        <v>4025</v>
      </c>
      <c r="M775" s="378" t="s">
        <v>1942</v>
      </c>
      <c r="N775" s="382">
        <v>41621</v>
      </c>
      <c r="O775" s="383">
        <v>2013</v>
      </c>
      <c r="P775" s="378" t="s">
        <v>1413</v>
      </c>
      <c r="Q775" s="378" t="s">
        <v>1413</v>
      </c>
      <c r="R775" s="378" t="s">
        <v>1413</v>
      </c>
      <c r="S775" s="381">
        <v>13</v>
      </c>
      <c r="T775" s="381" t="s">
        <v>1426</v>
      </c>
      <c r="U775" s="378" t="s">
        <v>1942</v>
      </c>
      <c r="V775" s="384" t="s">
        <v>1426</v>
      </c>
      <c r="W775" s="378" t="s">
        <v>1413</v>
      </c>
      <c r="X775" s="378" t="s">
        <v>1413</v>
      </c>
      <c r="Y775" s="378" t="s">
        <v>1413</v>
      </c>
      <c r="Z775" s="385" t="s">
        <v>1413</v>
      </c>
      <c r="AA775" s="385" t="s">
        <v>1413</v>
      </c>
      <c r="AB775" s="378" t="s">
        <v>1413</v>
      </c>
      <c r="AC775" s="378" t="s">
        <v>4026</v>
      </c>
      <c r="AD775" s="378" t="s">
        <v>1413</v>
      </c>
      <c r="AE775" s="378" t="s">
        <v>1413</v>
      </c>
      <c r="AF775" s="378" t="s">
        <v>1413</v>
      </c>
    </row>
    <row r="776" spans="1:32" hidden="1">
      <c r="A776" s="378" t="s">
        <v>50</v>
      </c>
      <c r="B776" s="379">
        <f t="shared" si="12"/>
        <v>0</v>
      </c>
      <c r="C776" s="378"/>
      <c r="D776" s="378"/>
      <c r="E776" s="378"/>
      <c r="F776" s="380" t="s">
        <v>1413</v>
      </c>
      <c r="G776" s="378" t="s">
        <v>4057</v>
      </c>
      <c r="H776" s="379" t="s">
        <v>1491</v>
      </c>
      <c r="I776" s="378" t="s">
        <v>1506</v>
      </c>
      <c r="J776" s="381" t="s">
        <v>1413</v>
      </c>
      <c r="K776" s="381" t="s">
        <v>1413</v>
      </c>
      <c r="L776" s="378" t="s">
        <v>4362</v>
      </c>
      <c r="M776" s="378" t="s">
        <v>4201</v>
      </c>
      <c r="N776" s="382">
        <v>37803</v>
      </c>
      <c r="O776" s="383">
        <v>2003</v>
      </c>
      <c r="P776" s="378" t="s">
        <v>1413</v>
      </c>
      <c r="Q776" s="378" t="s">
        <v>1413</v>
      </c>
      <c r="R776" s="378" t="s">
        <v>1413</v>
      </c>
      <c r="S776" s="381">
        <v>10</v>
      </c>
      <c r="T776" s="381" t="s">
        <v>1426</v>
      </c>
      <c r="U776" s="378" t="s">
        <v>4293</v>
      </c>
      <c r="V776" s="384" t="s">
        <v>1426</v>
      </c>
      <c r="W776" s="378" t="s">
        <v>1413</v>
      </c>
      <c r="X776" s="378" t="s">
        <v>1413</v>
      </c>
      <c r="Y776" s="378" t="s">
        <v>1413</v>
      </c>
      <c r="Z776" s="385" t="s">
        <v>1413</v>
      </c>
      <c r="AA776" s="385" t="s">
        <v>1413</v>
      </c>
      <c r="AB776" s="378" t="s">
        <v>4363</v>
      </c>
      <c r="AC776" s="378" t="s">
        <v>1413</v>
      </c>
      <c r="AD776" s="378" t="s">
        <v>1413</v>
      </c>
      <c r="AE776" s="378" t="s">
        <v>1413</v>
      </c>
      <c r="AF776" s="378" t="s">
        <v>1413</v>
      </c>
    </row>
    <row r="777" spans="1:32" hidden="1">
      <c r="A777" s="378" t="s">
        <v>50</v>
      </c>
      <c r="B777" s="379">
        <f t="shared" si="12"/>
        <v>0</v>
      </c>
      <c r="C777" s="378"/>
      <c r="D777" s="378"/>
      <c r="E777" s="378"/>
      <c r="F777" s="380" t="s">
        <v>1413</v>
      </c>
      <c r="G777" s="378" t="s">
        <v>4055</v>
      </c>
      <c r="H777" s="379" t="s">
        <v>1491</v>
      </c>
      <c r="I777" s="378" t="s">
        <v>1506</v>
      </c>
      <c r="J777" s="381" t="s">
        <v>1413</v>
      </c>
      <c r="K777" s="381" t="s">
        <v>1413</v>
      </c>
      <c r="L777" s="378" t="s">
        <v>4056</v>
      </c>
      <c r="M777" s="378" t="s">
        <v>4057</v>
      </c>
      <c r="N777" s="382">
        <v>41785</v>
      </c>
      <c r="O777" s="383">
        <v>2014</v>
      </c>
      <c r="P777" s="378" t="s">
        <v>1413</v>
      </c>
      <c r="Q777" s="378" t="s">
        <v>1413</v>
      </c>
      <c r="R777" s="378" t="s">
        <v>1413</v>
      </c>
      <c r="S777" s="381">
        <v>14</v>
      </c>
      <c r="T777" s="381" t="s">
        <v>1261</v>
      </c>
      <c r="U777" s="378" t="s">
        <v>4058</v>
      </c>
      <c r="V777" s="384" t="s">
        <v>1426</v>
      </c>
      <c r="W777" s="378" t="s">
        <v>1413</v>
      </c>
      <c r="X777" s="378" t="s">
        <v>1413</v>
      </c>
      <c r="Y777" s="378" t="s">
        <v>4057</v>
      </c>
      <c r="Z777" s="385" t="s">
        <v>1413</v>
      </c>
      <c r="AA777" s="385" t="s">
        <v>1413</v>
      </c>
      <c r="AB777" s="378" t="s">
        <v>4059</v>
      </c>
      <c r="AC777" s="378" t="s">
        <v>1413</v>
      </c>
      <c r="AD777" s="378" t="s">
        <v>1413</v>
      </c>
      <c r="AE777" s="378" t="s">
        <v>1413</v>
      </c>
      <c r="AF777" s="378" t="s">
        <v>1413</v>
      </c>
    </row>
    <row r="778" spans="1:32" hidden="1">
      <c r="A778" s="378" t="s">
        <v>50</v>
      </c>
      <c r="B778" s="379">
        <f t="shared" si="12"/>
        <v>0</v>
      </c>
      <c r="C778" s="378"/>
      <c r="D778" s="378"/>
      <c r="E778" s="378"/>
      <c r="F778" s="380" t="s">
        <v>1413</v>
      </c>
      <c r="G778" s="378" t="s">
        <v>4060</v>
      </c>
      <c r="H778" s="379" t="s">
        <v>1491</v>
      </c>
      <c r="I778" s="378" t="s">
        <v>1506</v>
      </c>
      <c r="J778" s="381" t="s">
        <v>1413</v>
      </c>
      <c r="K778" s="381" t="s">
        <v>1413</v>
      </c>
      <c r="L778" s="378" t="s">
        <v>4061</v>
      </c>
      <c r="M778" s="378" t="s">
        <v>4057</v>
      </c>
      <c r="N778" s="382">
        <v>41726</v>
      </c>
      <c r="O778" s="383">
        <v>2014</v>
      </c>
      <c r="P778" s="378" t="s">
        <v>1413</v>
      </c>
      <c r="Q778" s="378" t="s">
        <v>1413</v>
      </c>
      <c r="R778" s="378" t="s">
        <v>1413</v>
      </c>
      <c r="S778" s="381">
        <v>15</v>
      </c>
      <c r="T778" s="381" t="s">
        <v>1261</v>
      </c>
      <c r="U778" s="378" t="s">
        <v>4057</v>
      </c>
      <c r="V778" s="384" t="s">
        <v>1426</v>
      </c>
      <c r="W778" s="378" t="s">
        <v>1413</v>
      </c>
      <c r="X778" s="378" t="s">
        <v>1413</v>
      </c>
      <c r="Y778" s="378" t="s">
        <v>4057</v>
      </c>
      <c r="Z778" s="385" t="s">
        <v>1413</v>
      </c>
      <c r="AA778" s="385" t="s">
        <v>1413</v>
      </c>
      <c r="AB778" s="378" t="s">
        <v>4059</v>
      </c>
      <c r="AC778" s="378" t="s">
        <v>1413</v>
      </c>
      <c r="AD778" s="378" t="s">
        <v>1413</v>
      </c>
      <c r="AE778" s="378" t="s">
        <v>1413</v>
      </c>
      <c r="AF778" s="378" t="s">
        <v>1413</v>
      </c>
    </row>
    <row r="779" spans="1:32" hidden="1">
      <c r="A779" s="378" t="s">
        <v>50</v>
      </c>
      <c r="B779" s="379">
        <f t="shared" si="12"/>
        <v>0</v>
      </c>
      <c r="C779" s="378"/>
      <c r="D779" s="378"/>
      <c r="E779" s="378"/>
      <c r="F779" s="380" t="s">
        <v>1413</v>
      </c>
      <c r="G779" s="378" t="s">
        <v>4103</v>
      </c>
      <c r="H779" s="379" t="s">
        <v>1491</v>
      </c>
      <c r="I779" s="378" t="s">
        <v>1506</v>
      </c>
      <c r="J779" s="381" t="s">
        <v>1413</v>
      </c>
      <c r="K779" s="381" t="s">
        <v>1413</v>
      </c>
      <c r="L779" s="378" t="s">
        <v>4104</v>
      </c>
      <c r="M779" s="378" t="s">
        <v>4057</v>
      </c>
      <c r="N779" s="382">
        <v>41677</v>
      </c>
      <c r="O779" s="383">
        <v>2014</v>
      </c>
      <c r="P779" s="378" t="s">
        <v>1413</v>
      </c>
      <c r="Q779" s="378" t="s">
        <v>1413</v>
      </c>
      <c r="R779" s="378" t="s">
        <v>1413</v>
      </c>
      <c r="S779" s="381">
        <v>8</v>
      </c>
      <c r="T779" s="381" t="s">
        <v>1261</v>
      </c>
      <c r="U779" s="378" t="s">
        <v>4057</v>
      </c>
      <c r="V779" s="384" t="s">
        <v>1426</v>
      </c>
      <c r="W779" s="378" t="s">
        <v>1413</v>
      </c>
      <c r="X779" s="378" t="s">
        <v>1413</v>
      </c>
      <c r="Y779" s="378" t="s">
        <v>4057</v>
      </c>
      <c r="Z779" s="385" t="s">
        <v>1413</v>
      </c>
      <c r="AA779" s="385" t="s">
        <v>1413</v>
      </c>
      <c r="AB779" s="378" t="s">
        <v>4059</v>
      </c>
      <c r="AC779" s="378" t="s">
        <v>1413</v>
      </c>
      <c r="AD779" s="378" t="s">
        <v>1413</v>
      </c>
      <c r="AE779" s="378" t="s">
        <v>1413</v>
      </c>
      <c r="AF779" s="378" t="s">
        <v>1413</v>
      </c>
    </row>
    <row r="780" spans="1:32" hidden="1">
      <c r="A780" s="378" t="s">
        <v>4554</v>
      </c>
      <c r="B780" s="379">
        <f t="shared" si="12"/>
        <v>0</v>
      </c>
      <c r="C780" s="378"/>
      <c r="D780" s="378"/>
      <c r="E780" s="378"/>
      <c r="F780" s="380" t="s">
        <v>1413</v>
      </c>
      <c r="G780" s="378" t="s">
        <v>4618</v>
      </c>
      <c r="H780" s="379" t="s">
        <v>1491</v>
      </c>
      <c r="I780" s="378" t="s">
        <v>1506</v>
      </c>
      <c r="J780" s="381" t="s">
        <v>1413</v>
      </c>
      <c r="K780" s="381" t="s">
        <v>1413</v>
      </c>
      <c r="L780" s="378" t="s">
        <v>4619</v>
      </c>
      <c r="M780" s="378" t="s">
        <v>1427</v>
      </c>
      <c r="N780" s="382">
        <v>41091</v>
      </c>
      <c r="O780" s="383">
        <v>2012</v>
      </c>
      <c r="P780" s="378" t="s">
        <v>1413</v>
      </c>
      <c r="Q780" s="378" t="s">
        <v>1413</v>
      </c>
      <c r="R780" s="378" t="s">
        <v>1413</v>
      </c>
      <c r="S780" s="381">
        <v>18</v>
      </c>
      <c r="T780" s="381" t="s">
        <v>1261</v>
      </c>
      <c r="U780" s="378" t="s">
        <v>1427</v>
      </c>
      <c r="V780" s="384" t="s">
        <v>1496</v>
      </c>
      <c r="W780" s="378" t="s">
        <v>1413</v>
      </c>
      <c r="X780" s="378" t="s">
        <v>1413</v>
      </c>
      <c r="Y780" s="378" t="s">
        <v>4553</v>
      </c>
      <c r="Z780" s="385" t="s">
        <v>1413</v>
      </c>
      <c r="AA780" s="385" t="s">
        <v>1413</v>
      </c>
      <c r="AB780" s="378" t="s">
        <v>4558</v>
      </c>
      <c r="AC780" s="378" t="s">
        <v>1413</v>
      </c>
      <c r="AD780" s="378" t="s">
        <v>1413</v>
      </c>
      <c r="AE780" s="378" t="s">
        <v>1413</v>
      </c>
      <c r="AF780" s="378" t="s">
        <v>1413</v>
      </c>
    </row>
    <row r="781" spans="1:32" hidden="1">
      <c r="A781" s="378" t="s">
        <v>4554</v>
      </c>
      <c r="B781" s="379">
        <f t="shared" si="12"/>
        <v>0</v>
      </c>
      <c r="C781" s="378"/>
      <c r="D781" s="378"/>
      <c r="E781" s="378"/>
      <c r="F781" s="380" t="s">
        <v>1413</v>
      </c>
      <c r="G781" s="378" t="s">
        <v>4635</v>
      </c>
      <c r="H781" s="379" t="s">
        <v>1491</v>
      </c>
      <c r="I781" s="378" t="s">
        <v>1506</v>
      </c>
      <c r="J781" s="381" t="s">
        <v>1413</v>
      </c>
      <c r="K781" s="381" t="s">
        <v>1413</v>
      </c>
      <c r="L781" s="378" t="s">
        <v>6467</v>
      </c>
      <c r="M781" s="378" t="s">
        <v>4636</v>
      </c>
      <c r="N781" s="382">
        <v>41068</v>
      </c>
      <c r="O781" s="383">
        <v>2012</v>
      </c>
      <c r="P781" s="378" t="s">
        <v>1413</v>
      </c>
      <c r="Q781" s="378" t="s">
        <v>1413</v>
      </c>
      <c r="R781" s="378" t="s">
        <v>1413</v>
      </c>
      <c r="S781" s="381" t="s">
        <v>1413</v>
      </c>
      <c r="T781" s="381" t="s">
        <v>1426</v>
      </c>
      <c r="U781" s="378" t="s">
        <v>4637</v>
      </c>
      <c r="V781" s="384" t="s">
        <v>1413</v>
      </c>
      <c r="W781" s="378" t="s">
        <v>1413</v>
      </c>
      <c r="X781" s="378" t="s">
        <v>1413</v>
      </c>
      <c r="Y781" s="378" t="s">
        <v>4553</v>
      </c>
      <c r="Z781" s="385" t="s">
        <v>1413</v>
      </c>
      <c r="AA781" s="385" t="s">
        <v>1413</v>
      </c>
      <c r="AB781" s="378" t="s">
        <v>4558</v>
      </c>
      <c r="AC781" s="378" t="s">
        <v>1413</v>
      </c>
      <c r="AD781" s="378" t="s">
        <v>1413</v>
      </c>
      <c r="AE781" s="378" t="s">
        <v>1413</v>
      </c>
      <c r="AF781" s="378" t="s">
        <v>1413</v>
      </c>
    </row>
    <row r="782" spans="1:32">
      <c r="A782" s="378" t="s">
        <v>149</v>
      </c>
      <c r="B782" s="379">
        <f t="shared" si="12"/>
        <v>1</v>
      </c>
      <c r="C782" s="378"/>
      <c r="D782" s="378"/>
      <c r="E782" s="378" t="s">
        <v>1261</v>
      </c>
      <c r="F782" s="380" t="s">
        <v>1413</v>
      </c>
      <c r="G782" s="378" t="s">
        <v>4772</v>
      </c>
      <c r="H782" s="379" t="s">
        <v>1491</v>
      </c>
      <c r="I782" s="378" t="s">
        <v>1985</v>
      </c>
      <c r="J782" s="381" t="s">
        <v>1413</v>
      </c>
      <c r="K782" s="381" t="s">
        <v>1413</v>
      </c>
      <c r="L782" s="378" t="s">
        <v>4773</v>
      </c>
      <c r="M782" s="378" t="s">
        <v>1413</v>
      </c>
      <c r="N782" s="382">
        <v>32470</v>
      </c>
      <c r="O782" s="383">
        <v>1988</v>
      </c>
      <c r="P782" s="378" t="s">
        <v>1413</v>
      </c>
      <c r="Q782" s="378" t="s">
        <v>1413</v>
      </c>
      <c r="R782" s="378" t="s">
        <v>1413</v>
      </c>
      <c r="S782" s="381">
        <v>6</v>
      </c>
      <c r="T782" s="381" t="s">
        <v>1261</v>
      </c>
      <c r="U782" s="378" t="s">
        <v>1427</v>
      </c>
      <c r="V782" s="384" t="s">
        <v>1413</v>
      </c>
      <c r="W782" s="378" t="s">
        <v>1413</v>
      </c>
      <c r="X782" s="378" t="s">
        <v>1413</v>
      </c>
      <c r="Y782" s="378" t="s">
        <v>1413</v>
      </c>
      <c r="Z782" s="385" t="s">
        <v>1413</v>
      </c>
      <c r="AA782" s="385" t="s">
        <v>1413</v>
      </c>
      <c r="AB782" s="378" t="s">
        <v>1413</v>
      </c>
      <c r="AC782" s="378" t="s">
        <v>1413</v>
      </c>
      <c r="AD782" s="378" t="s">
        <v>1413</v>
      </c>
      <c r="AE782" s="378" t="s">
        <v>1413</v>
      </c>
      <c r="AF782" s="378" t="s">
        <v>1413</v>
      </c>
    </row>
    <row r="783" spans="1:32">
      <c r="A783" s="378" t="s">
        <v>149</v>
      </c>
      <c r="B783" s="379">
        <f t="shared" si="12"/>
        <v>1</v>
      </c>
      <c r="C783" s="378"/>
      <c r="D783" s="378"/>
      <c r="E783" s="378" t="s">
        <v>1261</v>
      </c>
      <c r="F783" s="380" t="s">
        <v>1413</v>
      </c>
      <c r="G783" s="378" t="s">
        <v>4786</v>
      </c>
      <c r="H783" s="379" t="s">
        <v>1799</v>
      </c>
      <c r="I783" s="378" t="s">
        <v>2272</v>
      </c>
      <c r="J783" s="381" t="s">
        <v>1413</v>
      </c>
      <c r="K783" s="381" t="s">
        <v>1413</v>
      </c>
      <c r="L783" s="378" t="s">
        <v>4787</v>
      </c>
      <c r="M783" s="378" t="s">
        <v>4788</v>
      </c>
      <c r="N783" s="382">
        <v>9669</v>
      </c>
      <c r="O783" s="383">
        <v>1926</v>
      </c>
      <c r="P783" s="378" t="s">
        <v>1413</v>
      </c>
      <c r="Q783" s="378" t="s">
        <v>1413</v>
      </c>
      <c r="R783" s="378" t="s">
        <v>1413</v>
      </c>
      <c r="S783" s="381">
        <v>1</v>
      </c>
      <c r="T783" s="381" t="s">
        <v>1426</v>
      </c>
      <c r="U783" s="378" t="s">
        <v>4789</v>
      </c>
      <c r="V783" s="384" t="s">
        <v>1261</v>
      </c>
      <c r="W783" s="378" t="s">
        <v>1414</v>
      </c>
      <c r="X783" s="378" t="s">
        <v>4790</v>
      </c>
      <c r="Y783" s="378" t="s">
        <v>4657</v>
      </c>
      <c r="Z783" s="385" t="s">
        <v>1413</v>
      </c>
      <c r="AA783" s="385" t="s">
        <v>1413</v>
      </c>
      <c r="AB783" s="378" t="s">
        <v>4791</v>
      </c>
      <c r="AC783" s="378" t="s">
        <v>4792</v>
      </c>
      <c r="AD783" s="378" t="s">
        <v>4793</v>
      </c>
      <c r="AE783" s="378" t="s">
        <v>4794</v>
      </c>
      <c r="AF783" s="378" t="s">
        <v>1413</v>
      </c>
    </row>
    <row r="784" spans="1:32" hidden="1">
      <c r="A784" s="378" t="s">
        <v>150</v>
      </c>
      <c r="B784" s="379">
        <f t="shared" si="12"/>
        <v>0</v>
      </c>
      <c r="C784" s="378"/>
      <c r="D784" s="378"/>
      <c r="E784" s="378"/>
      <c r="F784" s="380" t="s">
        <v>1413</v>
      </c>
      <c r="G784" s="378" t="s">
        <v>4998</v>
      </c>
      <c r="H784" s="379" t="s">
        <v>1491</v>
      </c>
      <c r="I784" s="378" t="s">
        <v>1506</v>
      </c>
      <c r="J784" s="381" t="s">
        <v>1413</v>
      </c>
      <c r="K784" s="381" t="s">
        <v>1413</v>
      </c>
      <c r="L784" s="378" t="s">
        <v>4999</v>
      </c>
      <c r="M784" s="378" t="s">
        <v>1942</v>
      </c>
      <c r="N784" s="382">
        <v>41621</v>
      </c>
      <c r="O784" s="383">
        <v>2013</v>
      </c>
      <c r="P784" s="378" t="s">
        <v>1413</v>
      </c>
      <c r="Q784" s="378" t="s">
        <v>1413</v>
      </c>
      <c r="R784" s="378" t="s">
        <v>1413</v>
      </c>
      <c r="S784" s="381">
        <v>16</v>
      </c>
      <c r="T784" s="381" t="s">
        <v>1426</v>
      </c>
      <c r="U784" s="378" t="s">
        <v>5000</v>
      </c>
      <c r="V784" s="384" t="s">
        <v>1426</v>
      </c>
      <c r="W784" s="378" t="s">
        <v>1413</v>
      </c>
      <c r="X784" s="378" t="s">
        <v>1413</v>
      </c>
      <c r="Y784" s="378" t="s">
        <v>1413</v>
      </c>
      <c r="Z784" s="385" t="s">
        <v>1413</v>
      </c>
      <c r="AA784" s="385" t="s">
        <v>1413</v>
      </c>
      <c r="AB784" s="378" t="s">
        <v>4945</v>
      </c>
      <c r="AC784" s="378" t="s">
        <v>5001</v>
      </c>
      <c r="AD784" s="378" t="s">
        <v>1413</v>
      </c>
      <c r="AE784" s="378" t="s">
        <v>1413</v>
      </c>
      <c r="AF784" s="378" t="s">
        <v>1413</v>
      </c>
    </row>
    <row r="785" spans="1:32" hidden="1">
      <c r="A785" s="378" t="s">
        <v>150</v>
      </c>
      <c r="B785" s="379">
        <f t="shared" si="12"/>
        <v>0</v>
      </c>
      <c r="C785" s="378"/>
      <c r="D785" s="378"/>
      <c r="E785" s="378"/>
      <c r="F785" s="380" t="s">
        <v>1413</v>
      </c>
      <c r="G785" s="378" t="s">
        <v>5163</v>
      </c>
      <c r="H785" s="379" t="s">
        <v>1491</v>
      </c>
      <c r="I785" s="378" t="s">
        <v>1506</v>
      </c>
      <c r="J785" s="381" t="s">
        <v>1413</v>
      </c>
      <c r="K785" s="381" t="s">
        <v>1413</v>
      </c>
      <c r="L785" s="378" t="s">
        <v>5164</v>
      </c>
      <c r="M785" s="378" t="s">
        <v>1942</v>
      </c>
      <c r="N785" s="382">
        <v>39436</v>
      </c>
      <c r="O785" s="383">
        <v>2007</v>
      </c>
      <c r="P785" s="378" t="s">
        <v>1413</v>
      </c>
      <c r="Q785" s="378" t="s">
        <v>1413</v>
      </c>
      <c r="R785" s="378" t="s">
        <v>1413</v>
      </c>
      <c r="S785" s="381">
        <v>25</v>
      </c>
      <c r="T785" s="381" t="s">
        <v>1426</v>
      </c>
      <c r="U785" s="378" t="s">
        <v>5165</v>
      </c>
      <c r="V785" s="384" t="s">
        <v>1426</v>
      </c>
      <c r="W785" s="378" t="s">
        <v>1413</v>
      </c>
      <c r="X785" s="378" t="s">
        <v>1413</v>
      </c>
      <c r="Y785" s="378" t="s">
        <v>4998</v>
      </c>
      <c r="Z785" s="385" t="s">
        <v>1413</v>
      </c>
      <c r="AA785" s="385" t="s">
        <v>1413</v>
      </c>
      <c r="AB785" s="378" t="s">
        <v>4945</v>
      </c>
      <c r="AC785" s="378" t="s">
        <v>5166</v>
      </c>
      <c r="AD785" s="378" t="s">
        <v>1413</v>
      </c>
      <c r="AE785" s="378" t="s">
        <v>1413</v>
      </c>
      <c r="AF785" s="378" t="s">
        <v>1413</v>
      </c>
    </row>
    <row r="786" spans="1:32" hidden="1">
      <c r="A786" s="378" t="s">
        <v>150</v>
      </c>
      <c r="B786" s="379">
        <f t="shared" si="12"/>
        <v>0</v>
      </c>
      <c r="C786" s="378"/>
      <c r="D786" s="378"/>
      <c r="E786" s="378"/>
      <c r="F786" s="380" t="s">
        <v>1413</v>
      </c>
      <c r="G786" s="378" t="s">
        <v>5413</v>
      </c>
      <c r="H786" s="379" t="s">
        <v>1491</v>
      </c>
      <c r="I786" s="378" t="s">
        <v>1506</v>
      </c>
      <c r="J786" s="381" t="s">
        <v>1413</v>
      </c>
      <c r="K786" s="381" t="s">
        <v>1413</v>
      </c>
      <c r="L786" s="378" t="s">
        <v>5414</v>
      </c>
      <c r="M786" s="378" t="s">
        <v>5415</v>
      </c>
      <c r="N786" s="382">
        <v>40809</v>
      </c>
      <c r="O786" s="383">
        <v>2011</v>
      </c>
      <c r="P786" s="378" t="s">
        <v>1413</v>
      </c>
      <c r="Q786" s="378" t="s">
        <v>1413</v>
      </c>
      <c r="R786" s="378" t="s">
        <v>1413</v>
      </c>
      <c r="S786" s="381">
        <v>19</v>
      </c>
      <c r="T786" s="381" t="s">
        <v>1426</v>
      </c>
      <c r="U786" s="378" t="s">
        <v>5416</v>
      </c>
      <c r="V786" s="384" t="s">
        <v>1426</v>
      </c>
      <c r="W786" s="378" t="s">
        <v>1413</v>
      </c>
      <c r="X786" s="378" t="s">
        <v>1413</v>
      </c>
      <c r="Y786" s="378" t="s">
        <v>4998</v>
      </c>
      <c r="Z786" s="385" t="s">
        <v>1413</v>
      </c>
      <c r="AA786" s="385" t="s">
        <v>1413</v>
      </c>
      <c r="AB786" s="378" t="s">
        <v>4945</v>
      </c>
      <c r="AC786" s="378" t="s">
        <v>5417</v>
      </c>
      <c r="AD786" s="378" t="s">
        <v>1413</v>
      </c>
      <c r="AE786" s="378" t="s">
        <v>1413</v>
      </c>
      <c r="AF786" s="378" t="s">
        <v>1413</v>
      </c>
    </row>
    <row r="787" spans="1:32" hidden="1">
      <c r="A787" s="378" t="s">
        <v>151</v>
      </c>
      <c r="B787" s="379">
        <f t="shared" si="12"/>
        <v>0</v>
      </c>
      <c r="C787" s="378"/>
      <c r="D787" s="378"/>
      <c r="E787" s="378"/>
      <c r="F787" s="380" t="s">
        <v>1413</v>
      </c>
      <c r="G787" s="378" t="s">
        <v>5563</v>
      </c>
      <c r="H787" s="379" t="s">
        <v>1491</v>
      </c>
      <c r="I787" s="378" t="s">
        <v>1506</v>
      </c>
      <c r="J787" s="381" t="s">
        <v>1413</v>
      </c>
      <c r="K787" s="381" t="s">
        <v>1413</v>
      </c>
      <c r="L787" s="378" t="s">
        <v>5564</v>
      </c>
      <c r="M787" s="378" t="s">
        <v>5565</v>
      </c>
      <c r="N787" s="382">
        <v>33695</v>
      </c>
      <c r="O787" s="383">
        <v>1992</v>
      </c>
      <c r="P787" s="378" t="s">
        <v>1413</v>
      </c>
      <c r="Q787" s="378" t="s">
        <v>1413</v>
      </c>
      <c r="R787" s="378" t="s">
        <v>1413</v>
      </c>
      <c r="S787" s="381">
        <v>10</v>
      </c>
      <c r="T787" s="381" t="s">
        <v>1426</v>
      </c>
      <c r="U787" s="378" t="s">
        <v>5566</v>
      </c>
      <c r="V787" s="384" t="s">
        <v>1426</v>
      </c>
      <c r="W787" s="378" t="s">
        <v>1413</v>
      </c>
      <c r="X787" s="378" t="s">
        <v>1413</v>
      </c>
      <c r="Y787" s="378" t="s">
        <v>5483</v>
      </c>
      <c r="Z787" s="385" t="s">
        <v>1413</v>
      </c>
      <c r="AA787" s="385" t="s">
        <v>1413</v>
      </c>
      <c r="AB787" s="378" t="s">
        <v>5567</v>
      </c>
      <c r="AC787" s="378" t="s">
        <v>1413</v>
      </c>
      <c r="AD787" s="378" t="s">
        <v>1413</v>
      </c>
      <c r="AE787" s="378" t="s">
        <v>1413</v>
      </c>
      <c r="AF787" s="378" t="s">
        <v>1413</v>
      </c>
    </row>
    <row r="788" spans="1:32" hidden="1">
      <c r="A788" s="378" t="s">
        <v>151</v>
      </c>
      <c r="B788" s="379">
        <f t="shared" si="12"/>
        <v>0</v>
      </c>
      <c r="C788" s="378"/>
      <c r="D788" s="378"/>
      <c r="E788" s="378"/>
      <c r="F788" s="380" t="s">
        <v>1413</v>
      </c>
      <c r="G788" s="378" t="s">
        <v>5590</v>
      </c>
      <c r="H788" s="379" t="s">
        <v>1491</v>
      </c>
      <c r="I788" s="378" t="s">
        <v>1506</v>
      </c>
      <c r="J788" s="381" t="s">
        <v>1413</v>
      </c>
      <c r="K788" s="381" t="s">
        <v>1413</v>
      </c>
      <c r="L788" s="378" t="s">
        <v>5591</v>
      </c>
      <c r="M788" s="378" t="s">
        <v>2698</v>
      </c>
      <c r="N788" s="382">
        <v>41542</v>
      </c>
      <c r="O788" s="383">
        <v>2013</v>
      </c>
      <c r="P788" s="378" t="s">
        <v>1413</v>
      </c>
      <c r="Q788" s="378" t="s">
        <v>1413</v>
      </c>
      <c r="R788" s="378" t="s">
        <v>1413</v>
      </c>
      <c r="S788" s="381">
        <v>12</v>
      </c>
      <c r="T788" s="381" t="s">
        <v>1261</v>
      </c>
      <c r="U788" s="378" t="s">
        <v>5592</v>
      </c>
      <c r="V788" s="384" t="s">
        <v>1426</v>
      </c>
      <c r="W788" s="378" t="s">
        <v>1413</v>
      </c>
      <c r="X788" s="378" t="s">
        <v>1413</v>
      </c>
      <c r="Y788" s="378" t="s">
        <v>5483</v>
      </c>
      <c r="Z788" s="385" t="s">
        <v>1413</v>
      </c>
      <c r="AA788" s="385" t="s">
        <v>1413</v>
      </c>
      <c r="AB788" s="378" t="s">
        <v>5593</v>
      </c>
      <c r="AC788" s="378" t="s">
        <v>5594</v>
      </c>
      <c r="AD788" s="378" t="s">
        <v>1413</v>
      </c>
      <c r="AE788" s="378" t="s">
        <v>1413</v>
      </c>
      <c r="AF788" s="378" t="s">
        <v>1413</v>
      </c>
    </row>
    <row r="789" spans="1:32" hidden="1">
      <c r="A789" s="378" t="s">
        <v>151</v>
      </c>
      <c r="B789" s="379">
        <f t="shared" si="12"/>
        <v>0</v>
      </c>
      <c r="C789" s="378"/>
      <c r="D789" s="378"/>
      <c r="E789" s="378"/>
      <c r="F789" s="380" t="s">
        <v>1413</v>
      </c>
      <c r="G789" s="378" t="s">
        <v>5757</v>
      </c>
      <c r="H789" s="379" t="s">
        <v>1491</v>
      </c>
      <c r="I789" s="378" t="s">
        <v>1506</v>
      </c>
      <c r="J789" s="381" t="s">
        <v>1413</v>
      </c>
      <c r="K789" s="381" t="s">
        <v>1413</v>
      </c>
      <c r="L789" s="378" t="s">
        <v>5758</v>
      </c>
      <c r="M789" s="378" t="s">
        <v>1942</v>
      </c>
      <c r="N789" s="382">
        <v>35230</v>
      </c>
      <c r="O789" s="383">
        <v>1996</v>
      </c>
      <c r="P789" s="378" t="s">
        <v>1413</v>
      </c>
      <c r="Q789" s="378" t="s">
        <v>1413</v>
      </c>
      <c r="R789" s="378" t="s">
        <v>1413</v>
      </c>
      <c r="S789" s="381">
        <v>10</v>
      </c>
      <c r="T789" s="381" t="s">
        <v>1426</v>
      </c>
      <c r="U789" s="378" t="s">
        <v>5759</v>
      </c>
      <c r="V789" s="384" t="s">
        <v>1426</v>
      </c>
      <c r="W789" s="378" t="s">
        <v>1413</v>
      </c>
      <c r="X789" s="378" t="s">
        <v>1413</v>
      </c>
      <c r="Y789" s="378" t="s">
        <v>5483</v>
      </c>
      <c r="Z789" s="385" t="s">
        <v>1413</v>
      </c>
      <c r="AA789" s="385" t="s">
        <v>1413</v>
      </c>
      <c r="AB789" s="378" t="s">
        <v>5567</v>
      </c>
      <c r="AC789" s="378" t="s">
        <v>1413</v>
      </c>
      <c r="AD789" s="378" t="s">
        <v>1413</v>
      </c>
      <c r="AE789" s="378" t="s">
        <v>1413</v>
      </c>
      <c r="AF789" s="378" t="s">
        <v>1413</v>
      </c>
    </row>
    <row r="790" spans="1:32" hidden="1">
      <c r="A790" s="378" t="s">
        <v>152</v>
      </c>
      <c r="B790" s="379">
        <f t="shared" si="12"/>
        <v>0</v>
      </c>
      <c r="C790" s="378"/>
      <c r="D790" s="378"/>
      <c r="E790" s="378"/>
      <c r="F790" s="380" t="s">
        <v>1413</v>
      </c>
      <c r="G790" s="378" t="s">
        <v>5929</v>
      </c>
      <c r="H790" s="379" t="s">
        <v>1491</v>
      </c>
      <c r="I790" s="378" t="s">
        <v>1506</v>
      </c>
      <c r="J790" s="381" t="s">
        <v>1413</v>
      </c>
      <c r="K790" s="381" t="s">
        <v>1413</v>
      </c>
      <c r="L790" s="378" t="s">
        <v>5930</v>
      </c>
      <c r="M790" s="378" t="s">
        <v>5931</v>
      </c>
      <c r="N790" s="382">
        <v>41250</v>
      </c>
      <c r="O790" s="383">
        <v>2012</v>
      </c>
      <c r="P790" s="378" t="s">
        <v>1413</v>
      </c>
      <c r="Q790" s="378" t="s">
        <v>1413</v>
      </c>
      <c r="R790" s="378" t="s">
        <v>1413</v>
      </c>
      <c r="S790" s="381">
        <v>0</v>
      </c>
      <c r="T790" s="381" t="s">
        <v>1426</v>
      </c>
      <c r="U790" s="378" t="s">
        <v>1942</v>
      </c>
      <c r="V790" s="384" t="s">
        <v>1413</v>
      </c>
      <c r="W790" s="378" t="s">
        <v>1413</v>
      </c>
      <c r="X790" s="378" t="s">
        <v>1413</v>
      </c>
      <c r="Y790" s="378" t="s">
        <v>1413</v>
      </c>
      <c r="Z790" s="385" t="s">
        <v>1413</v>
      </c>
      <c r="AA790" s="385" t="s">
        <v>1413</v>
      </c>
      <c r="AB790" s="378" t="s">
        <v>5932</v>
      </c>
      <c r="AC790" s="378" t="s">
        <v>5933</v>
      </c>
      <c r="AD790" s="378" t="s">
        <v>1413</v>
      </c>
      <c r="AE790" s="378" t="s">
        <v>1413</v>
      </c>
      <c r="AF790" s="378" t="s">
        <v>1413</v>
      </c>
    </row>
    <row r="791" spans="1:32" hidden="1">
      <c r="A791" s="378" t="s">
        <v>5971</v>
      </c>
      <c r="B791" s="379">
        <f t="shared" si="12"/>
        <v>0</v>
      </c>
      <c r="C791" s="378"/>
      <c r="D791" s="378"/>
      <c r="E791" s="378"/>
      <c r="F791" s="380" t="s">
        <v>1413</v>
      </c>
      <c r="G791" s="378" t="s">
        <v>6238</v>
      </c>
      <c r="H791" s="379" t="s">
        <v>1491</v>
      </c>
      <c r="I791" s="378" t="s">
        <v>1506</v>
      </c>
      <c r="J791" s="381" t="s">
        <v>1413</v>
      </c>
      <c r="K791" s="381" t="s">
        <v>1413</v>
      </c>
      <c r="L791" s="378" t="s">
        <v>6239</v>
      </c>
      <c r="M791" s="378" t="s">
        <v>6240</v>
      </c>
      <c r="N791" s="382">
        <v>36342</v>
      </c>
      <c r="O791" s="383">
        <v>1999</v>
      </c>
      <c r="P791" s="378" t="s">
        <v>1413</v>
      </c>
      <c r="Q791" s="378" t="s">
        <v>1413</v>
      </c>
      <c r="R791" s="378" t="s">
        <v>1413</v>
      </c>
      <c r="S791" s="381">
        <v>0</v>
      </c>
      <c r="T791" s="381" t="s">
        <v>1426</v>
      </c>
      <c r="U791" s="378" t="s">
        <v>1413</v>
      </c>
      <c r="V791" s="384" t="s">
        <v>1426</v>
      </c>
      <c r="W791" s="378" t="s">
        <v>1413</v>
      </c>
      <c r="X791" s="378" t="s">
        <v>1413</v>
      </c>
      <c r="Y791" s="378" t="s">
        <v>1413</v>
      </c>
      <c r="Z791" s="385" t="s">
        <v>1413</v>
      </c>
      <c r="AA791" s="385" t="s">
        <v>1413</v>
      </c>
      <c r="AB791" s="378" t="s">
        <v>6241</v>
      </c>
      <c r="AC791" s="378" t="s">
        <v>6242</v>
      </c>
      <c r="AD791" s="378" t="s">
        <v>1413</v>
      </c>
      <c r="AE791" s="378" t="s">
        <v>1413</v>
      </c>
      <c r="AF791" s="378" t="s">
        <v>1413</v>
      </c>
    </row>
    <row r="792" spans="1:32" hidden="1">
      <c r="A792" s="378" t="s">
        <v>5971</v>
      </c>
      <c r="B792" s="379">
        <f t="shared" si="12"/>
        <v>0</v>
      </c>
      <c r="C792" s="378"/>
      <c r="D792" s="378"/>
      <c r="E792" s="378"/>
      <c r="F792" s="380" t="s">
        <v>1413</v>
      </c>
      <c r="G792" s="378" t="s">
        <v>6259</v>
      </c>
      <c r="H792" s="379" t="s">
        <v>1491</v>
      </c>
      <c r="I792" s="378" t="s">
        <v>1506</v>
      </c>
      <c r="J792" s="381" t="s">
        <v>1413</v>
      </c>
      <c r="K792" s="381" t="s">
        <v>1413</v>
      </c>
      <c r="L792" s="378" t="s">
        <v>6260</v>
      </c>
      <c r="M792" s="378" t="s">
        <v>6261</v>
      </c>
      <c r="N792" s="382">
        <v>39814</v>
      </c>
      <c r="O792" s="383">
        <v>2009</v>
      </c>
      <c r="P792" s="378" t="s">
        <v>1413</v>
      </c>
      <c r="Q792" s="378" t="s">
        <v>1413</v>
      </c>
      <c r="R792" s="378" t="s">
        <v>1413</v>
      </c>
      <c r="S792" s="381" t="s">
        <v>1413</v>
      </c>
      <c r="T792" s="381" t="s">
        <v>1426</v>
      </c>
      <c r="U792" s="378" t="s">
        <v>1413</v>
      </c>
      <c r="V792" s="384" t="s">
        <v>1426</v>
      </c>
      <c r="W792" s="378" t="s">
        <v>1413</v>
      </c>
      <c r="X792" s="378" t="s">
        <v>1413</v>
      </c>
      <c r="Y792" s="378" t="s">
        <v>1413</v>
      </c>
      <c r="Z792" s="385" t="s">
        <v>1413</v>
      </c>
      <c r="AA792" s="385" t="s">
        <v>1413</v>
      </c>
      <c r="AB792" s="378" t="s">
        <v>6262</v>
      </c>
      <c r="AC792" s="378" t="s">
        <v>1413</v>
      </c>
      <c r="AD792" s="378" t="s">
        <v>1413</v>
      </c>
      <c r="AE792" s="378" t="s">
        <v>1413</v>
      </c>
      <c r="AF792" s="378" t="s">
        <v>1413</v>
      </c>
    </row>
    <row r="793" spans="1:32" hidden="1">
      <c r="A793" s="378" t="s">
        <v>5971</v>
      </c>
      <c r="B793" s="379">
        <f t="shared" si="12"/>
        <v>0</v>
      </c>
      <c r="C793" s="378"/>
      <c r="D793" s="378"/>
      <c r="E793" s="378"/>
      <c r="F793" s="380" t="s">
        <v>1413</v>
      </c>
      <c r="G793" s="378" t="s">
        <v>6062</v>
      </c>
      <c r="H793" s="379" t="s">
        <v>1491</v>
      </c>
      <c r="I793" s="378" t="s">
        <v>1506</v>
      </c>
      <c r="J793" s="381" t="s">
        <v>1413</v>
      </c>
      <c r="K793" s="381" t="s">
        <v>1413</v>
      </c>
      <c r="L793" s="378" t="s">
        <v>6063</v>
      </c>
      <c r="M793" s="378" t="s">
        <v>6064</v>
      </c>
      <c r="N793" s="382">
        <v>33053</v>
      </c>
      <c r="O793" s="383">
        <v>1990</v>
      </c>
      <c r="P793" s="378" t="s">
        <v>1413</v>
      </c>
      <c r="Q793" s="378" t="s">
        <v>1413</v>
      </c>
      <c r="R793" s="378" t="s">
        <v>1413</v>
      </c>
      <c r="S793" s="381">
        <v>9</v>
      </c>
      <c r="T793" s="381" t="s">
        <v>1426</v>
      </c>
      <c r="U793" s="378" t="s">
        <v>6065</v>
      </c>
      <c r="V793" s="384" t="s">
        <v>1426</v>
      </c>
      <c r="W793" s="378" t="s">
        <v>1413</v>
      </c>
      <c r="X793" s="378" t="s">
        <v>1413</v>
      </c>
      <c r="Y793" s="378" t="s">
        <v>1413</v>
      </c>
      <c r="Z793" s="385" t="s">
        <v>1413</v>
      </c>
      <c r="AA793" s="385" t="s">
        <v>1413</v>
      </c>
      <c r="AB793" s="378" t="s">
        <v>1413</v>
      </c>
      <c r="AC793" s="378" t="s">
        <v>1413</v>
      </c>
      <c r="AD793" s="378" t="s">
        <v>1413</v>
      </c>
      <c r="AE793" s="378" t="s">
        <v>1413</v>
      </c>
      <c r="AF793" s="378" t="s">
        <v>1413</v>
      </c>
    </row>
    <row r="794" spans="1:32" hidden="1">
      <c r="A794" s="378" t="s">
        <v>5971</v>
      </c>
      <c r="B794" s="379">
        <f t="shared" si="12"/>
        <v>0</v>
      </c>
      <c r="C794" s="378"/>
      <c r="D794" s="378"/>
      <c r="E794" s="378"/>
      <c r="F794" s="380" t="s">
        <v>1413</v>
      </c>
      <c r="G794" s="378" t="s">
        <v>6066</v>
      </c>
      <c r="H794" s="379" t="s">
        <v>1491</v>
      </c>
      <c r="I794" s="378" t="s">
        <v>1506</v>
      </c>
      <c r="J794" s="381" t="s">
        <v>1413</v>
      </c>
      <c r="K794" s="381" t="s">
        <v>1413</v>
      </c>
      <c r="L794" s="378" t="s">
        <v>6067</v>
      </c>
      <c r="M794" s="378" t="s">
        <v>1942</v>
      </c>
      <c r="N794" s="382">
        <v>34152</v>
      </c>
      <c r="O794" s="383">
        <v>1993</v>
      </c>
      <c r="P794" s="378" t="s">
        <v>1413</v>
      </c>
      <c r="Q794" s="378" t="s">
        <v>1413</v>
      </c>
      <c r="R794" s="378" t="s">
        <v>1413</v>
      </c>
      <c r="S794" s="381">
        <v>10</v>
      </c>
      <c r="T794" s="381" t="s">
        <v>1426</v>
      </c>
      <c r="U794" s="378" t="s">
        <v>1942</v>
      </c>
      <c r="V794" s="384" t="s">
        <v>1426</v>
      </c>
      <c r="W794" s="378" t="s">
        <v>1413</v>
      </c>
      <c r="X794" s="378" t="s">
        <v>1413</v>
      </c>
      <c r="Y794" s="378" t="s">
        <v>5996</v>
      </c>
      <c r="Z794" s="385" t="s">
        <v>1413</v>
      </c>
      <c r="AA794" s="385" t="s">
        <v>1413</v>
      </c>
      <c r="AB794" s="378" t="s">
        <v>1413</v>
      </c>
      <c r="AC794" s="378" t="s">
        <v>6068</v>
      </c>
      <c r="AD794" s="378" t="s">
        <v>1413</v>
      </c>
      <c r="AE794" s="378" t="s">
        <v>1413</v>
      </c>
      <c r="AF794" s="378" t="s">
        <v>1413</v>
      </c>
    </row>
    <row r="795" spans="1:32" hidden="1">
      <c r="A795" s="378" t="s">
        <v>5971</v>
      </c>
      <c r="B795" s="379">
        <f t="shared" si="12"/>
        <v>0</v>
      </c>
      <c r="C795" s="378"/>
      <c r="D795" s="378"/>
      <c r="E795" s="378"/>
      <c r="F795" s="380" t="s">
        <v>1413</v>
      </c>
      <c r="G795" s="378" t="s">
        <v>6082</v>
      </c>
      <c r="H795" s="379" t="s">
        <v>1491</v>
      </c>
      <c r="I795" s="378" t="s">
        <v>1506</v>
      </c>
      <c r="J795" s="381" t="s">
        <v>1413</v>
      </c>
      <c r="K795" s="381" t="s">
        <v>1413</v>
      </c>
      <c r="L795" s="378" t="s">
        <v>6083</v>
      </c>
      <c r="M795" s="378" t="s">
        <v>6084</v>
      </c>
      <c r="N795" s="382">
        <v>34152</v>
      </c>
      <c r="O795" s="383">
        <v>1993</v>
      </c>
      <c r="P795" s="378" t="s">
        <v>1413</v>
      </c>
      <c r="Q795" s="378" t="s">
        <v>1413</v>
      </c>
      <c r="R795" s="378" t="s">
        <v>1413</v>
      </c>
      <c r="S795" s="381">
        <v>0</v>
      </c>
      <c r="T795" s="381" t="s">
        <v>1426</v>
      </c>
      <c r="U795" s="378" t="s">
        <v>1413</v>
      </c>
      <c r="V795" s="384" t="s">
        <v>1413</v>
      </c>
      <c r="W795" s="378" t="s">
        <v>1413</v>
      </c>
      <c r="X795" s="378" t="s">
        <v>1413</v>
      </c>
      <c r="Y795" s="378" t="s">
        <v>1413</v>
      </c>
      <c r="Z795" s="385" t="s">
        <v>1413</v>
      </c>
      <c r="AA795" s="385" t="s">
        <v>1413</v>
      </c>
      <c r="AB795" s="378" t="s">
        <v>6085</v>
      </c>
      <c r="AC795" s="378" t="s">
        <v>6086</v>
      </c>
      <c r="AD795" s="378" t="s">
        <v>1413</v>
      </c>
      <c r="AE795" s="378" t="s">
        <v>1413</v>
      </c>
      <c r="AF795" s="378" t="s">
        <v>1413</v>
      </c>
    </row>
    <row r="796" spans="1:32">
      <c r="A796" s="378" t="s">
        <v>150</v>
      </c>
      <c r="B796" s="379">
        <f t="shared" si="12"/>
        <v>2</v>
      </c>
      <c r="C796" s="378" t="s">
        <v>1261</v>
      </c>
      <c r="D796" s="378" t="s">
        <v>1261</v>
      </c>
      <c r="E796" s="378"/>
      <c r="F796" s="380" t="s">
        <v>1413</v>
      </c>
      <c r="G796" s="378" t="s">
        <v>4979</v>
      </c>
      <c r="H796" s="379" t="s">
        <v>1491</v>
      </c>
      <c r="I796" s="378" t="s">
        <v>1511</v>
      </c>
      <c r="J796" s="381" t="s">
        <v>1413</v>
      </c>
      <c r="K796" s="381" t="s">
        <v>1413</v>
      </c>
      <c r="L796" s="378" t="s">
        <v>4980</v>
      </c>
      <c r="M796" s="378" t="s">
        <v>1413</v>
      </c>
      <c r="N796" s="382">
        <v>23747</v>
      </c>
      <c r="O796" s="383">
        <v>1965</v>
      </c>
      <c r="P796" s="378" t="s">
        <v>1413</v>
      </c>
      <c r="Q796" s="378" t="s">
        <v>1413</v>
      </c>
      <c r="R796" s="378" t="s">
        <v>1413</v>
      </c>
      <c r="S796" s="381">
        <v>0</v>
      </c>
      <c r="T796" s="381" t="s">
        <v>1426</v>
      </c>
      <c r="U796" s="378" t="s">
        <v>1413</v>
      </c>
      <c r="V796" s="384" t="s">
        <v>1413</v>
      </c>
      <c r="W796" s="378" t="s">
        <v>1413</v>
      </c>
      <c r="X796" s="378" t="s">
        <v>1413</v>
      </c>
      <c r="Y796" s="378" t="s">
        <v>1413</v>
      </c>
      <c r="Z796" s="385" t="s">
        <v>1413</v>
      </c>
      <c r="AA796" s="385" t="s">
        <v>1413</v>
      </c>
      <c r="AB796" s="378" t="s">
        <v>4981</v>
      </c>
      <c r="AC796" s="378" t="s">
        <v>4982</v>
      </c>
      <c r="AD796" s="378" t="s">
        <v>1413</v>
      </c>
      <c r="AE796" s="378" t="s">
        <v>1413</v>
      </c>
      <c r="AF796" s="378" t="s">
        <v>1413</v>
      </c>
    </row>
    <row r="797" spans="1:32">
      <c r="A797" s="378" t="s">
        <v>151</v>
      </c>
      <c r="B797" s="379">
        <f t="shared" si="12"/>
        <v>2</v>
      </c>
      <c r="C797" s="378" t="s">
        <v>1261</v>
      </c>
      <c r="D797" s="378" t="s">
        <v>1261</v>
      </c>
      <c r="E797" s="378"/>
      <c r="F797" s="380" t="s">
        <v>1413</v>
      </c>
      <c r="G797" s="378" t="s">
        <v>5492</v>
      </c>
      <c r="H797" s="379" t="s">
        <v>1405</v>
      </c>
      <c r="I797" s="378" t="s">
        <v>1406</v>
      </c>
      <c r="J797" s="381" t="s">
        <v>1407</v>
      </c>
      <c r="K797" s="381" t="s">
        <v>1421</v>
      </c>
      <c r="L797" s="378" t="s">
        <v>5493</v>
      </c>
      <c r="M797" s="378" t="s">
        <v>5494</v>
      </c>
      <c r="N797" s="382">
        <v>42186</v>
      </c>
      <c r="O797" s="383">
        <v>2015</v>
      </c>
      <c r="P797" s="378" t="s">
        <v>2350</v>
      </c>
      <c r="Q797" s="378" t="s">
        <v>2025</v>
      </c>
      <c r="R797" s="378">
        <v>200</v>
      </c>
      <c r="S797" s="381" t="s">
        <v>1413</v>
      </c>
      <c r="T797" s="381" t="s">
        <v>1426</v>
      </c>
      <c r="U797" s="378" t="s">
        <v>1413</v>
      </c>
      <c r="V797" s="384" t="s">
        <v>1426</v>
      </c>
      <c r="W797" s="378" t="s">
        <v>1414</v>
      </c>
      <c r="X797" s="378" t="s">
        <v>5495</v>
      </c>
      <c r="Y797" s="378" t="s">
        <v>1413</v>
      </c>
      <c r="Z797" s="385">
        <v>71.400000000000006</v>
      </c>
      <c r="AA797" s="385">
        <v>67.400000000000006</v>
      </c>
      <c r="AB797" s="378" t="s">
        <v>5496</v>
      </c>
      <c r="AC797" s="378" t="s">
        <v>5497</v>
      </c>
      <c r="AD797" s="378" t="s">
        <v>1413</v>
      </c>
      <c r="AE797" s="378" t="s">
        <v>1413</v>
      </c>
      <c r="AF797" s="378" t="s">
        <v>2439</v>
      </c>
    </row>
    <row r="798" spans="1:32">
      <c r="A798" s="378" t="s">
        <v>151</v>
      </c>
      <c r="B798" s="379">
        <f t="shared" si="12"/>
        <v>2</v>
      </c>
      <c r="C798" s="378" t="s">
        <v>1261</v>
      </c>
      <c r="D798" s="378"/>
      <c r="E798" s="378" t="s">
        <v>1261</v>
      </c>
      <c r="F798" s="380" t="s">
        <v>1413</v>
      </c>
      <c r="G798" s="378" t="s">
        <v>5835</v>
      </c>
      <c r="H798" s="379" t="s">
        <v>1799</v>
      </c>
      <c r="I798" s="378" t="s">
        <v>2272</v>
      </c>
      <c r="J798" s="381" t="s">
        <v>1413</v>
      </c>
      <c r="K798" s="381" t="s">
        <v>1413</v>
      </c>
      <c r="L798" s="378" t="s">
        <v>5836</v>
      </c>
      <c r="M798" s="378" t="s">
        <v>1413</v>
      </c>
      <c r="N798" s="382">
        <v>38051</v>
      </c>
      <c r="O798" s="383">
        <v>2004</v>
      </c>
      <c r="P798" s="378" t="s">
        <v>1413</v>
      </c>
      <c r="Q798" s="378" t="s">
        <v>1413</v>
      </c>
      <c r="R798" s="378" t="s">
        <v>1413</v>
      </c>
      <c r="S798" s="381">
        <v>4</v>
      </c>
      <c r="T798" s="381" t="s">
        <v>1261</v>
      </c>
      <c r="U798" s="378" t="s">
        <v>5674</v>
      </c>
      <c r="V798" s="384" t="s">
        <v>2728</v>
      </c>
      <c r="W798" s="378" t="s">
        <v>1414</v>
      </c>
      <c r="X798" s="378" t="s">
        <v>5837</v>
      </c>
      <c r="Y798" s="378" t="s">
        <v>5674</v>
      </c>
      <c r="Z798" s="385" t="s">
        <v>1413</v>
      </c>
      <c r="AA798" s="385" t="s">
        <v>1413</v>
      </c>
      <c r="AB798" s="378" t="s">
        <v>5677</v>
      </c>
      <c r="AC798" s="378" t="s">
        <v>1413</v>
      </c>
      <c r="AD798" s="378" t="s">
        <v>1413</v>
      </c>
      <c r="AE798" s="378" t="s">
        <v>1413</v>
      </c>
      <c r="AF798" s="378" t="s">
        <v>1413</v>
      </c>
    </row>
    <row r="799" spans="1:32">
      <c r="A799" s="378" t="s">
        <v>151</v>
      </c>
      <c r="B799" s="379">
        <f t="shared" si="12"/>
        <v>1</v>
      </c>
      <c r="C799" s="378"/>
      <c r="D799" s="378" t="s">
        <v>1261</v>
      </c>
      <c r="E799" s="378"/>
      <c r="F799" s="380" t="s">
        <v>1413</v>
      </c>
      <c r="G799" s="378" t="s">
        <v>5707</v>
      </c>
      <c r="H799" s="379" t="s">
        <v>1405</v>
      </c>
      <c r="I799" s="378" t="s">
        <v>1434</v>
      </c>
      <c r="J799" s="381" t="s">
        <v>1407</v>
      </c>
      <c r="K799" s="381" t="s">
        <v>1421</v>
      </c>
      <c r="L799" s="378" t="s">
        <v>5708</v>
      </c>
      <c r="M799" s="378" t="s">
        <v>5669</v>
      </c>
      <c r="N799" s="382">
        <v>34516</v>
      </c>
      <c r="O799" s="383">
        <v>1994</v>
      </c>
      <c r="P799" s="378" t="s">
        <v>5709</v>
      </c>
      <c r="Q799" s="378" t="s">
        <v>1425</v>
      </c>
      <c r="R799" s="378">
        <v>154</v>
      </c>
      <c r="S799" s="381">
        <v>23</v>
      </c>
      <c r="T799" s="381" t="s">
        <v>1261</v>
      </c>
      <c r="U799" s="378" t="s">
        <v>5710</v>
      </c>
      <c r="V799" s="384" t="s">
        <v>1261</v>
      </c>
      <c r="W799" s="378" t="s">
        <v>1414</v>
      </c>
      <c r="X799" s="378" t="s">
        <v>5711</v>
      </c>
      <c r="Y799" s="378" t="s">
        <v>1413</v>
      </c>
      <c r="Z799" s="385">
        <v>37.1</v>
      </c>
      <c r="AA799" s="385">
        <v>47.6</v>
      </c>
      <c r="AB799" s="378" t="s">
        <v>5712</v>
      </c>
      <c r="AC799" s="378" t="s">
        <v>5713</v>
      </c>
      <c r="AD799" s="378" t="s">
        <v>1413</v>
      </c>
      <c r="AE799" s="378" t="s">
        <v>5714</v>
      </c>
      <c r="AF799" s="378" t="s">
        <v>1413</v>
      </c>
    </row>
    <row r="800" spans="1:32">
      <c r="A800" s="378" t="s">
        <v>152</v>
      </c>
      <c r="B800" s="379">
        <f t="shared" si="12"/>
        <v>3</v>
      </c>
      <c r="C800" s="378" t="s">
        <v>1261</v>
      </c>
      <c r="D800" s="378" t="s">
        <v>1261</v>
      </c>
      <c r="E800" s="378" t="s">
        <v>1261</v>
      </c>
      <c r="F800" s="380" t="s">
        <v>1413</v>
      </c>
      <c r="G800" s="378" t="s">
        <v>5876</v>
      </c>
      <c r="H800" s="379" t="s">
        <v>1405</v>
      </c>
      <c r="I800" s="378" t="s">
        <v>1406</v>
      </c>
      <c r="J800" s="381" t="s">
        <v>1407</v>
      </c>
      <c r="K800" s="381" t="s">
        <v>1421</v>
      </c>
      <c r="L800" s="378" t="s">
        <v>5877</v>
      </c>
      <c r="M800" s="378" t="s">
        <v>5878</v>
      </c>
      <c r="N800" s="382">
        <v>29252</v>
      </c>
      <c r="O800" s="383">
        <v>1980</v>
      </c>
      <c r="P800" s="378" t="s">
        <v>3954</v>
      </c>
      <c r="Q800" s="378" t="s">
        <v>2045</v>
      </c>
      <c r="R800" s="378">
        <v>82</v>
      </c>
      <c r="S800" s="381">
        <v>9</v>
      </c>
      <c r="T800" s="381" t="s">
        <v>1261</v>
      </c>
      <c r="U800" s="378" t="s">
        <v>1413</v>
      </c>
      <c r="V800" s="384" t="s">
        <v>1261</v>
      </c>
      <c r="W800" s="378" t="s">
        <v>1414</v>
      </c>
      <c r="X800" s="378" t="s">
        <v>5879</v>
      </c>
      <c r="Y800" s="378" t="s">
        <v>1413</v>
      </c>
      <c r="Z800" s="385">
        <v>5.8</v>
      </c>
      <c r="AA800" s="385">
        <v>12.4</v>
      </c>
      <c r="AB800" s="378" t="s">
        <v>5880</v>
      </c>
      <c r="AC800" s="378" t="s">
        <v>5881</v>
      </c>
      <c r="AD800" s="378" t="s">
        <v>5882</v>
      </c>
      <c r="AE800" s="378" t="s">
        <v>5883</v>
      </c>
      <c r="AF800" s="378" t="s">
        <v>5884</v>
      </c>
    </row>
    <row r="801" spans="1:32" hidden="1">
      <c r="A801" s="378" t="s">
        <v>140</v>
      </c>
      <c r="B801" s="379">
        <f t="shared" si="12"/>
        <v>0</v>
      </c>
      <c r="C801" s="378"/>
      <c r="D801" s="378"/>
      <c r="E801" s="378"/>
      <c r="F801" s="380" t="s">
        <v>1413</v>
      </c>
      <c r="G801" s="378" t="s">
        <v>1510</v>
      </c>
      <c r="H801" s="379" t="s">
        <v>1491</v>
      </c>
      <c r="I801" s="378" t="s">
        <v>1511</v>
      </c>
      <c r="J801" s="381" t="s">
        <v>1413</v>
      </c>
      <c r="K801" s="381" t="s">
        <v>1413</v>
      </c>
      <c r="L801" s="378" t="s">
        <v>1512</v>
      </c>
      <c r="M801" s="378" t="s">
        <v>1513</v>
      </c>
      <c r="N801" s="382">
        <v>41726</v>
      </c>
      <c r="O801" s="383">
        <v>2014</v>
      </c>
      <c r="P801" s="378" t="s">
        <v>1413</v>
      </c>
      <c r="Q801" s="378" t="s">
        <v>1413</v>
      </c>
      <c r="R801" s="378" t="s">
        <v>1413</v>
      </c>
      <c r="S801" s="381">
        <v>12</v>
      </c>
      <c r="T801" s="381" t="s">
        <v>1426</v>
      </c>
      <c r="U801" s="378" t="s">
        <v>1514</v>
      </c>
      <c r="V801" s="384" t="s">
        <v>1413</v>
      </c>
      <c r="W801" s="378" t="s">
        <v>1413</v>
      </c>
      <c r="X801" s="378" t="s">
        <v>1413</v>
      </c>
      <c r="Y801" s="378" t="s">
        <v>1404</v>
      </c>
      <c r="Z801" s="385" t="s">
        <v>1413</v>
      </c>
      <c r="AA801" s="385" t="s">
        <v>1413</v>
      </c>
      <c r="AB801" s="378" t="s">
        <v>1416</v>
      </c>
      <c r="AC801" s="378" t="s">
        <v>1504</v>
      </c>
      <c r="AD801" s="378" t="s">
        <v>1413</v>
      </c>
      <c r="AE801" s="378" t="s">
        <v>1413</v>
      </c>
      <c r="AF801" s="378" t="s">
        <v>1413</v>
      </c>
    </row>
    <row r="802" spans="1:32" hidden="1">
      <c r="A802" s="378" t="s">
        <v>140</v>
      </c>
      <c r="B802" s="379">
        <f t="shared" si="12"/>
        <v>0</v>
      </c>
      <c r="C802" s="378"/>
      <c r="D802" s="378"/>
      <c r="E802" s="378"/>
      <c r="F802" s="380" t="s">
        <v>1413</v>
      </c>
      <c r="G802" s="378" t="s">
        <v>1515</v>
      </c>
      <c r="H802" s="379" t="s">
        <v>1491</v>
      </c>
      <c r="I802" s="378" t="s">
        <v>1511</v>
      </c>
      <c r="J802" s="381" t="s">
        <v>1413</v>
      </c>
      <c r="K802" s="381" t="s">
        <v>1413</v>
      </c>
      <c r="L802" s="378" t="s">
        <v>1516</v>
      </c>
      <c r="M802" s="378" t="s">
        <v>1510</v>
      </c>
      <c r="N802" s="382">
        <v>41726</v>
      </c>
      <c r="O802" s="383">
        <v>2014</v>
      </c>
      <c r="P802" s="378" t="s">
        <v>1413</v>
      </c>
      <c r="Q802" s="378" t="s">
        <v>1413</v>
      </c>
      <c r="R802" s="378" t="s">
        <v>1413</v>
      </c>
      <c r="S802" s="381">
        <v>11</v>
      </c>
      <c r="T802" s="381" t="s">
        <v>1426</v>
      </c>
      <c r="U802" s="378" t="s">
        <v>1510</v>
      </c>
      <c r="V802" s="384" t="s">
        <v>1413</v>
      </c>
      <c r="W802" s="378" t="s">
        <v>1413</v>
      </c>
      <c r="X802" s="378" t="s">
        <v>1413</v>
      </c>
      <c r="Y802" s="378" t="s">
        <v>1510</v>
      </c>
      <c r="Z802" s="385" t="s">
        <v>1413</v>
      </c>
      <c r="AA802" s="385" t="s">
        <v>1413</v>
      </c>
      <c r="AB802" s="378" t="s">
        <v>1416</v>
      </c>
      <c r="AC802" s="378" t="s">
        <v>1413</v>
      </c>
      <c r="AD802" s="378" t="s">
        <v>1413</v>
      </c>
      <c r="AE802" s="378" t="s">
        <v>1413</v>
      </c>
      <c r="AF802" s="378" t="s">
        <v>1413</v>
      </c>
    </row>
    <row r="803" spans="1:32" hidden="1">
      <c r="A803" s="378" t="s">
        <v>140</v>
      </c>
      <c r="B803" s="379">
        <f t="shared" si="12"/>
        <v>0</v>
      </c>
      <c r="C803" s="378"/>
      <c r="D803" s="378"/>
      <c r="E803" s="378"/>
      <c r="F803" s="380" t="s">
        <v>1413</v>
      </c>
      <c r="G803" s="378" t="s">
        <v>1517</v>
      </c>
      <c r="H803" s="379" t="s">
        <v>1491</v>
      </c>
      <c r="I803" s="378" t="s">
        <v>1511</v>
      </c>
      <c r="J803" s="381" t="s">
        <v>1413</v>
      </c>
      <c r="K803" s="381" t="s">
        <v>1413</v>
      </c>
      <c r="L803" s="378" t="s">
        <v>1518</v>
      </c>
      <c r="M803" s="378" t="s">
        <v>1510</v>
      </c>
      <c r="N803" s="382">
        <v>41726</v>
      </c>
      <c r="O803" s="383">
        <v>2014</v>
      </c>
      <c r="P803" s="378" t="s">
        <v>1413</v>
      </c>
      <c r="Q803" s="378" t="s">
        <v>1413</v>
      </c>
      <c r="R803" s="378" t="s">
        <v>1413</v>
      </c>
      <c r="S803" s="381">
        <v>9</v>
      </c>
      <c r="T803" s="381" t="s">
        <v>1426</v>
      </c>
      <c r="U803" s="378" t="s">
        <v>1510</v>
      </c>
      <c r="V803" s="384" t="s">
        <v>1413</v>
      </c>
      <c r="W803" s="378" t="s">
        <v>1413</v>
      </c>
      <c r="X803" s="378" t="s">
        <v>1413</v>
      </c>
      <c r="Y803" s="378" t="s">
        <v>1510</v>
      </c>
      <c r="Z803" s="385" t="s">
        <v>1413</v>
      </c>
      <c r="AA803" s="385" t="s">
        <v>1413</v>
      </c>
      <c r="AB803" s="378" t="s">
        <v>1416</v>
      </c>
      <c r="AC803" s="378" t="s">
        <v>1413</v>
      </c>
      <c r="AD803" s="378" t="s">
        <v>1413</v>
      </c>
      <c r="AE803" s="378" t="s">
        <v>1413</v>
      </c>
      <c r="AF803" s="378" t="s">
        <v>1413</v>
      </c>
    </row>
    <row r="804" spans="1:32" hidden="1">
      <c r="A804" s="378" t="s">
        <v>140</v>
      </c>
      <c r="B804" s="379">
        <f t="shared" si="12"/>
        <v>0</v>
      </c>
      <c r="C804" s="378"/>
      <c r="D804" s="378"/>
      <c r="E804" s="378"/>
      <c r="F804" s="380" t="s">
        <v>1413</v>
      </c>
      <c r="G804" s="378" t="s">
        <v>1525</v>
      </c>
      <c r="H804" s="379" t="s">
        <v>1491</v>
      </c>
      <c r="I804" s="378" t="s">
        <v>1511</v>
      </c>
      <c r="J804" s="381" t="s">
        <v>1413</v>
      </c>
      <c r="K804" s="381" t="s">
        <v>1413</v>
      </c>
      <c r="L804" s="378" t="s">
        <v>1526</v>
      </c>
      <c r="M804" s="378" t="s">
        <v>1510</v>
      </c>
      <c r="N804" s="382">
        <v>41726</v>
      </c>
      <c r="O804" s="383">
        <v>2014</v>
      </c>
      <c r="P804" s="378" t="s">
        <v>1413</v>
      </c>
      <c r="Q804" s="378" t="s">
        <v>1413</v>
      </c>
      <c r="R804" s="378" t="s">
        <v>1413</v>
      </c>
      <c r="S804" s="381">
        <v>17</v>
      </c>
      <c r="T804" s="381" t="s">
        <v>1426</v>
      </c>
      <c r="U804" s="378" t="s">
        <v>1510</v>
      </c>
      <c r="V804" s="384" t="s">
        <v>1413</v>
      </c>
      <c r="W804" s="378" t="s">
        <v>1413</v>
      </c>
      <c r="X804" s="378" t="s">
        <v>1413</v>
      </c>
      <c r="Y804" s="378" t="s">
        <v>1510</v>
      </c>
      <c r="Z804" s="385" t="s">
        <v>1413</v>
      </c>
      <c r="AA804" s="385" t="s">
        <v>1413</v>
      </c>
      <c r="AB804" s="378" t="s">
        <v>1527</v>
      </c>
      <c r="AC804" s="378" t="s">
        <v>1413</v>
      </c>
      <c r="AD804" s="378" t="s">
        <v>1413</v>
      </c>
      <c r="AE804" s="378" t="s">
        <v>1413</v>
      </c>
      <c r="AF804" s="378" t="s">
        <v>1413</v>
      </c>
    </row>
    <row r="805" spans="1:32" hidden="1">
      <c r="A805" s="378" t="s">
        <v>140</v>
      </c>
      <c r="B805" s="379">
        <f t="shared" si="12"/>
        <v>0</v>
      </c>
      <c r="C805" s="378"/>
      <c r="D805" s="378"/>
      <c r="E805" s="378"/>
      <c r="F805" s="380" t="s">
        <v>1413</v>
      </c>
      <c r="G805" s="378" t="s">
        <v>1528</v>
      </c>
      <c r="H805" s="379" t="s">
        <v>1491</v>
      </c>
      <c r="I805" s="378" t="s">
        <v>1511</v>
      </c>
      <c r="J805" s="381" t="s">
        <v>1413</v>
      </c>
      <c r="K805" s="381" t="s">
        <v>1413</v>
      </c>
      <c r="L805" s="378" t="s">
        <v>1529</v>
      </c>
      <c r="M805" s="378" t="s">
        <v>1530</v>
      </c>
      <c r="N805" s="382">
        <v>37530</v>
      </c>
      <c r="O805" s="383">
        <v>2002</v>
      </c>
      <c r="P805" s="378" t="s">
        <v>1413</v>
      </c>
      <c r="Q805" s="378" t="s">
        <v>1413</v>
      </c>
      <c r="R805" s="378" t="s">
        <v>1413</v>
      </c>
      <c r="S805" s="381">
        <v>11</v>
      </c>
      <c r="T805" s="381" t="s">
        <v>1426</v>
      </c>
      <c r="U805" s="378" t="s">
        <v>1531</v>
      </c>
      <c r="V805" s="384" t="s">
        <v>1413</v>
      </c>
      <c r="W805" s="378" t="s">
        <v>1413</v>
      </c>
      <c r="X805" s="378" t="s">
        <v>1413</v>
      </c>
      <c r="Y805" s="378" t="s">
        <v>1519</v>
      </c>
      <c r="Z805" s="385" t="s">
        <v>1413</v>
      </c>
      <c r="AA805" s="385" t="s">
        <v>1413</v>
      </c>
      <c r="AB805" s="378" t="s">
        <v>1532</v>
      </c>
      <c r="AC805" s="378" t="s">
        <v>1533</v>
      </c>
      <c r="AD805" s="378" t="s">
        <v>1413</v>
      </c>
      <c r="AE805" s="378" t="s">
        <v>1413</v>
      </c>
      <c r="AF805" s="378" t="s">
        <v>1413</v>
      </c>
    </row>
    <row r="806" spans="1:32" hidden="1">
      <c r="A806" s="378" t="s">
        <v>140</v>
      </c>
      <c r="B806" s="379">
        <f t="shared" si="12"/>
        <v>0</v>
      </c>
      <c r="C806" s="378"/>
      <c r="D806" s="378"/>
      <c r="E806" s="378"/>
      <c r="F806" s="380" t="s">
        <v>1413</v>
      </c>
      <c r="G806" s="378" t="s">
        <v>1534</v>
      </c>
      <c r="H806" s="379" t="s">
        <v>1491</v>
      </c>
      <c r="I806" s="378" t="s">
        <v>1511</v>
      </c>
      <c r="J806" s="381" t="s">
        <v>1413</v>
      </c>
      <c r="K806" s="381" t="s">
        <v>1413</v>
      </c>
      <c r="L806" s="378" t="s">
        <v>1535</v>
      </c>
      <c r="M806" s="378" t="s">
        <v>1536</v>
      </c>
      <c r="N806" s="382">
        <v>37299</v>
      </c>
      <c r="O806" s="383">
        <v>2002</v>
      </c>
      <c r="P806" s="378" t="s">
        <v>1413</v>
      </c>
      <c r="Q806" s="378" t="s">
        <v>1413</v>
      </c>
      <c r="R806" s="378" t="s">
        <v>1413</v>
      </c>
      <c r="S806" s="381">
        <v>9</v>
      </c>
      <c r="T806" s="381" t="s">
        <v>1426</v>
      </c>
      <c r="U806" s="378" t="s">
        <v>1537</v>
      </c>
      <c r="V806" s="384" t="s">
        <v>1413</v>
      </c>
      <c r="W806" s="378" t="s">
        <v>1413</v>
      </c>
      <c r="X806" s="378" t="s">
        <v>1413</v>
      </c>
      <c r="Y806" s="378" t="s">
        <v>1404</v>
      </c>
      <c r="Z806" s="385" t="s">
        <v>1413</v>
      </c>
      <c r="AA806" s="385" t="s">
        <v>1413</v>
      </c>
      <c r="AB806" s="378" t="s">
        <v>1413</v>
      </c>
      <c r="AC806" s="378" t="s">
        <v>1413</v>
      </c>
      <c r="AD806" s="378" t="s">
        <v>1413</v>
      </c>
      <c r="AE806" s="378" t="s">
        <v>1413</v>
      </c>
      <c r="AF806" s="378" t="s">
        <v>1413</v>
      </c>
    </row>
    <row r="807" spans="1:32" hidden="1">
      <c r="A807" s="378" t="s">
        <v>140</v>
      </c>
      <c r="B807" s="379">
        <f t="shared" si="12"/>
        <v>0</v>
      </c>
      <c r="C807" s="378"/>
      <c r="D807" s="378"/>
      <c r="E807" s="378"/>
      <c r="F807" s="380" t="s">
        <v>1413</v>
      </c>
      <c r="G807" s="378" t="s">
        <v>1560</v>
      </c>
      <c r="H807" s="379" t="s">
        <v>1491</v>
      </c>
      <c r="I807" s="378" t="s">
        <v>1511</v>
      </c>
      <c r="J807" s="381" t="s">
        <v>1413</v>
      </c>
      <c r="K807" s="381" t="s">
        <v>1413</v>
      </c>
      <c r="L807" s="378" t="s">
        <v>1561</v>
      </c>
      <c r="M807" s="378" t="s">
        <v>1562</v>
      </c>
      <c r="N807" s="382">
        <v>42110</v>
      </c>
      <c r="O807" s="383">
        <v>2015</v>
      </c>
      <c r="P807" s="378" t="s">
        <v>1413</v>
      </c>
      <c r="Q807" s="378" t="s">
        <v>1413</v>
      </c>
      <c r="R807" s="378" t="s">
        <v>1413</v>
      </c>
      <c r="S807" s="381">
        <v>6</v>
      </c>
      <c r="T807" s="381" t="s">
        <v>1426</v>
      </c>
      <c r="U807" s="378" t="s">
        <v>1563</v>
      </c>
      <c r="V807" s="384" t="s">
        <v>1426</v>
      </c>
      <c r="W807" s="378" t="s">
        <v>1413</v>
      </c>
      <c r="X807" s="378" t="s">
        <v>1413</v>
      </c>
      <c r="Y807" s="378" t="s">
        <v>1404</v>
      </c>
      <c r="Z807" s="385" t="s">
        <v>1413</v>
      </c>
      <c r="AA807" s="385" t="s">
        <v>1413</v>
      </c>
      <c r="AB807" s="378" t="s">
        <v>1564</v>
      </c>
      <c r="AC807" s="378" t="s">
        <v>1565</v>
      </c>
      <c r="AD807" s="378" t="s">
        <v>1413</v>
      </c>
      <c r="AE807" s="378" t="s">
        <v>1413</v>
      </c>
      <c r="AF807" s="378" t="s">
        <v>1413</v>
      </c>
    </row>
    <row r="808" spans="1:32" hidden="1">
      <c r="A808" s="378" t="s">
        <v>140</v>
      </c>
      <c r="B808" s="379">
        <f t="shared" si="12"/>
        <v>0</v>
      </c>
      <c r="C808" s="378"/>
      <c r="D808" s="378"/>
      <c r="E808" s="378"/>
      <c r="F808" s="380" t="s">
        <v>1413</v>
      </c>
      <c r="G808" s="378" t="s">
        <v>1605</v>
      </c>
      <c r="H808" s="379" t="s">
        <v>1491</v>
      </c>
      <c r="I808" s="378" t="s">
        <v>1511</v>
      </c>
      <c r="J808" s="381" t="s">
        <v>1413</v>
      </c>
      <c r="K808" s="381" t="s">
        <v>1413</v>
      </c>
      <c r="L808" s="378" t="s">
        <v>1606</v>
      </c>
      <c r="M808" s="378" t="s">
        <v>1607</v>
      </c>
      <c r="N808" s="382">
        <v>38534</v>
      </c>
      <c r="O808" s="383">
        <v>2005</v>
      </c>
      <c r="P808" s="378" t="s">
        <v>1413</v>
      </c>
      <c r="Q808" s="378" t="s">
        <v>1413</v>
      </c>
      <c r="R808" s="378" t="s">
        <v>1413</v>
      </c>
      <c r="S808" s="381">
        <v>12</v>
      </c>
      <c r="T808" s="381" t="s">
        <v>1426</v>
      </c>
      <c r="U808" s="378" t="s">
        <v>1413</v>
      </c>
      <c r="V808" s="384" t="s">
        <v>1426</v>
      </c>
      <c r="W808" s="378" t="s">
        <v>1413</v>
      </c>
      <c r="X808" s="378" t="s">
        <v>1413</v>
      </c>
      <c r="Y808" s="378" t="s">
        <v>1404</v>
      </c>
      <c r="Z808" s="385" t="s">
        <v>1413</v>
      </c>
      <c r="AA808" s="385" t="s">
        <v>1413</v>
      </c>
      <c r="AB808" s="378" t="s">
        <v>1416</v>
      </c>
      <c r="AC808" s="378" t="s">
        <v>1413</v>
      </c>
      <c r="AD808" s="378" t="s">
        <v>1413</v>
      </c>
      <c r="AE808" s="378" t="s">
        <v>1413</v>
      </c>
      <c r="AF808" s="378" t="s">
        <v>1413</v>
      </c>
    </row>
    <row r="809" spans="1:32" hidden="1">
      <c r="A809" s="378" t="s">
        <v>140</v>
      </c>
      <c r="B809" s="379">
        <f t="shared" si="12"/>
        <v>0</v>
      </c>
      <c r="C809" s="378"/>
      <c r="D809" s="378"/>
      <c r="E809" s="378"/>
      <c r="F809" s="380" t="s">
        <v>1413</v>
      </c>
      <c r="G809" s="378" t="s">
        <v>1614</v>
      </c>
      <c r="H809" s="379" t="s">
        <v>1491</v>
      </c>
      <c r="I809" s="378" t="s">
        <v>1511</v>
      </c>
      <c r="J809" s="381" t="s">
        <v>1413</v>
      </c>
      <c r="K809" s="381" t="s">
        <v>1413</v>
      </c>
      <c r="L809" s="378" t="s">
        <v>1615</v>
      </c>
      <c r="M809" s="378" t="s">
        <v>1616</v>
      </c>
      <c r="N809" s="382">
        <v>37226</v>
      </c>
      <c r="O809" s="383">
        <v>2001</v>
      </c>
      <c r="P809" s="378" t="s">
        <v>1413</v>
      </c>
      <c r="Q809" s="378" t="s">
        <v>1413</v>
      </c>
      <c r="R809" s="378" t="s">
        <v>1413</v>
      </c>
      <c r="S809" s="381">
        <v>10</v>
      </c>
      <c r="T809" s="381" t="s">
        <v>1426</v>
      </c>
      <c r="U809" s="378" t="s">
        <v>1413</v>
      </c>
      <c r="V809" s="384" t="s">
        <v>1413</v>
      </c>
      <c r="W809" s="378" t="s">
        <v>1413</v>
      </c>
      <c r="X809" s="378" t="s">
        <v>1413</v>
      </c>
      <c r="Y809" s="378" t="s">
        <v>1510</v>
      </c>
      <c r="Z809" s="385" t="s">
        <v>1413</v>
      </c>
      <c r="AA809" s="385" t="s">
        <v>1413</v>
      </c>
      <c r="AB809" s="378" t="s">
        <v>1617</v>
      </c>
      <c r="AC809" s="378" t="s">
        <v>1413</v>
      </c>
      <c r="AD809" s="378" t="s">
        <v>1413</v>
      </c>
      <c r="AE809" s="378" t="s">
        <v>1413</v>
      </c>
      <c r="AF809" s="378" t="s">
        <v>1413</v>
      </c>
    </row>
    <row r="810" spans="1:32" hidden="1">
      <c r="A810" s="378" t="s">
        <v>140</v>
      </c>
      <c r="B810" s="379">
        <f t="shared" si="12"/>
        <v>0</v>
      </c>
      <c r="C810" s="378"/>
      <c r="D810" s="378"/>
      <c r="E810" s="378"/>
      <c r="F810" s="380" t="s">
        <v>1413</v>
      </c>
      <c r="G810" s="378" t="s">
        <v>1644</v>
      </c>
      <c r="H810" s="379" t="s">
        <v>1491</v>
      </c>
      <c r="I810" s="378" t="s">
        <v>1511</v>
      </c>
      <c r="J810" s="381" t="s">
        <v>1413</v>
      </c>
      <c r="K810" s="381" t="s">
        <v>1413</v>
      </c>
      <c r="L810" s="378" t="s">
        <v>1645</v>
      </c>
      <c r="M810" s="378" t="s">
        <v>1646</v>
      </c>
      <c r="N810" s="382">
        <v>37946</v>
      </c>
      <c r="O810" s="383">
        <v>2003</v>
      </c>
      <c r="P810" s="378" t="s">
        <v>1413</v>
      </c>
      <c r="Q810" s="378" t="s">
        <v>1413</v>
      </c>
      <c r="R810" s="378" t="s">
        <v>1413</v>
      </c>
      <c r="S810" s="381">
        <v>15</v>
      </c>
      <c r="T810" s="381" t="s">
        <v>1426</v>
      </c>
      <c r="U810" s="378" t="s">
        <v>1647</v>
      </c>
      <c r="V810" s="384" t="s">
        <v>1413</v>
      </c>
      <c r="W810" s="378" t="s">
        <v>1413</v>
      </c>
      <c r="X810" s="378" t="s">
        <v>1413</v>
      </c>
      <c r="Y810" s="378" t="s">
        <v>1404</v>
      </c>
      <c r="Z810" s="385" t="s">
        <v>1413</v>
      </c>
      <c r="AA810" s="385" t="s">
        <v>1413</v>
      </c>
      <c r="AB810" s="378" t="s">
        <v>1564</v>
      </c>
      <c r="AC810" s="378" t="s">
        <v>1648</v>
      </c>
      <c r="AD810" s="378" t="s">
        <v>1649</v>
      </c>
      <c r="AE810" s="378" t="s">
        <v>1413</v>
      </c>
      <c r="AF810" s="378" t="s">
        <v>1413</v>
      </c>
    </row>
    <row r="811" spans="1:32" hidden="1">
      <c r="A811" s="378" t="s">
        <v>140</v>
      </c>
      <c r="B811" s="379">
        <f t="shared" si="12"/>
        <v>0</v>
      </c>
      <c r="C811" s="378"/>
      <c r="D811" s="378"/>
      <c r="E811" s="378"/>
      <c r="F811" s="380" t="s">
        <v>1413</v>
      </c>
      <c r="G811" s="378" t="s">
        <v>1650</v>
      </c>
      <c r="H811" s="379" t="s">
        <v>1491</v>
      </c>
      <c r="I811" s="378" t="s">
        <v>1511</v>
      </c>
      <c r="J811" s="381" t="s">
        <v>1413</v>
      </c>
      <c r="K811" s="381" t="s">
        <v>1413</v>
      </c>
      <c r="L811" s="378" t="s">
        <v>1651</v>
      </c>
      <c r="M811" s="378" t="s">
        <v>1646</v>
      </c>
      <c r="N811" s="382">
        <v>36820</v>
      </c>
      <c r="O811" s="383">
        <v>2000</v>
      </c>
      <c r="P811" s="378" t="s">
        <v>1413</v>
      </c>
      <c r="Q811" s="378" t="s">
        <v>1413</v>
      </c>
      <c r="R811" s="378" t="s">
        <v>1413</v>
      </c>
      <c r="S811" s="381">
        <v>4</v>
      </c>
      <c r="T811" s="381" t="s">
        <v>1426</v>
      </c>
      <c r="U811" s="378" t="s">
        <v>1647</v>
      </c>
      <c r="V811" s="384" t="s">
        <v>1413</v>
      </c>
      <c r="W811" s="378" t="s">
        <v>1413</v>
      </c>
      <c r="X811" s="378" t="s">
        <v>1413</v>
      </c>
      <c r="Y811" s="378" t="s">
        <v>1404</v>
      </c>
      <c r="Z811" s="385" t="s">
        <v>1413</v>
      </c>
      <c r="AA811" s="385" t="s">
        <v>1413</v>
      </c>
      <c r="AB811" s="378" t="s">
        <v>1564</v>
      </c>
      <c r="AC811" s="378" t="s">
        <v>1648</v>
      </c>
      <c r="AD811" s="378" t="s">
        <v>1652</v>
      </c>
      <c r="AE811" s="378" t="s">
        <v>1413</v>
      </c>
      <c r="AF811" s="378" t="s">
        <v>1413</v>
      </c>
    </row>
    <row r="812" spans="1:32" hidden="1">
      <c r="A812" s="378" t="s">
        <v>140</v>
      </c>
      <c r="B812" s="379">
        <f t="shared" si="12"/>
        <v>0</v>
      </c>
      <c r="C812" s="378"/>
      <c r="D812" s="378"/>
      <c r="E812" s="378"/>
      <c r="F812" s="380" t="s">
        <v>1413</v>
      </c>
      <c r="G812" s="378" t="s">
        <v>1653</v>
      </c>
      <c r="H812" s="379" t="s">
        <v>1491</v>
      </c>
      <c r="I812" s="378" t="s">
        <v>1511</v>
      </c>
      <c r="J812" s="381" t="s">
        <v>1413</v>
      </c>
      <c r="K812" s="381" t="s">
        <v>1413</v>
      </c>
      <c r="L812" s="378" t="s">
        <v>1654</v>
      </c>
      <c r="M812" s="378" t="s">
        <v>1646</v>
      </c>
      <c r="N812" s="382">
        <v>37242</v>
      </c>
      <c r="O812" s="383">
        <v>2001</v>
      </c>
      <c r="P812" s="378" t="s">
        <v>1413</v>
      </c>
      <c r="Q812" s="378" t="s">
        <v>1413</v>
      </c>
      <c r="R812" s="378" t="s">
        <v>1413</v>
      </c>
      <c r="S812" s="381">
        <v>7</v>
      </c>
      <c r="T812" s="381" t="s">
        <v>1426</v>
      </c>
      <c r="U812" s="378" t="s">
        <v>1647</v>
      </c>
      <c r="V812" s="384" t="s">
        <v>1413</v>
      </c>
      <c r="W812" s="378" t="s">
        <v>1413</v>
      </c>
      <c r="X812" s="378" t="s">
        <v>1413</v>
      </c>
      <c r="Y812" s="378" t="s">
        <v>1404</v>
      </c>
      <c r="Z812" s="385" t="s">
        <v>1413</v>
      </c>
      <c r="AA812" s="385" t="s">
        <v>1413</v>
      </c>
      <c r="AB812" s="378" t="s">
        <v>1564</v>
      </c>
      <c r="AC812" s="378" t="s">
        <v>1648</v>
      </c>
      <c r="AD812" s="378" t="s">
        <v>1413</v>
      </c>
      <c r="AE812" s="378" t="s">
        <v>1413</v>
      </c>
      <c r="AF812" s="378" t="s">
        <v>1413</v>
      </c>
    </row>
    <row r="813" spans="1:32" hidden="1">
      <c r="A813" s="378" t="s">
        <v>140</v>
      </c>
      <c r="B813" s="379">
        <f t="shared" si="12"/>
        <v>0</v>
      </c>
      <c r="C813" s="378"/>
      <c r="D813" s="378"/>
      <c r="E813" s="378"/>
      <c r="F813" s="380" t="s">
        <v>1413</v>
      </c>
      <c r="G813" s="378" t="s">
        <v>1658</v>
      </c>
      <c r="H813" s="379" t="s">
        <v>1491</v>
      </c>
      <c r="I813" s="378" t="s">
        <v>1511</v>
      </c>
      <c r="J813" s="381" t="s">
        <v>1413</v>
      </c>
      <c r="K813" s="381" t="s">
        <v>1413</v>
      </c>
      <c r="L813" s="378" t="s">
        <v>1659</v>
      </c>
      <c r="M813" s="378" t="s">
        <v>1577</v>
      </c>
      <c r="N813" s="382">
        <v>40513</v>
      </c>
      <c r="O813" s="383">
        <v>2010</v>
      </c>
      <c r="P813" s="378" t="s">
        <v>1413</v>
      </c>
      <c r="Q813" s="378" t="s">
        <v>1413</v>
      </c>
      <c r="R813" s="378" t="s">
        <v>1413</v>
      </c>
      <c r="S813" s="381">
        <v>9</v>
      </c>
      <c r="T813" s="381" t="s">
        <v>1426</v>
      </c>
      <c r="U813" s="378" t="s">
        <v>1660</v>
      </c>
      <c r="V813" s="384" t="s">
        <v>1413</v>
      </c>
      <c r="W813" s="378" t="s">
        <v>1413</v>
      </c>
      <c r="X813" s="378" t="s">
        <v>1413</v>
      </c>
      <c r="Y813" s="378" t="s">
        <v>1519</v>
      </c>
      <c r="Z813" s="385" t="s">
        <v>1413</v>
      </c>
      <c r="AA813" s="385" t="s">
        <v>1413</v>
      </c>
      <c r="AB813" s="378" t="s">
        <v>1532</v>
      </c>
      <c r="AC813" s="378" t="s">
        <v>1661</v>
      </c>
      <c r="AD813" s="378" t="s">
        <v>1413</v>
      </c>
      <c r="AE813" s="378" t="s">
        <v>1413</v>
      </c>
      <c r="AF813" s="378" t="s">
        <v>1413</v>
      </c>
    </row>
    <row r="814" spans="1:32" hidden="1">
      <c r="A814" s="378" t="s">
        <v>140</v>
      </c>
      <c r="B814" s="379">
        <f t="shared" si="12"/>
        <v>0</v>
      </c>
      <c r="C814" s="378"/>
      <c r="D814" s="378"/>
      <c r="E814" s="378"/>
      <c r="F814" s="380" t="s">
        <v>1413</v>
      </c>
      <c r="G814" s="378" t="s">
        <v>1671</v>
      </c>
      <c r="H814" s="379" t="s">
        <v>1491</v>
      </c>
      <c r="I814" s="378" t="s">
        <v>1511</v>
      </c>
      <c r="J814" s="381" t="s">
        <v>1413</v>
      </c>
      <c r="K814" s="381" t="s">
        <v>1413</v>
      </c>
      <c r="L814" s="378" t="s">
        <v>1672</v>
      </c>
      <c r="M814" s="378" t="s">
        <v>1673</v>
      </c>
      <c r="N814" s="382">
        <v>42200</v>
      </c>
      <c r="O814" s="383">
        <v>2015</v>
      </c>
      <c r="P814" s="378" t="s">
        <v>1413</v>
      </c>
      <c r="Q814" s="378" t="s">
        <v>1413</v>
      </c>
      <c r="R814" s="378" t="s">
        <v>1413</v>
      </c>
      <c r="S814" s="381">
        <v>10</v>
      </c>
      <c r="T814" s="381" t="s">
        <v>1426</v>
      </c>
      <c r="U814" s="378" t="s">
        <v>1531</v>
      </c>
      <c r="V814" s="384" t="s">
        <v>1426</v>
      </c>
      <c r="W814" s="378" t="s">
        <v>1413</v>
      </c>
      <c r="X814" s="378" t="s">
        <v>1413</v>
      </c>
      <c r="Y814" s="378" t="s">
        <v>1519</v>
      </c>
      <c r="Z814" s="385" t="s">
        <v>1413</v>
      </c>
      <c r="AA814" s="385" t="s">
        <v>1413</v>
      </c>
      <c r="AB814" s="378" t="s">
        <v>1413</v>
      </c>
      <c r="AC814" s="378" t="s">
        <v>1413</v>
      </c>
      <c r="AD814" s="378" t="s">
        <v>1413</v>
      </c>
      <c r="AE814" s="378" t="s">
        <v>1413</v>
      </c>
      <c r="AF814" s="378" t="s">
        <v>1413</v>
      </c>
    </row>
    <row r="815" spans="1:32" hidden="1">
      <c r="A815" s="378" t="s">
        <v>140</v>
      </c>
      <c r="B815" s="379">
        <f t="shared" si="12"/>
        <v>0</v>
      </c>
      <c r="C815" s="378"/>
      <c r="D815" s="378"/>
      <c r="E815" s="378"/>
      <c r="F815" s="380" t="s">
        <v>1413</v>
      </c>
      <c r="G815" s="378" t="s">
        <v>1674</v>
      </c>
      <c r="H815" s="379" t="s">
        <v>1491</v>
      </c>
      <c r="I815" s="378" t="s">
        <v>1511</v>
      </c>
      <c r="J815" s="381" t="s">
        <v>1413</v>
      </c>
      <c r="K815" s="381" t="s">
        <v>1413</v>
      </c>
      <c r="L815" s="378" t="s">
        <v>1675</v>
      </c>
      <c r="M815" s="378" t="s">
        <v>1676</v>
      </c>
      <c r="N815" s="382">
        <v>41091</v>
      </c>
      <c r="O815" s="383">
        <v>2012</v>
      </c>
      <c r="P815" s="378" t="s">
        <v>1413</v>
      </c>
      <c r="Q815" s="378" t="s">
        <v>1413</v>
      </c>
      <c r="R815" s="378" t="s">
        <v>1413</v>
      </c>
      <c r="S815" s="381" t="s">
        <v>1413</v>
      </c>
      <c r="T815" s="381" t="s">
        <v>1426</v>
      </c>
      <c r="U815" s="378" t="s">
        <v>1642</v>
      </c>
      <c r="V815" s="384" t="s">
        <v>1413</v>
      </c>
      <c r="W815" s="378" t="s">
        <v>1413</v>
      </c>
      <c r="X815" s="378" t="s">
        <v>1413</v>
      </c>
      <c r="Y815" s="378" t="s">
        <v>1413</v>
      </c>
      <c r="Z815" s="385" t="s">
        <v>1413</v>
      </c>
      <c r="AA815" s="385" t="s">
        <v>1413</v>
      </c>
      <c r="AB815" s="378" t="s">
        <v>1677</v>
      </c>
      <c r="AC815" s="378" t="s">
        <v>1413</v>
      </c>
      <c r="AD815" s="378" t="s">
        <v>1413</v>
      </c>
      <c r="AE815" s="378" t="s">
        <v>1413</v>
      </c>
      <c r="AF815" s="378" t="s">
        <v>1413</v>
      </c>
    </row>
    <row r="816" spans="1:32" hidden="1">
      <c r="A816" s="378" t="s">
        <v>140</v>
      </c>
      <c r="B816" s="379">
        <f t="shared" si="12"/>
        <v>0</v>
      </c>
      <c r="C816" s="378"/>
      <c r="D816" s="378"/>
      <c r="E816" s="378"/>
      <c r="F816" s="380" t="s">
        <v>1413</v>
      </c>
      <c r="G816" s="378" t="s">
        <v>1692</v>
      </c>
      <c r="H816" s="379" t="s">
        <v>1491</v>
      </c>
      <c r="I816" s="378" t="s">
        <v>1511</v>
      </c>
      <c r="J816" s="381" t="s">
        <v>1413</v>
      </c>
      <c r="K816" s="381" t="s">
        <v>1413</v>
      </c>
      <c r="L816" s="378" t="s">
        <v>1693</v>
      </c>
      <c r="M816" s="378" t="s">
        <v>1694</v>
      </c>
      <c r="N816" s="382">
        <v>37438</v>
      </c>
      <c r="O816" s="383">
        <v>2002</v>
      </c>
      <c r="P816" s="378" t="s">
        <v>1413</v>
      </c>
      <c r="Q816" s="378" t="s">
        <v>1413</v>
      </c>
      <c r="R816" s="378" t="s">
        <v>1413</v>
      </c>
      <c r="S816" s="381" t="s">
        <v>1413</v>
      </c>
      <c r="T816" s="381" t="s">
        <v>1426</v>
      </c>
      <c r="U816" s="378" t="s">
        <v>1695</v>
      </c>
      <c r="V816" s="384" t="s">
        <v>1413</v>
      </c>
      <c r="W816" s="378" t="s">
        <v>1413</v>
      </c>
      <c r="X816" s="378" t="s">
        <v>1413</v>
      </c>
      <c r="Y816" s="378" t="s">
        <v>1413</v>
      </c>
      <c r="Z816" s="385" t="s">
        <v>1413</v>
      </c>
      <c r="AA816" s="385" t="s">
        <v>1413</v>
      </c>
      <c r="AB816" s="378" t="s">
        <v>1677</v>
      </c>
      <c r="AC816" s="378" t="s">
        <v>1413</v>
      </c>
      <c r="AD816" s="378" t="s">
        <v>1413</v>
      </c>
      <c r="AE816" s="378" t="s">
        <v>1413</v>
      </c>
      <c r="AF816" s="378" t="s">
        <v>1413</v>
      </c>
    </row>
    <row r="817" spans="1:32" hidden="1">
      <c r="A817" s="378" t="s">
        <v>140</v>
      </c>
      <c r="B817" s="379">
        <f t="shared" si="12"/>
        <v>0</v>
      </c>
      <c r="C817" s="378"/>
      <c r="D817" s="378"/>
      <c r="E817" s="378"/>
      <c r="F817" s="380" t="s">
        <v>1413</v>
      </c>
      <c r="G817" s="378" t="s">
        <v>1704</v>
      </c>
      <c r="H817" s="379" t="s">
        <v>1491</v>
      </c>
      <c r="I817" s="378" t="s">
        <v>1511</v>
      </c>
      <c r="J817" s="381" t="s">
        <v>1413</v>
      </c>
      <c r="K817" s="381" t="s">
        <v>1413</v>
      </c>
      <c r="L817" s="378" t="s">
        <v>1705</v>
      </c>
      <c r="M817" s="378" t="s">
        <v>1706</v>
      </c>
      <c r="N817" s="382">
        <v>34733</v>
      </c>
      <c r="O817" s="383">
        <v>1995</v>
      </c>
      <c r="P817" s="378" t="s">
        <v>1413</v>
      </c>
      <c r="Q817" s="378" t="s">
        <v>1413</v>
      </c>
      <c r="R817" s="378" t="s">
        <v>1413</v>
      </c>
      <c r="S817" s="381">
        <v>2</v>
      </c>
      <c r="T817" s="381" t="s">
        <v>1426</v>
      </c>
      <c r="U817" s="378" t="s">
        <v>1707</v>
      </c>
      <c r="V817" s="384" t="s">
        <v>1261</v>
      </c>
      <c r="W817" s="378" t="s">
        <v>1413</v>
      </c>
      <c r="X817" s="378" t="s">
        <v>1413</v>
      </c>
      <c r="Y817" s="378" t="s">
        <v>1404</v>
      </c>
      <c r="Z817" s="385" t="s">
        <v>1413</v>
      </c>
      <c r="AA817" s="385" t="s">
        <v>1413</v>
      </c>
      <c r="AB817" s="378" t="s">
        <v>1708</v>
      </c>
      <c r="AC817" s="378" t="s">
        <v>1709</v>
      </c>
      <c r="AD817" s="378" t="s">
        <v>1413</v>
      </c>
      <c r="AE817" s="378" t="s">
        <v>1413</v>
      </c>
      <c r="AF817" s="378" t="s">
        <v>1413</v>
      </c>
    </row>
    <row r="818" spans="1:32" hidden="1">
      <c r="A818" s="378" t="s">
        <v>140</v>
      </c>
      <c r="B818" s="379">
        <f t="shared" si="12"/>
        <v>0</v>
      </c>
      <c r="C818" s="378"/>
      <c r="D818" s="378"/>
      <c r="E818" s="378"/>
      <c r="F818" s="380" t="s">
        <v>1413</v>
      </c>
      <c r="G818" s="378" t="s">
        <v>1714</v>
      </c>
      <c r="H818" s="379" t="s">
        <v>1491</v>
      </c>
      <c r="I818" s="378" t="s">
        <v>1511</v>
      </c>
      <c r="J818" s="381" t="s">
        <v>1413</v>
      </c>
      <c r="K818" s="381" t="s">
        <v>1413</v>
      </c>
      <c r="L818" s="378" t="s">
        <v>1715</v>
      </c>
      <c r="M818" s="378" t="s">
        <v>1716</v>
      </c>
      <c r="N818" s="382">
        <v>34737</v>
      </c>
      <c r="O818" s="383">
        <v>1995</v>
      </c>
      <c r="P818" s="378" t="s">
        <v>1413</v>
      </c>
      <c r="Q818" s="378" t="s">
        <v>1413</v>
      </c>
      <c r="R818" s="378" t="s">
        <v>1413</v>
      </c>
      <c r="S818" s="381">
        <v>2</v>
      </c>
      <c r="T818" s="381" t="s">
        <v>1426</v>
      </c>
      <c r="U818" s="378" t="s">
        <v>1707</v>
      </c>
      <c r="V818" s="384" t="s">
        <v>1261</v>
      </c>
      <c r="W818" s="378" t="s">
        <v>1413</v>
      </c>
      <c r="X818" s="378" t="s">
        <v>1413</v>
      </c>
      <c r="Y818" s="378" t="s">
        <v>1404</v>
      </c>
      <c r="Z818" s="385" t="s">
        <v>1413</v>
      </c>
      <c r="AA818" s="385" t="s">
        <v>1413</v>
      </c>
      <c r="AB818" s="378" t="s">
        <v>1717</v>
      </c>
      <c r="AC818" s="378" t="s">
        <v>1709</v>
      </c>
      <c r="AD818" s="378" t="s">
        <v>1413</v>
      </c>
      <c r="AE818" s="378" t="s">
        <v>1413</v>
      </c>
      <c r="AF818" s="378" t="s">
        <v>1413</v>
      </c>
    </row>
    <row r="819" spans="1:32" hidden="1">
      <c r="A819" s="378" t="s">
        <v>140</v>
      </c>
      <c r="B819" s="379">
        <f t="shared" si="12"/>
        <v>0</v>
      </c>
      <c r="C819" s="378"/>
      <c r="D819" s="378"/>
      <c r="E819" s="378"/>
      <c r="F819" s="380" t="s">
        <v>1413</v>
      </c>
      <c r="G819" s="378" t="s">
        <v>1730</v>
      </c>
      <c r="H819" s="379" t="s">
        <v>1491</v>
      </c>
      <c r="I819" s="378" t="s">
        <v>1511</v>
      </c>
      <c r="J819" s="381" t="s">
        <v>1413</v>
      </c>
      <c r="K819" s="381" t="s">
        <v>1413</v>
      </c>
      <c r="L819" s="378" t="s">
        <v>1731</v>
      </c>
      <c r="M819" s="378" t="s">
        <v>1732</v>
      </c>
      <c r="N819" s="382">
        <v>35977</v>
      </c>
      <c r="O819" s="383">
        <v>1998</v>
      </c>
      <c r="P819" s="378" t="s">
        <v>1413</v>
      </c>
      <c r="Q819" s="378" t="s">
        <v>1413</v>
      </c>
      <c r="R819" s="378" t="s">
        <v>1413</v>
      </c>
      <c r="S819" s="381">
        <v>12</v>
      </c>
      <c r="T819" s="381" t="s">
        <v>1426</v>
      </c>
      <c r="U819" s="378" t="s">
        <v>1586</v>
      </c>
      <c r="V819" s="384" t="s">
        <v>1261</v>
      </c>
      <c r="W819" s="378" t="s">
        <v>1413</v>
      </c>
      <c r="X819" s="378" t="s">
        <v>1413</v>
      </c>
      <c r="Y819" s="378" t="s">
        <v>1404</v>
      </c>
      <c r="Z819" s="385" t="s">
        <v>1413</v>
      </c>
      <c r="AA819" s="385" t="s">
        <v>1413</v>
      </c>
      <c r="AB819" s="378" t="s">
        <v>1416</v>
      </c>
      <c r="AC819" s="378" t="s">
        <v>1733</v>
      </c>
      <c r="AD819" s="378" t="s">
        <v>1413</v>
      </c>
      <c r="AE819" s="378" t="s">
        <v>1413</v>
      </c>
      <c r="AF819" s="378" t="s">
        <v>1413</v>
      </c>
    </row>
    <row r="820" spans="1:32" hidden="1">
      <c r="A820" s="378" t="s">
        <v>140</v>
      </c>
      <c r="B820" s="379">
        <f t="shared" si="12"/>
        <v>0</v>
      </c>
      <c r="C820" s="378"/>
      <c r="D820" s="378"/>
      <c r="E820" s="378"/>
      <c r="F820" s="380" t="s">
        <v>1413</v>
      </c>
      <c r="G820" s="378" t="s">
        <v>1739</v>
      </c>
      <c r="H820" s="379" t="s">
        <v>1491</v>
      </c>
      <c r="I820" s="378" t="s">
        <v>1511</v>
      </c>
      <c r="J820" s="381" t="s">
        <v>1413</v>
      </c>
      <c r="K820" s="381" t="s">
        <v>1413</v>
      </c>
      <c r="L820" s="378" t="s">
        <v>1740</v>
      </c>
      <c r="M820" s="378" t="s">
        <v>1534</v>
      </c>
      <c r="N820" s="382">
        <v>41457</v>
      </c>
      <c r="O820" s="383">
        <v>2013</v>
      </c>
      <c r="P820" s="378" t="s">
        <v>1413</v>
      </c>
      <c r="Q820" s="378" t="s">
        <v>1413</v>
      </c>
      <c r="R820" s="378" t="s">
        <v>1413</v>
      </c>
      <c r="S820" s="381">
        <v>20</v>
      </c>
      <c r="T820" s="381" t="s">
        <v>1426</v>
      </c>
      <c r="U820" s="378" t="s">
        <v>1723</v>
      </c>
      <c r="V820" s="384" t="s">
        <v>1413</v>
      </c>
      <c r="W820" s="378" t="s">
        <v>1413</v>
      </c>
      <c r="X820" s="378" t="s">
        <v>1413</v>
      </c>
      <c r="Y820" s="378" t="s">
        <v>1404</v>
      </c>
      <c r="Z820" s="385" t="s">
        <v>1413</v>
      </c>
      <c r="AA820" s="385" t="s">
        <v>1413</v>
      </c>
      <c r="AB820" s="378" t="s">
        <v>1416</v>
      </c>
      <c r="AC820" s="378" t="s">
        <v>1741</v>
      </c>
      <c r="AD820" s="378" t="s">
        <v>1413</v>
      </c>
      <c r="AE820" s="378" t="s">
        <v>1413</v>
      </c>
      <c r="AF820" s="378" t="s">
        <v>1413</v>
      </c>
    </row>
    <row r="821" spans="1:32" hidden="1">
      <c r="A821" s="378" t="s">
        <v>140</v>
      </c>
      <c r="B821" s="379">
        <f t="shared" si="12"/>
        <v>0</v>
      </c>
      <c r="C821" s="378"/>
      <c r="D821" s="378"/>
      <c r="E821" s="378"/>
      <c r="F821" s="380" t="s">
        <v>1413</v>
      </c>
      <c r="G821" s="378" t="s">
        <v>1754</v>
      </c>
      <c r="H821" s="379" t="s">
        <v>1491</v>
      </c>
      <c r="I821" s="378" t="s">
        <v>1511</v>
      </c>
      <c r="J821" s="381" t="s">
        <v>1413</v>
      </c>
      <c r="K821" s="381" t="s">
        <v>1413</v>
      </c>
      <c r="L821" s="378" t="s">
        <v>1755</v>
      </c>
      <c r="M821" s="378" t="s">
        <v>1528</v>
      </c>
      <c r="N821" s="382">
        <v>39995</v>
      </c>
      <c r="O821" s="383">
        <v>2009</v>
      </c>
      <c r="P821" s="378" t="s">
        <v>1413</v>
      </c>
      <c r="Q821" s="378" t="s">
        <v>1413</v>
      </c>
      <c r="R821" s="378" t="s">
        <v>1413</v>
      </c>
      <c r="S821" s="381">
        <v>12</v>
      </c>
      <c r="T821" s="381" t="s">
        <v>1426</v>
      </c>
      <c r="U821" s="378" t="s">
        <v>1528</v>
      </c>
      <c r="V821" s="384" t="s">
        <v>1413</v>
      </c>
      <c r="W821" s="378" t="s">
        <v>1413</v>
      </c>
      <c r="X821" s="378" t="s">
        <v>1413</v>
      </c>
      <c r="Y821" s="378" t="s">
        <v>1413</v>
      </c>
      <c r="Z821" s="385" t="s">
        <v>1413</v>
      </c>
      <c r="AA821" s="385" t="s">
        <v>1413</v>
      </c>
      <c r="AB821" s="378" t="s">
        <v>1416</v>
      </c>
      <c r="AC821" s="378" t="s">
        <v>1756</v>
      </c>
      <c r="AD821" s="378" t="s">
        <v>1413</v>
      </c>
      <c r="AE821" s="378" t="s">
        <v>1413</v>
      </c>
      <c r="AF821" s="378" t="s">
        <v>1413</v>
      </c>
    </row>
    <row r="822" spans="1:32" hidden="1">
      <c r="A822" s="378" t="s">
        <v>140</v>
      </c>
      <c r="B822" s="379">
        <f t="shared" si="12"/>
        <v>0</v>
      </c>
      <c r="C822" s="378"/>
      <c r="D822" s="378"/>
      <c r="E822" s="378"/>
      <c r="F822" s="380" t="s">
        <v>1413</v>
      </c>
      <c r="G822" s="378" t="s">
        <v>1769</v>
      </c>
      <c r="H822" s="379" t="s">
        <v>1491</v>
      </c>
      <c r="I822" s="378" t="s">
        <v>1511</v>
      </c>
      <c r="J822" s="381" t="s">
        <v>1413</v>
      </c>
      <c r="K822" s="381" t="s">
        <v>1413</v>
      </c>
      <c r="L822" s="378" t="s">
        <v>1770</v>
      </c>
      <c r="M822" s="378" t="s">
        <v>1771</v>
      </c>
      <c r="N822" s="382">
        <v>41329</v>
      </c>
      <c r="O822" s="383">
        <v>2013</v>
      </c>
      <c r="P822" s="378" t="s">
        <v>1413</v>
      </c>
      <c r="Q822" s="378" t="s">
        <v>1413</v>
      </c>
      <c r="R822" s="378" t="s">
        <v>1413</v>
      </c>
      <c r="S822" s="381">
        <v>0</v>
      </c>
      <c r="T822" s="381" t="s">
        <v>1426</v>
      </c>
      <c r="U822" s="378" t="s">
        <v>1772</v>
      </c>
      <c r="V822" s="384" t="s">
        <v>1496</v>
      </c>
      <c r="W822" s="378" t="s">
        <v>1413</v>
      </c>
      <c r="X822" s="378" t="s">
        <v>1413</v>
      </c>
      <c r="Y822" s="378" t="s">
        <v>1474</v>
      </c>
      <c r="Z822" s="385" t="s">
        <v>1413</v>
      </c>
      <c r="AA822" s="385" t="s">
        <v>1413</v>
      </c>
      <c r="AB822" s="378" t="s">
        <v>1413</v>
      </c>
      <c r="AC822" s="378" t="s">
        <v>1773</v>
      </c>
      <c r="AD822" s="378" t="s">
        <v>1482</v>
      </c>
      <c r="AE822" s="378" t="s">
        <v>1482</v>
      </c>
      <c r="AF822" s="378" t="s">
        <v>1413</v>
      </c>
    </row>
    <row r="823" spans="1:32" hidden="1">
      <c r="A823" s="378" t="s">
        <v>140</v>
      </c>
      <c r="B823" s="379">
        <f t="shared" si="12"/>
        <v>0</v>
      </c>
      <c r="C823" s="378"/>
      <c r="D823" s="378"/>
      <c r="E823" s="378"/>
      <c r="F823" s="380" t="s">
        <v>1413</v>
      </c>
      <c r="G823" s="378" t="s">
        <v>1779</v>
      </c>
      <c r="H823" s="379" t="s">
        <v>1491</v>
      </c>
      <c r="I823" s="378" t="s">
        <v>1511</v>
      </c>
      <c r="J823" s="381" t="s">
        <v>1413</v>
      </c>
      <c r="K823" s="381" t="s">
        <v>1413</v>
      </c>
      <c r="L823" s="378" t="s">
        <v>1780</v>
      </c>
      <c r="M823" s="378" t="s">
        <v>1781</v>
      </c>
      <c r="N823" s="382">
        <v>31093</v>
      </c>
      <c r="O823" s="383">
        <v>1985</v>
      </c>
      <c r="P823" s="378" t="s">
        <v>1413</v>
      </c>
      <c r="Q823" s="378" t="s">
        <v>1413</v>
      </c>
      <c r="R823" s="378" t="s">
        <v>1413</v>
      </c>
      <c r="S823" s="381">
        <v>3</v>
      </c>
      <c r="T823" s="381" t="s">
        <v>1426</v>
      </c>
      <c r="U823" s="378" t="s">
        <v>1782</v>
      </c>
      <c r="V823" s="384" t="s">
        <v>1261</v>
      </c>
      <c r="W823" s="378" t="s">
        <v>1413</v>
      </c>
      <c r="X823" s="378" t="s">
        <v>1413</v>
      </c>
      <c r="Y823" s="378" t="s">
        <v>1413</v>
      </c>
      <c r="Z823" s="385" t="s">
        <v>1413</v>
      </c>
      <c r="AA823" s="385" t="s">
        <v>1413</v>
      </c>
      <c r="AB823" s="378" t="s">
        <v>1783</v>
      </c>
      <c r="AC823" s="378" t="s">
        <v>1784</v>
      </c>
      <c r="AD823" s="378" t="s">
        <v>1785</v>
      </c>
      <c r="AE823" s="378" t="s">
        <v>1786</v>
      </c>
      <c r="AF823" s="378" t="s">
        <v>1413</v>
      </c>
    </row>
    <row r="824" spans="1:32" hidden="1">
      <c r="A824" s="378" t="s">
        <v>140</v>
      </c>
      <c r="B824" s="379">
        <f t="shared" si="12"/>
        <v>0</v>
      </c>
      <c r="C824" s="378"/>
      <c r="D824" s="378"/>
      <c r="E824" s="378"/>
      <c r="F824" s="380" t="s">
        <v>1413</v>
      </c>
      <c r="G824" s="378" t="s">
        <v>1795</v>
      </c>
      <c r="H824" s="379" t="s">
        <v>1491</v>
      </c>
      <c r="I824" s="378" t="s">
        <v>1511</v>
      </c>
      <c r="J824" s="381" t="s">
        <v>1413</v>
      </c>
      <c r="K824" s="381" t="s">
        <v>1413</v>
      </c>
      <c r="L824" s="378" t="s">
        <v>1796</v>
      </c>
      <c r="M824" s="378" t="s">
        <v>1716</v>
      </c>
      <c r="N824" s="382">
        <v>34703</v>
      </c>
      <c r="O824" s="383">
        <v>1995</v>
      </c>
      <c r="P824" s="378" t="s">
        <v>1413</v>
      </c>
      <c r="Q824" s="378" t="s">
        <v>1413</v>
      </c>
      <c r="R824" s="378" t="s">
        <v>1413</v>
      </c>
      <c r="S824" s="381">
        <v>2</v>
      </c>
      <c r="T824" s="381" t="s">
        <v>1426</v>
      </c>
      <c r="U824" s="378" t="s">
        <v>1707</v>
      </c>
      <c r="V824" s="384" t="s">
        <v>1261</v>
      </c>
      <c r="W824" s="378" t="s">
        <v>1413</v>
      </c>
      <c r="X824" s="378" t="s">
        <v>1413</v>
      </c>
      <c r="Y824" s="378" t="s">
        <v>1404</v>
      </c>
      <c r="Z824" s="385" t="s">
        <v>1413</v>
      </c>
      <c r="AA824" s="385" t="s">
        <v>1413</v>
      </c>
      <c r="AB824" s="378" t="s">
        <v>1797</v>
      </c>
      <c r="AC824" s="378" t="s">
        <v>1709</v>
      </c>
      <c r="AD824" s="378" t="s">
        <v>1709</v>
      </c>
      <c r="AE824" s="378" t="s">
        <v>1709</v>
      </c>
      <c r="AF824" s="378" t="s">
        <v>1413</v>
      </c>
    </row>
    <row r="825" spans="1:32" hidden="1">
      <c r="A825" s="378" t="s">
        <v>141</v>
      </c>
      <c r="B825" s="379">
        <f t="shared" si="12"/>
        <v>0</v>
      </c>
      <c r="C825" s="378"/>
      <c r="D825" s="378"/>
      <c r="E825" s="378"/>
      <c r="F825" s="380" t="s">
        <v>1413</v>
      </c>
      <c r="G825" s="378" t="s">
        <v>2117</v>
      </c>
      <c r="H825" s="379" t="s">
        <v>1491</v>
      </c>
      <c r="I825" s="378" t="s">
        <v>1511</v>
      </c>
      <c r="J825" s="381" t="s">
        <v>1413</v>
      </c>
      <c r="K825" s="381" t="s">
        <v>1413</v>
      </c>
      <c r="L825" s="378" t="s">
        <v>2118</v>
      </c>
      <c r="M825" s="378" t="s">
        <v>2119</v>
      </c>
      <c r="N825" s="382">
        <v>41456</v>
      </c>
      <c r="O825" s="383">
        <v>2013</v>
      </c>
      <c r="P825" s="378" t="s">
        <v>1413</v>
      </c>
      <c r="Q825" s="378" t="s">
        <v>1413</v>
      </c>
      <c r="R825" s="378" t="s">
        <v>1413</v>
      </c>
      <c r="S825" s="381" t="s">
        <v>1413</v>
      </c>
      <c r="T825" s="381" t="s">
        <v>1413</v>
      </c>
      <c r="U825" s="378" t="s">
        <v>1413</v>
      </c>
      <c r="V825" s="384" t="s">
        <v>1413</v>
      </c>
      <c r="W825" s="378" t="s">
        <v>1413</v>
      </c>
      <c r="X825" s="378" t="s">
        <v>1413</v>
      </c>
      <c r="Y825" s="378" t="s">
        <v>1413</v>
      </c>
      <c r="Z825" s="385" t="s">
        <v>1413</v>
      </c>
      <c r="AA825" s="385" t="s">
        <v>1413</v>
      </c>
      <c r="AB825" s="378" t="s">
        <v>1413</v>
      </c>
      <c r="AC825" s="378" t="s">
        <v>1413</v>
      </c>
      <c r="AD825" s="378" t="s">
        <v>1413</v>
      </c>
      <c r="AE825" s="378" t="s">
        <v>1413</v>
      </c>
      <c r="AF825" s="378" t="s">
        <v>1413</v>
      </c>
    </row>
    <row r="826" spans="1:32" hidden="1">
      <c r="A826" s="378" t="s">
        <v>141</v>
      </c>
      <c r="B826" s="379">
        <f t="shared" si="12"/>
        <v>0</v>
      </c>
      <c r="C826" s="378"/>
      <c r="D826" s="378"/>
      <c r="E826" s="378"/>
      <c r="F826" s="380" t="s">
        <v>1413</v>
      </c>
      <c r="G826" s="378" t="s">
        <v>2120</v>
      </c>
      <c r="H826" s="379" t="s">
        <v>1491</v>
      </c>
      <c r="I826" s="378" t="s">
        <v>1511</v>
      </c>
      <c r="J826" s="381" t="s">
        <v>1413</v>
      </c>
      <c r="K826" s="381" t="s">
        <v>1413</v>
      </c>
      <c r="L826" s="378" t="s">
        <v>2121</v>
      </c>
      <c r="M826" s="378" t="s">
        <v>2119</v>
      </c>
      <c r="N826" s="382">
        <v>41456</v>
      </c>
      <c r="O826" s="383">
        <v>2013</v>
      </c>
      <c r="P826" s="378" t="s">
        <v>1413</v>
      </c>
      <c r="Q826" s="378" t="s">
        <v>1413</v>
      </c>
      <c r="R826" s="378" t="s">
        <v>1413</v>
      </c>
      <c r="S826" s="381">
        <v>0</v>
      </c>
      <c r="T826" s="381" t="s">
        <v>1426</v>
      </c>
      <c r="U826" s="378" t="s">
        <v>1413</v>
      </c>
      <c r="V826" s="384" t="s">
        <v>1413</v>
      </c>
      <c r="W826" s="378" t="s">
        <v>1413</v>
      </c>
      <c r="X826" s="378" t="s">
        <v>1413</v>
      </c>
      <c r="Y826" s="378" t="s">
        <v>1413</v>
      </c>
      <c r="Z826" s="385" t="s">
        <v>1413</v>
      </c>
      <c r="AA826" s="385" t="s">
        <v>1413</v>
      </c>
      <c r="AB826" s="378" t="s">
        <v>1413</v>
      </c>
      <c r="AC826" s="378" t="s">
        <v>1413</v>
      </c>
      <c r="AD826" s="378" t="s">
        <v>1413</v>
      </c>
      <c r="AE826" s="378" t="s">
        <v>1413</v>
      </c>
      <c r="AF826" s="378" t="s">
        <v>1413</v>
      </c>
    </row>
    <row r="827" spans="1:32" hidden="1">
      <c r="A827" s="378" t="s">
        <v>141</v>
      </c>
      <c r="B827" s="379">
        <f t="shared" si="12"/>
        <v>0</v>
      </c>
      <c r="C827" s="378"/>
      <c r="D827" s="378"/>
      <c r="E827" s="378"/>
      <c r="F827" s="380" t="s">
        <v>1413</v>
      </c>
      <c r="G827" s="378" t="s">
        <v>1928</v>
      </c>
      <c r="H827" s="379" t="s">
        <v>1491</v>
      </c>
      <c r="I827" s="378" t="s">
        <v>1511</v>
      </c>
      <c r="J827" s="381" t="s">
        <v>1413</v>
      </c>
      <c r="K827" s="381" t="s">
        <v>1413</v>
      </c>
      <c r="L827" s="378" t="s">
        <v>1929</v>
      </c>
      <c r="M827" s="378" t="s">
        <v>1930</v>
      </c>
      <c r="N827" s="382">
        <v>36130</v>
      </c>
      <c r="O827" s="383">
        <v>1998</v>
      </c>
      <c r="P827" s="378" t="s">
        <v>1413</v>
      </c>
      <c r="Q827" s="378" t="s">
        <v>1413</v>
      </c>
      <c r="R827" s="378" t="s">
        <v>1413</v>
      </c>
      <c r="S827" s="381" t="s">
        <v>1413</v>
      </c>
      <c r="T827" s="381" t="s">
        <v>1426</v>
      </c>
      <c r="U827" s="378" t="s">
        <v>1413</v>
      </c>
      <c r="V827" s="384" t="s">
        <v>1426</v>
      </c>
      <c r="W827" s="378" t="s">
        <v>1413</v>
      </c>
      <c r="X827" s="378" t="s">
        <v>1413</v>
      </c>
      <c r="Y827" s="378" t="s">
        <v>1413</v>
      </c>
      <c r="Z827" s="385" t="s">
        <v>1413</v>
      </c>
      <c r="AA827" s="385" t="s">
        <v>1413</v>
      </c>
      <c r="AB827" s="378" t="s">
        <v>1931</v>
      </c>
      <c r="AC827" s="378" t="s">
        <v>1932</v>
      </c>
      <c r="AD827" s="378" t="s">
        <v>1413</v>
      </c>
      <c r="AE827" s="378" t="s">
        <v>1413</v>
      </c>
      <c r="AF827" s="378" t="s">
        <v>1413</v>
      </c>
    </row>
    <row r="828" spans="1:32" hidden="1">
      <c r="A828" s="378" t="s">
        <v>142</v>
      </c>
      <c r="B828" s="379">
        <f t="shared" si="12"/>
        <v>0</v>
      </c>
      <c r="C828" s="378"/>
      <c r="D828" s="378"/>
      <c r="E828" s="378"/>
      <c r="F828" s="380" t="s">
        <v>1413</v>
      </c>
      <c r="G828" s="378" t="s">
        <v>2431</v>
      </c>
      <c r="H828" s="379" t="s">
        <v>1491</v>
      </c>
      <c r="I828" s="378" t="s">
        <v>1511</v>
      </c>
      <c r="J828" s="381" t="s">
        <v>1413</v>
      </c>
      <c r="K828" s="381" t="s">
        <v>1413</v>
      </c>
      <c r="L828" s="378" t="s">
        <v>2432</v>
      </c>
      <c r="M828" s="378" t="s">
        <v>2433</v>
      </c>
      <c r="N828" s="382">
        <v>31413</v>
      </c>
      <c r="O828" s="383">
        <v>1986</v>
      </c>
      <c r="P828" s="378" t="s">
        <v>1413</v>
      </c>
      <c r="Q828" s="378" t="s">
        <v>1413</v>
      </c>
      <c r="R828" s="378" t="s">
        <v>1413</v>
      </c>
      <c r="S828" s="381">
        <v>11</v>
      </c>
      <c r="T828" s="381" t="s">
        <v>1426</v>
      </c>
      <c r="U828" s="378" t="s">
        <v>2434</v>
      </c>
      <c r="V828" s="384" t="s">
        <v>1426</v>
      </c>
      <c r="W828" s="378" t="s">
        <v>1413</v>
      </c>
      <c r="X828" s="378" t="s">
        <v>1413</v>
      </c>
      <c r="Y828" s="378" t="s">
        <v>1413</v>
      </c>
      <c r="Z828" s="385" t="s">
        <v>1413</v>
      </c>
      <c r="AA828" s="385" t="s">
        <v>1413</v>
      </c>
      <c r="AB828" s="378" t="s">
        <v>2250</v>
      </c>
      <c r="AC828" s="378" t="s">
        <v>2435</v>
      </c>
      <c r="AD828" s="378" t="s">
        <v>1413</v>
      </c>
      <c r="AE828" s="378" t="s">
        <v>1413</v>
      </c>
      <c r="AF828" s="378" t="s">
        <v>1413</v>
      </c>
    </row>
    <row r="829" spans="1:32" hidden="1">
      <c r="A829" s="378" t="s">
        <v>143</v>
      </c>
      <c r="B829" s="379">
        <f t="shared" si="12"/>
        <v>0</v>
      </c>
      <c r="C829" s="378"/>
      <c r="D829" s="378"/>
      <c r="E829" s="378"/>
      <c r="F829" s="380" t="s">
        <v>1413</v>
      </c>
      <c r="G829" s="378" t="s">
        <v>2611</v>
      </c>
      <c r="H829" s="379" t="s">
        <v>1491</v>
      </c>
      <c r="I829" s="378" t="s">
        <v>1511</v>
      </c>
      <c r="J829" s="381" t="s">
        <v>1413</v>
      </c>
      <c r="K829" s="381" t="s">
        <v>1413</v>
      </c>
      <c r="L829" s="378" t="s">
        <v>2612</v>
      </c>
      <c r="M829" s="378" t="s">
        <v>2613</v>
      </c>
      <c r="N829" s="382">
        <v>40154</v>
      </c>
      <c r="O829" s="383">
        <v>2009</v>
      </c>
      <c r="P829" s="378" t="s">
        <v>1413</v>
      </c>
      <c r="Q829" s="378" t="s">
        <v>1413</v>
      </c>
      <c r="R829" s="378" t="s">
        <v>1413</v>
      </c>
      <c r="S829" s="381">
        <v>12</v>
      </c>
      <c r="T829" s="381" t="s">
        <v>1426</v>
      </c>
      <c r="U829" s="378" t="s">
        <v>2614</v>
      </c>
      <c r="V829" s="384" t="s">
        <v>1426</v>
      </c>
      <c r="W829" s="378" t="s">
        <v>1413</v>
      </c>
      <c r="X829" s="378" t="s">
        <v>1413</v>
      </c>
      <c r="Y829" s="378" t="s">
        <v>2583</v>
      </c>
      <c r="Z829" s="385" t="s">
        <v>1413</v>
      </c>
      <c r="AA829" s="385" t="s">
        <v>1413</v>
      </c>
      <c r="AB829" s="378" t="s">
        <v>2615</v>
      </c>
      <c r="AC829" s="378" t="s">
        <v>2616</v>
      </c>
      <c r="AD829" s="378" t="s">
        <v>1413</v>
      </c>
      <c r="AE829" s="378" t="s">
        <v>1413</v>
      </c>
      <c r="AF829" s="378" t="s">
        <v>1413</v>
      </c>
    </row>
    <row r="830" spans="1:32" hidden="1">
      <c r="A830" s="378" t="s">
        <v>144</v>
      </c>
      <c r="B830" s="379">
        <f t="shared" si="12"/>
        <v>0</v>
      </c>
      <c r="C830" s="378"/>
      <c r="D830" s="378"/>
      <c r="E830" s="378"/>
      <c r="F830" s="380" t="s">
        <v>1413</v>
      </c>
      <c r="G830" s="378" t="s">
        <v>3010</v>
      </c>
      <c r="H830" s="379" t="s">
        <v>1491</v>
      </c>
      <c r="I830" s="378" t="s">
        <v>1511</v>
      </c>
      <c r="J830" s="381" t="s">
        <v>1413</v>
      </c>
      <c r="K830" s="381" t="s">
        <v>1413</v>
      </c>
      <c r="L830" s="378" t="s">
        <v>3011</v>
      </c>
      <c r="M830" s="378" t="s">
        <v>3012</v>
      </c>
      <c r="N830" s="382">
        <v>40276</v>
      </c>
      <c r="O830" s="383">
        <v>2010</v>
      </c>
      <c r="P830" s="378" t="s">
        <v>1413</v>
      </c>
      <c r="Q830" s="378" t="s">
        <v>1413</v>
      </c>
      <c r="R830" s="378" t="s">
        <v>1413</v>
      </c>
      <c r="S830" s="381">
        <v>24</v>
      </c>
      <c r="T830" s="381" t="s">
        <v>1426</v>
      </c>
      <c r="U830" s="378" t="s">
        <v>3013</v>
      </c>
      <c r="V830" s="384" t="s">
        <v>1426</v>
      </c>
      <c r="W830" s="378" t="s">
        <v>1413</v>
      </c>
      <c r="X830" s="378" t="s">
        <v>1413</v>
      </c>
      <c r="Y830" s="378" t="s">
        <v>1413</v>
      </c>
      <c r="Z830" s="385" t="s">
        <v>1413</v>
      </c>
      <c r="AA830" s="385" t="s">
        <v>1413</v>
      </c>
      <c r="AB830" s="378" t="s">
        <v>1413</v>
      </c>
      <c r="AC830" s="378" t="s">
        <v>3014</v>
      </c>
      <c r="AD830" s="378" t="s">
        <v>1413</v>
      </c>
      <c r="AE830" s="378" t="s">
        <v>1413</v>
      </c>
      <c r="AF830" s="378" t="s">
        <v>1413</v>
      </c>
    </row>
    <row r="831" spans="1:32" hidden="1">
      <c r="A831" s="378" t="s">
        <v>144</v>
      </c>
      <c r="B831" s="379">
        <f t="shared" si="12"/>
        <v>0</v>
      </c>
      <c r="C831" s="378"/>
      <c r="D831" s="378"/>
      <c r="E831" s="378"/>
      <c r="F831" s="380" t="s">
        <v>1413</v>
      </c>
      <c r="G831" s="378" t="s">
        <v>2892</v>
      </c>
      <c r="H831" s="379" t="s">
        <v>1491</v>
      </c>
      <c r="I831" s="378" t="s">
        <v>1511</v>
      </c>
      <c r="J831" s="381" t="s">
        <v>1413</v>
      </c>
      <c r="K831" s="381" t="s">
        <v>1413</v>
      </c>
      <c r="L831" s="378" t="s">
        <v>2893</v>
      </c>
      <c r="M831" s="378" t="s">
        <v>2894</v>
      </c>
      <c r="N831" s="382">
        <v>41726</v>
      </c>
      <c r="O831" s="383">
        <v>2014</v>
      </c>
      <c r="P831" s="378" t="s">
        <v>1413</v>
      </c>
      <c r="Q831" s="378" t="s">
        <v>1413</v>
      </c>
      <c r="R831" s="378" t="s">
        <v>1413</v>
      </c>
      <c r="S831" s="381">
        <v>14</v>
      </c>
      <c r="T831" s="381" t="s">
        <v>1426</v>
      </c>
      <c r="U831" s="378" t="s">
        <v>2895</v>
      </c>
      <c r="V831" s="384" t="s">
        <v>1426</v>
      </c>
      <c r="W831" s="378" t="s">
        <v>1837</v>
      </c>
      <c r="X831" s="378" t="s">
        <v>2896</v>
      </c>
      <c r="Y831" s="378" t="s">
        <v>1413</v>
      </c>
      <c r="Z831" s="385" t="s">
        <v>1413</v>
      </c>
      <c r="AA831" s="385" t="s">
        <v>1413</v>
      </c>
      <c r="AB831" s="378" t="s">
        <v>2897</v>
      </c>
      <c r="AC831" s="378" t="s">
        <v>2898</v>
      </c>
      <c r="AD831" s="378" t="s">
        <v>2899</v>
      </c>
      <c r="AE831" s="378" t="s">
        <v>1413</v>
      </c>
      <c r="AF831" s="378" t="s">
        <v>2900</v>
      </c>
    </row>
    <row r="832" spans="1:32" hidden="1">
      <c r="A832" s="378" t="s">
        <v>144</v>
      </c>
      <c r="B832" s="379">
        <f t="shared" si="12"/>
        <v>0</v>
      </c>
      <c r="C832" s="378"/>
      <c r="D832" s="378"/>
      <c r="E832" s="378"/>
      <c r="F832" s="380" t="s">
        <v>1413</v>
      </c>
      <c r="G832" s="378" t="s">
        <v>2906</v>
      </c>
      <c r="H832" s="379" t="s">
        <v>1491</v>
      </c>
      <c r="I832" s="378" t="s">
        <v>1511</v>
      </c>
      <c r="J832" s="381" t="s">
        <v>1413</v>
      </c>
      <c r="K832" s="381" t="s">
        <v>1413</v>
      </c>
      <c r="L832" s="378" t="s">
        <v>2907</v>
      </c>
      <c r="M832" s="378" t="s">
        <v>2908</v>
      </c>
      <c r="N832" s="382">
        <v>18228</v>
      </c>
      <c r="O832" s="383">
        <v>1949</v>
      </c>
      <c r="P832" s="378" t="s">
        <v>1413</v>
      </c>
      <c r="Q832" s="378" t="s">
        <v>1413</v>
      </c>
      <c r="R832" s="378" t="s">
        <v>1413</v>
      </c>
      <c r="S832" s="381">
        <v>10</v>
      </c>
      <c r="T832" s="381" t="s">
        <v>1426</v>
      </c>
      <c r="U832" s="378" t="s">
        <v>2909</v>
      </c>
      <c r="V832" s="384" t="s">
        <v>1426</v>
      </c>
      <c r="W832" s="378" t="s">
        <v>133</v>
      </c>
      <c r="X832" s="378" t="s">
        <v>1413</v>
      </c>
      <c r="Y832" s="378" t="s">
        <v>1413</v>
      </c>
      <c r="Z832" s="385" t="s">
        <v>1413</v>
      </c>
      <c r="AA832" s="385" t="s">
        <v>1413</v>
      </c>
      <c r="AB832" s="378" t="s">
        <v>2910</v>
      </c>
      <c r="AC832" s="378" t="s">
        <v>2911</v>
      </c>
      <c r="AD832" s="378" t="s">
        <v>2912</v>
      </c>
      <c r="AE832" s="378" t="s">
        <v>2913</v>
      </c>
      <c r="AF832" s="378" t="s">
        <v>1413</v>
      </c>
    </row>
    <row r="833" spans="1:32" hidden="1">
      <c r="A833" s="378" t="s">
        <v>146</v>
      </c>
      <c r="B833" s="379">
        <f t="shared" si="12"/>
        <v>0</v>
      </c>
      <c r="C833" s="378"/>
      <c r="D833" s="378"/>
      <c r="E833" s="378"/>
      <c r="F833" s="380" t="s">
        <v>1413</v>
      </c>
      <c r="G833" s="378" t="s">
        <v>3249</v>
      </c>
      <c r="H833" s="379" t="s">
        <v>1491</v>
      </c>
      <c r="I833" s="378" t="s">
        <v>1511</v>
      </c>
      <c r="J833" s="381" t="s">
        <v>1413</v>
      </c>
      <c r="K833" s="381" t="s">
        <v>1413</v>
      </c>
      <c r="L833" s="378" t="s">
        <v>3250</v>
      </c>
      <c r="M833" s="378" t="s">
        <v>3251</v>
      </c>
      <c r="N833" s="382">
        <v>26609</v>
      </c>
      <c r="O833" s="383">
        <v>1972</v>
      </c>
      <c r="P833" s="378" t="s">
        <v>1413</v>
      </c>
      <c r="Q833" s="378" t="s">
        <v>1413</v>
      </c>
      <c r="R833" s="378" t="s">
        <v>1413</v>
      </c>
      <c r="S833" s="381">
        <v>4</v>
      </c>
      <c r="T833" s="381" t="s">
        <v>1426</v>
      </c>
      <c r="U833" s="378" t="s">
        <v>1427</v>
      </c>
      <c r="V833" s="384" t="s">
        <v>1413</v>
      </c>
      <c r="W833" s="378" t="s">
        <v>1413</v>
      </c>
      <c r="X833" s="378" t="s">
        <v>1413</v>
      </c>
      <c r="Y833" s="378" t="s">
        <v>3219</v>
      </c>
      <c r="Z833" s="385" t="s">
        <v>1413</v>
      </c>
      <c r="AA833" s="385" t="s">
        <v>1413</v>
      </c>
      <c r="AB833" s="378" t="s">
        <v>3252</v>
      </c>
      <c r="AC833" s="378" t="s">
        <v>3253</v>
      </c>
      <c r="AD833" s="378" t="s">
        <v>3254</v>
      </c>
      <c r="AE833" s="378" t="s">
        <v>1413</v>
      </c>
      <c r="AF833" s="378" t="s">
        <v>1413</v>
      </c>
    </row>
    <row r="834" spans="1:32" hidden="1">
      <c r="A834" s="378" t="s">
        <v>146</v>
      </c>
      <c r="B834" s="379">
        <f t="shared" si="12"/>
        <v>0</v>
      </c>
      <c r="C834" s="378"/>
      <c r="D834" s="378"/>
      <c r="E834" s="378"/>
      <c r="F834" s="380" t="s">
        <v>1413</v>
      </c>
      <c r="G834" s="378" t="s">
        <v>3520</v>
      </c>
      <c r="H834" s="379" t="s">
        <v>1491</v>
      </c>
      <c r="I834" s="378" t="s">
        <v>1511</v>
      </c>
      <c r="J834" s="381" t="s">
        <v>1413</v>
      </c>
      <c r="K834" s="381" t="s">
        <v>1413</v>
      </c>
      <c r="L834" s="378" t="s">
        <v>3521</v>
      </c>
      <c r="M834" s="378" t="s">
        <v>3522</v>
      </c>
      <c r="N834" s="382">
        <v>40269</v>
      </c>
      <c r="O834" s="383">
        <v>2010</v>
      </c>
      <c r="P834" s="378" t="s">
        <v>1413</v>
      </c>
      <c r="Q834" s="378" t="s">
        <v>1413</v>
      </c>
      <c r="R834" s="378" t="s">
        <v>1413</v>
      </c>
      <c r="S834" s="381">
        <v>13</v>
      </c>
      <c r="T834" s="381" t="s">
        <v>1426</v>
      </c>
      <c r="U834" s="378" t="s">
        <v>3313</v>
      </c>
      <c r="V834" s="384" t="s">
        <v>1413</v>
      </c>
      <c r="W834" s="378" t="s">
        <v>1413</v>
      </c>
      <c r="X834" s="378" t="s">
        <v>1413</v>
      </c>
      <c r="Y834" s="378" t="s">
        <v>3219</v>
      </c>
      <c r="Z834" s="385" t="s">
        <v>1413</v>
      </c>
      <c r="AA834" s="385" t="s">
        <v>1413</v>
      </c>
      <c r="AB834" s="378" t="s">
        <v>1413</v>
      </c>
      <c r="AC834" s="378" t="s">
        <v>1413</v>
      </c>
      <c r="AD834" s="378" t="s">
        <v>1413</v>
      </c>
      <c r="AE834" s="378" t="s">
        <v>1413</v>
      </c>
      <c r="AF834" s="378" t="s">
        <v>1413</v>
      </c>
    </row>
    <row r="835" spans="1:32" hidden="1">
      <c r="A835" s="378" t="s">
        <v>147</v>
      </c>
      <c r="B835" s="379">
        <f t="shared" si="12"/>
        <v>0</v>
      </c>
      <c r="C835" s="378"/>
      <c r="D835" s="378"/>
      <c r="E835" s="378"/>
      <c r="F835" s="380" t="s">
        <v>1413</v>
      </c>
      <c r="G835" s="378" t="s">
        <v>3818</v>
      </c>
      <c r="H835" s="379" t="s">
        <v>1491</v>
      </c>
      <c r="I835" s="378" t="s">
        <v>1511</v>
      </c>
      <c r="J835" s="381" t="s">
        <v>1413</v>
      </c>
      <c r="K835" s="381" t="s">
        <v>1413</v>
      </c>
      <c r="L835" s="378" t="s">
        <v>3819</v>
      </c>
      <c r="M835" s="378" t="s">
        <v>3820</v>
      </c>
      <c r="N835" s="382">
        <v>17284</v>
      </c>
      <c r="O835" s="383">
        <v>1947</v>
      </c>
      <c r="P835" s="378" t="s">
        <v>1413</v>
      </c>
      <c r="Q835" s="378" t="s">
        <v>1413</v>
      </c>
      <c r="R835" s="378" t="s">
        <v>1413</v>
      </c>
      <c r="S835" s="381">
        <v>17</v>
      </c>
      <c r="T835" s="381" t="s">
        <v>1261</v>
      </c>
      <c r="U835" s="378" t="s">
        <v>1427</v>
      </c>
      <c r="V835" s="384" t="s">
        <v>1544</v>
      </c>
      <c r="W835" s="378" t="s">
        <v>1413</v>
      </c>
      <c r="X835" s="378" t="s">
        <v>1413</v>
      </c>
      <c r="Y835" s="378" t="s">
        <v>3810</v>
      </c>
      <c r="Z835" s="385" t="s">
        <v>1413</v>
      </c>
      <c r="AA835" s="385" t="s">
        <v>1413</v>
      </c>
      <c r="AB835" s="378" t="s">
        <v>3821</v>
      </c>
      <c r="AC835" s="378" t="s">
        <v>3822</v>
      </c>
      <c r="AD835" s="378" t="s">
        <v>3823</v>
      </c>
      <c r="AE835" s="378" t="s">
        <v>3824</v>
      </c>
      <c r="AF835" s="378" t="s">
        <v>1413</v>
      </c>
    </row>
    <row r="836" spans="1:32" hidden="1">
      <c r="A836" s="378" t="s">
        <v>147</v>
      </c>
      <c r="B836" s="379">
        <f t="shared" si="12"/>
        <v>0</v>
      </c>
      <c r="C836" s="378"/>
      <c r="D836" s="378"/>
      <c r="E836" s="378"/>
      <c r="F836" s="380" t="s">
        <v>1413</v>
      </c>
      <c r="G836" s="378" t="s">
        <v>3844</v>
      </c>
      <c r="H836" s="379" t="s">
        <v>1491</v>
      </c>
      <c r="I836" s="378" t="s">
        <v>1511</v>
      </c>
      <c r="J836" s="381" t="s">
        <v>1413</v>
      </c>
      <c r="K836" s="381" t="s">
        <v>1413</v>
      </c>
      <c r="L836" s="378" t="s">
        <v>3845</v>
      </c>
      <c r="M836" s="378" t="s">
        <v>3846</v>
      </c>
      <c r="N836" s="382">
        <v>21732</v>
      </c>
      <c r="O836" s="383">
        <v>1959</v>
      </c>
      <c r="P836" s="378" t="s">
        <v>1413</v>
      </c>
      <c r="Q836" s="378" t="s">
        <v>1413</v>
      </c>
      <c r="R836" s="378" t="s">
        <v>1413</v>
      </c>
      <c r="S836" s="381">
        <v>16</v>
      </c>
      <c r="T836" s="381" t="s">
        <v>1426</v>
      </c>
      <c r="U836" s="378" t="s">
        <v>1413</v>
      </c>
      <c r="V836" s="384" t="s">
        <v>1426</v>
      </c>
      <c r="W836" s="378" t="s">
        <v>1413</v>
      </c>
      <c r="X836" s="378" t="s">
        <v>1413</v>
      </c>
      <c r="Y836" s="378" t="s">
        <v>3847</v>
      </c>
      <c r="Z836" s="385" t="s">
        <v>1413</v>
      </c>
      <c r="AA836" s="385" t="s">
        <v>1413</v>
      </c>
      <c r="AB836" s="378" t="s">
        <v>1413</v>
      </c>
      <c r="AC836" s="378" t="s">
        <v>1413</v>
      </c>
      <c r="AD836" s="378" t="s">
        <v>1413</v>
      </c>
      <c r="AE836" s="378" t="s">
        <v>1413</v>
      </c>
      <c r="AF836" s="378" t="s">
        <v>1413</v>
      </c>
    </row>
    <row r="837" spans="1:32" hidden="1">
      <c r="A837" s="378" t="s">
        <v>147</v>
      </c>
      <c r="B837" s="379">
        <f t="shared" si="12"/>
        <v>0</v>
      </c>
      <c r="C837" s="378"/>
      <c r="D837" s="378"/>
      <c r="E837" s="378"/>
      <c r="F837" s="380" t="s">
        <v>1413</v>
      </c>
      <c r="G837" s="378" t="s">
        <v>3859</v>
      </c>
      <c r="H837" s="379" t="s">
        <v>1491</v>
      </c>
      <c r="I837" s="378" t="s">
        <v>1511</v>
      </c>
      <c r="J837" s="381" t="s">
        <v>1413</v>
      </c>
      <c r="K837" s="381" t="s">
        <v>1413</v>
      </c>
      <c r="L837" s="378" t="s">
        <v>3860</v>
      </c>
      <c r="M837" s="378" t="s">
        <v>3861</v>
      </c>
      <c r="N837" s="382">
        <v>33604</v>
      </c>
      <c r="O837" s="383">
        <v>1992</v>
      </c>
      <c r="P837" s="378" t="s">
        <v>1413</v>
      </c>
      <c r="Q837" s="378" t="s">
        <v>1413</v>
      </c>
      <c r="R837" s="378" t="s">
        <v>1413</v>
      </c>
      <c r="S837" s="381">
        <v>0</v>
      </c>
      <c r="T837" s="381" t="s">
        <v>1426</v>
      </c>
      <c r="U837" s="378" t="s">
        <v>1413</v>
      </c>
      <c r="V837" s="384" t="s">
        <v>1426</v>
      </c>
      <c r="W837" s="378" t="s">
        <v>1413</v>
      </c>
      <c r="X837" s="378" t="s">
        <v>1413</v>
      </c>
      <c r="Y837" s="378" t="s">
        <v>3847</v>
      </c>
      <c r="Z837" s="385" t="s">
        <v>1413</v>
      </c>
      <c r="AA837" s="385" t="s">
        <v>1413</v>
      </c>
      <c r="AB837" s="378" t="s">
        <v>1413</v>
      </c>
      <c r="AC837" s="378" t="s">
        <v>1413</v>
      </c>
      <c r="AD837" s="378" t="s">
        <v>1413</v>
      </c>
      <c r="AE837" s="378" t="s">
        <v>1413</v>
      </c>
      <c r="AF837" s="378" t="s">
        <v>1413</v>
      </c>
    </row>
    <row r="838" spans="1:32" hidden="1">
      <c r="A838" s="378" t="s">
        <v>147</v>
      </c>
      <c r="B838" s="379">
        <f t="shared" ref="B838:B901" si="13">COUNTIF(C838:E838,"yes")</f>
        <v>0</v>
      </c>
      <c r="C838" s="378"/>
      <c r="D838" s="378"/>
      <c r="E838" s="378"/>
      <c r="F838" s="380" t="s">
        <v>1413</v>
      </c>
      <c r="G838" s="378" t="s">
        <v>3937</v>
      </c>
      <c r="H838" s="379" t="s">
        <v>1491</v>
      </c>
      <c r="I838" s="378" t="s">
        <v>1511</v>
      </c>
      <c r="J838" s="381" t="s">
        <v>1413</v>
      </c>
      <c r="K838" s="381" t="s">
        <v>1413</v>
      </c>
      <c r="L838" s="378" t="s">
        <v>6464</v>
      </c>
      <c r="M838" s="378" t="s">
        <v>3861</v>
      </c>
      <c r="N838" s="382">
        <v>41011</v>
      </c>
      <c r="O838" s="383">
        <v>2012</v>
      </c>
      <c r="P838" s="378" t="s">
        <v>1413</v>
      </c>
      <c r="Q838" s="378" t="s">
        <v>1413</v>
      </c>
      <c r="R838" s="378" t="s">
        <v>1413</v>
      </c>
      <c r="S838" s="381" t="s">
        <v>1413</v>
      </c>
      <c r="T838" s="381" t="s">
        <v>1426</v>
      </c>
      <c r="U838" s="378" t="s">
        <v>1413</v>
      </c>
      <c r="V838" s="384" t="s">
        <v>1426</v>
      </c>
      <c r="W838" s="378" t="s">
        <v>1413</v>
      </c>
      <c r="X838" s="378" t="s">
        <v>1413</v>
      </c>
      <c r="Y838" s="378" t="s">
        <v>3847</v>
      </c>
      <c r="Z838" s="385" t="s">
        <v>1413</v>
      </c>
      <c r="AA838" s="385" t="s">
        <v>1413</v>
      </c>
      <c r="AB838" s="378" t="s">
        <v>1413</v>
      </c>
      <c r="AC838" s="378" t="s">
        <v>1413</v>
      </c>
      <c r="AD838" s="378" t="s">
        <v>1413</v>
      </c>
      <c r="AE838" s="378" t="s">
        <v>1413</v>
      </c>
      <c r="AF838" s="378" t="s">
        <v>1413</v>
      </c>
    </row>
    <row r="839" spans="1:32" hidden="1">
      <c r="A839" s="378" t="s">
        <v>50</v>
      </c>
      <c r="B839" s="379">
        <f t="shared" si="13"/>
        <v>0</v>
      </c>
      <c r="C839" s="378"/>
      <c r="D839" s="378"/>
      <c r="E839" s="378"/>
      <c r="F839" s="380" t="s">
        <v>1413</v>
      </c>
      <c r="G839" s="378" t="s">
        <v>4312</v>
      </c>
      <c r="H839" s="379" t="s">
        <v>1491</v>
      </c>
      <c r="I839" s="378" t="s">
        <v>1511</v>
      </c>
      <c r="J839" s="381" t="s">
        <v>1413</v>
      </c>
      <c r="K839" s="381" t="s">
        <v>1413</v>
      </c>
      <c r="L839" s="378" t="s">
        <v>4313</v>
      </c>
      <c r="M839" s="378" t="s">
        <v>4314</v>
      </c>
      <c r="N839" s="382">
        <v>32690</v>
      </c>
      <c r="O839" s="383">
        <v>1989</v>
      </c>
      <c r="P839" s="378" t="s">
        <v>1413</v>
      </c>
      <c r="Q839" s="378" t="s">
        <v>1413</v>
      </c>
      <c r="R839" s="378" t="s">
        <v>1413</v>
      </c>
      <c r="S839" s="381" t="s">
        <v>1413</v>
      </c>
      <c r="T839" s="381" t="s">
        <v>1426</v>
      </c>
      <c r="U839" s="378" t="s">
        <v>4315</v>
      </c>
      <c r="V839" s="384" t="s">
        <v>1426</v>
      </c>
      <c r="W839" s="378" t="s">
        <v>1413</v>
      </c>
      <c r="X839" s="378" t="s">
        <v>1413</v>
      </c>
      <c r="Y839" s="378" t="s">
        <v>1413</v>
      </c>
      <c r="Z839" s="385" t="s">
        <v>1413</v>
      </c>
      <c r="AA839" s="385" t="s">
        <v>1413</v>
      </c>
      <c r="AB839" s="378" t="s">
        <v>4316</v>
      </c>
      <c r="AC839" s="378" t="s">
        <v>4317</v>
      </c>
      <c r="AD839" s="378" t="s">
        <v>1413</v>
      </c>
      <c r="AE839" s="378" t="s">
        <v>1413</v>
      </c>
      <c r="AF839" s="378" t="s">
        <v>1413</v>
      </c>
    </row>
    <row r="840" spans="1:32" hidden="1">
      <c r="A840" s="378" t="s">
        <v>4554</v>
      </c>
      <c r="B840" s="379">
        <f t="shared" si="13"/>
        <v>0</v>
      </c>
      <c r="C840" s="378"/>
      <c r="D840" s="378"/>
      <c r="E840" s="378"/>
      <c r="F840" s="380" t="s">
        <v>1413</v>
      </c>
      <c r="G840" s="378" t="s">
        <v>4581</v>
      </c>
      <c r="H840" s="379" t="s">
        <v>1491</v>
      </c>
      <c r="I840" s="378" t="s">
        <v>1511</v>
      </c>
      <c r="J840" s="381" t="s">
        <v>1413</v>
      </c>
      <c r="K840" s="381" t="s">
        <v>1413</v>
      </c>
      <c r="L840" s="378" t="s">
        <v>4582</v>
      </c>
      <c r="M840" s="378" t="s">
        <v>4583</v>
      </c>
      <c r="N840" s="382">
        <v>41491</v>
      </c>
      <c r="O840" s="383">
        <v>2013</v>
      </c>
      <c r="P840" s="378" t="s">
        <v>1413</v>
      </c>
      <c r="Q840" s="378" t="s">
        <v>1413</v>
      </c>
      <c r="R840" s="378" t="s">
        <v>1413</v>
      </c>
      <c r="S840" s="381">
        <v>0</v>
      </c>
      <c r="T840" s="381" t="s">
        <v>1261</v>
      </c>
      <c r="U840" s="378" t="s">
        <v>4584</v>
      </c>
      <c r="V840" s="384" t="s">
        <v>1426</v>
      </c>
      <c r="W840" s="378" t="s">
        <v>1413</v>
      </c>
      <c r="X840" s="378" t="s">
        <v>1413</v>
      </c>
      <c r="Y840" s="378" t="s">
        <v>4553</v>
      </c>
      <c r="Z840" s="385" t="s">
        <v>1413</v>
      </c>
      <c r="AA840" s="385" t="s">
        <v>1413</v>
      </c>
      <c r="AB840" s="378" t="s">
        <v>4585</v>
      </c>
      <c r="AC840" s="378" t="s">
        <v>1413</v>
      </c>
      <c r="AD840" s="378" t="s">
        <v>1413</v>
      </c>
      <c r="AE840" s="378" t="s">
        <v>1413</v>
      </c>
      <c r="AF840" s="378" t="s">
        <v>1413</v>
      </c>
    </row>
    <row r="841" spans="1:32" hidden="1">
      <c r="A841" s="378" t="s">
        <v>4554</v>
      </c>
      <c r="B841" s="379">
        <f t="shared" si="13"/>
        <v>0</v>
      </c>
      <c r="C841" s="378"/>
      <c r="D841" s="378"/>
      <c r="E841" s="378"/>
      <c r="F841" s="380" t="s">
        <v>1413</v>
      </c>
      <c r="G841" s="378" t="s">
        <v>4601</v>
      </c>
      <c r="H841" s="379" t="s">
        <v>1491</v>
      </c>
      <c r="I841" s="378" t="s">
        <v>1511</v>
      </c>
      <c r="J841" s="381" t="s">
        <v>1413</v>
      </c>
      <c r="K841" s="381" t="s">
        <v>1413</v>
      </c>
      <c r="L841" s="378" t="s">
        <v>4616</v>
      </c>
      <c r="M841" s="378" t="s">
        <v>4600</v>
      </c>
      <c r="N841" s="382">
        <v>41250</v>
      </c>
      <c r="O841" s="383">
        <v>2012</v>
      </c>
      <c r="P841" s="378" t="s">
        <v>1413</v>
      </c>
      <c r="Q841" s="378" t="s">
        <v>1413</v>
      </c>
      <c r="R841" s="378" t="s">
        <v>1413</v>
      </c>
      <c r="S841" s="381">
        <v>0</v>
      </c>
      <c r="T841" s="381" t="s">
        <v>1261</v>
      </c>
      <c r="U841" s="378" t="s">
        <v>4617</v>
      </c>
      <c r="V841" s="384" t="s">
        <v>1426</v>
      </c>
      <c r="W841" s="378" t="s">
        <v>1413</v>
      </c>
      <c r="X841" s="378" t="s">
        <v>1413</v>
      </c>
      <c r="Y841" s="378" t="s">
        <v>4553</v>
      </c>
      <c r="Z841" s="385" t="s">
        <v>1413</v>
      </c>
      <c r="AA841" s="385" t="s">
        <v>1413</v>
      </c>
      <c r="AB841" s="378" t="s">
        <v>4585</v>
      </c>
      <c r="AC841" s="378" t="s">
        <v>1413</v>
      </c>
      <c r="AD841" s="378" t="s">
        <v>1413</v>
      </c>
      <c r="AE841" s="378" t="s">
        <v>1413</v>
      </c>
      <c r="AF841" s="378" t="s">
        <v>1413</v>
      </c>
    </row>
    <row r="842" spans="1:32" hidden="1">
      <c r="A842" s="378" t="s">
        <v>4554</v>
      </c>
      <c r="B842" s="379">
        <f t="shared" si="13"/>
        <v>0</v>
      </c>
      <c r="C842" s="378"/>
      <c r="D842" s="378"/>
      <c r="E842" s="378"/>
      <c r="F842" s="380" t="s">
        <v>1413</v>
      </c>
      <c r="G842" s="378" t="s">
        <v>4629</v>
      </c>
      <c r="H842" s="379" t="s">
        <v>1491</v>
      </c>
      <c r="I842" s="378" t="s">
        <v>1511</v>
      </c>
      <c r="J842" s="381" t="s">
        <v>1413</v>
      </c>
      <c r="K842" s="381" t="s">
        <v>1413</v>
      </c>
      <c r="L842" s="378" t="s">
        <v>4630</v>
      </c>
      <c r="M842" s="378" t="s">
        <v>4600</v>
      </c>
      <c r="N842" s="382">
        <v>41436</v>
      </c>
      <c r="O842" s="383">
        <v>2013</v>
      </c>
      <c r="P842" s="378" t="s">
        <v>1413</v>
      </c>
      <c r="Q842" s="378" t="s">
        <v>1413</v>
      </c>
      <c r="R842" s="378" t="s">
        <v>1413</v>
      </c>
      <c r="S842" s="381">
        <v>0</v>
      </c>
      <c r="T842" s="381" t="s">
        <v>1261</v>
      </c>
      <c r="U842" s="378" t="s">
        <v>4601</v>
      </c>
      <c r="V842" s="384" t="s">
        <v>1544</v>
      </c>
      <c r="W842" s="378" t="s">
        <v>1413</v>
      </c>
      <c r="X842" s="378" t="s">
        <v>1413</v>
      </c>
      <c r="Y842" s="378" t="s">
        <v>4601</v>
      </c>
      <c r="Z842" s="385" t="s">
        <v>1413</v>
      </c>
      <c r="AA842" s="385" t="s">
        <v>1413</v>
      </c>
      <c r="AB842" s="378" t="s">
        <v>4602</v>
      </c>
      <c r="AC842" s="378" t="s">
        <v>1413</v>
      </c>
      <c r="AD842" s="378" t="s">
        <v>1413</v>
      </c>
      <c r="AE842" s="378" t="s">
        <v>1413</v>
      </c>
      <c r="AF842" s="378" t="s">
        <v>1413</v>
      </c>
    </row>
    <row r="843" spans="1:32" hidden="1">
      <c r="A843" s="378" t="s">
        <v>4554</v>
      </c>
      <c r="B843" s="379">
        <f t="shared" si="13"/>
        <v>0</v>
      </c>
      <c r="C843" s="378"/>
      <c r="D843" s="378"/>
      <c r="E843" s="378"/>
      <c r="F843" s="380" t="s">
        <v>1413</v>
      </c>
      <c r="G843" s="378" t="s">
        <v>4631</v>
      </c>
      <c r="H843" s="379" t="s">
        <v>1491</v>
      </c>
      <c r="I843" s="378" t="s">
        <v>1511</v>
      </c>
      <c r="J843" s="381" t="s">
        <v>1413</v>
      </c>
      <c r="K843" s="381" t="s">
        <v>1413</v>
      </c>
      <c r="L843" s="378" t="s">
        <v>4632</v>
      </c>
      <c r="M843" s="378" t="s">
        <v>4600</v>
      </c>
      <c r="N843" s="382">
        <v>41260</v>
      </c>
      <c r="O843" s="383">
        <v>2012</v>
      </c>
      <c r="P843" s="378" t="s">
        <v>1413</v>
      </c>
      <c r="Q843" s="378" t="s">
        <v>1413</v>
      </c>
      <c r="R843" s="378" t="s">
        <v>1413</v>
      </c>
      <c r="S843" s="381">
        <v>4</v>
      </c>
      <c r="T843" s="381" t="s">
        <v>1261</v>
      </c>
      <c r="U843" s="378" t="s">
        <v>4601</v>
      </c>
      <c r="V843" s="384" t="s">
        <v>1544</v>
      </c>
      <c r="W843" s="378" t="s">
        <v>1413</v>
      </c>
      <c r="X843" s="378" t="s">
        <v>1413</v>
      </c>
      <c r="Y843" s="378" t="s">
        <v>4601</v>
      </c>
      <c r="Z843" s="385" t="s">
        <v>1413</v>
      </c>
      <c r="AA843" s="385" t="s">
        <v>1413</v>
      </c>
      <c r="AB843" s="378" t="s">
        <v>4602</v>
      </c>
      <c r="AC843" s="378" t="s">
        <v>1413</v>
      </c>
      <c r="AD843" s="378" t="s">
        <v>1413</v>
      </c>
      <c r="AE843" s="378" t="s">
        <v>1413</v>
      </c>
      <c r="AF843" s="378" t="s">
        <v>1413</v>
      </c>
    </row>
    <row r="844" spans="1:32" hidden="1">
      <c r="A844" s="378" t="s">
        <v>4554</v>
      </c>
      <c r="B844" s="379">
        <f t="shared" si="13"/>
        <v>0</v>
      </c>
      <c r="C844" s="378"/>
      <c r="D844" s="378"/>
      <c r="E844" s="378"/>
      <c r="F844" s="380" t="s">
        <v>1413</v>
      </c>
      <c r="G844" s="378" t="s">
        <v>4633</v>
      </c>
      <c r="H844" s="379" t="s">
        <v>1491</v>
      </c>
      <c r="I844" s="378" t="s">
        <v>1511</v>
      </c>
      <c r="J844" s="381" t="s">
        <v>1413</v>
      </c>
      <c r="K844" s="381" t="s">
        <v>1413</v>
      </c>
      <c r="L844" s="378" t="s">
        <v>4634</v>
      </c>
      <c r="M844" s="378" t="s">
        <v>4600</v>
      </c>
      <c r="N844" s="382">
        <v>41449</v>
      </c>
      <c r="O844" s="383">
        <v>2013</v>
      </c>
      <c r="P844" s="378" t="s">
        <v>1413</v>
      </c>
      <c r="Q844" s="378" t="s">
        <v>1413</v>
      </c>
      <c r="R844" s="378" t="s">
        <v>1413</v>
      </c>
      <c r="S844" s="381">
        <v>0</v>
      </c>
      <c r="T844" s="381" t="s">
        <v>1261</v>
      </c>
      <c r="U844" s="378" t="s">
        <v>4601</v>
      </c>
      <c r="V844" s="384" t="s">
        <v>1544</v>
      </c>
      <c r="W844" s="378" t="s">
        <v>1413</v>
      </c>
      <c r="X844" s="378" t="s">
        <v>1413</v>
      </c>
      <c r="Y844" s="378" t="s">
        <v>4601</v>
      </c>
      <c r="Z844" s="385" t="s">
        <v>1413</v>
      </c>
      <c r="AA844" s="385" t="s">
        <v>1413</v>
      </c>
      <c r="AB844" s="378" t="s">
        <v>4602</v>
      </c>
      <c r="AC844" s="378" t="s">
        <v>1413</v>
      </c>
      <c r="AD844" s="378" t="s">
        <v>1413</v>
      </c>
      <c r="AE844" s="378" t="s">
        <v>1413</v>
      </c>
      <c r="AF844" s="378" t="s">
        <v>1413</v>
      </c>
    </row>
    <row r="845" spans="1:32" hidden="1">
      <c r="A845" s="378" t="s">
        <v>4554</v>
      </c>
      <c r="B845" s="379">
        <f t="shared" si="13"/>
        <v>0</v>
      </c>
      <c r="C845" s="378"/>
      <c r="D845" s="378"/>
      <c r="E845" s="378"/>
      <c r="F845" s="380" t="s">
        <v>1413</v>
      </c>
      <c r="G845" s="378" t="s">
        <v>4598</v>
      </c>
      <c r="H845" s="379" t="s">
        <v>1491</v>
      </c>
      <c r="I845" s="378" t="s">
        <v>1511</v>
      </c>
      <c r="J845" s="381" t="s">
        <v>1413</v>
      </c>
      <c r="K845" s="381" t="s">
        <v>1413</v>
      </c>
      <c r="L845" s="378" t="s">
        <v>4599</v>
      </c>
      <c r="M845" s="378" t="s">
        <v>4600</v>
      </c>
      <c r="N845" s="382">
        <v>42271</v>
      </c>
      <c r="O845" s="383">
        <v>2015</v>
      </c>
      <c r="P845" s="378" t="s">
        <v>1413</v>
      </c>
      <c r="Q845" s="378" t="s">
        <v>1413</v>
      </c>
      <c r="R845" s="378" t="s">
        <v>1413</v>
      </c>
      <c r="S845" s="381">
        <v>0</v>
      </c>
      <c r="T845" s="381" t="s">
        <v>1261</v>
      </c>
      <c r="U845" s="378" t="s">
        <v>4601</v>
      </c>
      <c r="V845" s="384" t="s">
        <v>1544</v>
      </c>
      <c r="W845" s="378" t="s">
        <v>1413</v>
      </c>
      <c r="X845" s="378" t="s">
        <v>1413</v>
      </c>
      <c r="Y845" s="378" t="s">
        <v>4601</v>
      </c>
      <c r="Z845" s="385" t="s">
        <v>1413</v>
      </c>
      <c r="AA845" s="385" t="s">
        <v>1413</v>
      </c>
      <c r="AB845" s="378" t="s">
        <v>4602</v>
      </c>
      <c r="AC845" s="378" t="s">
        <v>1413</v>
      </c>
      <c r="AD845" s="378" t="s">
        <v>1413</v>
      </c>
      <c r="AE845" s="378" t="s">
        <v>1413</v>
      </c>
      <c r="AF845" s="378" t="s">
        <v>1413</v>
      </c>
    </row>
    <row r="846" spans="1:32">
      <c r="A846" s="378" t="s">
        <v>152</v>
      </c>
      <c r="B846" s="379">
        <f t="shared" si="13"/>
        <v>3</v>
      </c>
      <c r="C846" s="378" t="s">
        <v>1261</v>
      </c>
      <c r="D846" s="378" t="s">
        <v>1261</v>
      </c>
      <c r="E846" s="378" t="s">
        <v>1261</v>
      </c>
      <c r="F846" s="380" t="s">
        <v>1413</v>
      </c>
      <c r="G846" s="378" t="s">
        <v>5905</v>
      </c>
      <c r="H846" s="379" t="s">
        <v>1799</v>
      </c>
      <c r="I846" s="378" t="s">
        <v>1968</v>
      </c>
      <c r="J846" s="381" t="s">
        <v>1413</v>
      </c>
      <c r="K846" s="381" t="s">
        <v>1413</v>
      </c>
      <c r="L846" s="378" t="s">
        <v>5906</v>
      </c>
      <c r="M846" s="378" t="s">
        <v>1970</v>
      </c>
      <c r="N846" s="382">
        <v>41317</v>
      </c>
      <c r="O846" s="383">
        <v>2013</v>
      </c>
      <c r="P846" s="378" t="s">
        <v>1413</v>
      </c>
      <c r="Q846" s="378" t="s">
        <v>1413</v>
      </c>
      <c r="R846" s="378" t="s">
        <v>1413</v>
      </c>
      <c r="S846" s="381">
        <v>10</v>
      </c>
      <c r="T846" s="381" t="s">
        <v>1261</v>
      </c>
      <c r="U846" s="378" t="s">
        <v>5907</v>
      </c>
      <c r="V846" s="384" t="s">
        <v>1426</v>
      </c>
      <c r="W846" s="378" t="s">
        <v>133</v>
      </c>
      <c r="X846" s="378" t="s">
        <v>5908</v>
      </c>
      <c r="Y846" s="378" t="s">
        <v>5885</v>
      </c>
      <c r="Z846" s="385" t="s">
        <v>1413</v>
      </c>
      <c r="AA846" s="385" t="s">
        <v>1413</v>
      </c>
      <c r="AB846" s="378" t="s">
        <v>5909</v>
      </c>
      <c r="AC846" s="378" t="s">
        <v>5910</v>
      </c>
      <c r="AD846" s="378" t="s">
        <v>1413</v>
      </c>
      <c r="AE846" s="378" t="s">
        <v>5911</v>
      </c>
      <c r="AF846" s="378" t="s">
        <v>1413</v>
      </c>
    </row>
    <row r="847" spans="1:32" hidden="1">
      <c r="A847" s="378" t="s">
        <v>5971</v>
      </c>
      <c r="B847" s="379">
        <f t="shared" si="13"/>
        <v>0</v>
      </c>
      <c r="C847" s="378"/>
      <c r="D847" s="378"/>
      <c r="E847" s="378"/>
      <c r="F847" s="380" t="s">
        <v>1413</v>
      </c>
      <c r="G847" s="378" t="s">
        <v>6093</v>
      </c>
      <c r="H847" s="379" t="s">
        <v>1405</v>
      </c>
      <c r="I847" s="378" t="s">
        <v>1406</v>
      </c>
      <c r="J847" s="381" t="s">
        <v>1407</v>
      </c>
      <c r="K847" s="381" t="s">
        <v>1408</v>
      </c>
      <c r="L847" s="378" t="s">
        <v>6094</v>
      </c>
      <c r="M847" s="378" t="s">
        <v>6095</v>
      </c>
      <c r="N847" s="382">
        <v>28178</v>
      </c>
      <c r="O847" s="383">
        <v>1977</v>
      </c>
      <c r="P847" s="378" t="s">
        <v>2096</v>
      </c>
      <c r="Q847" s="378" t="s">
        <v>1413</v>
      </c>
      <c r="R847" s="378">
        <v>2486</v>
      </c>
      <c r="S847" s="381">
        <v>0</v>
      </c>
      <c r="T847" s="381" t="s">
        <v>1426</v>
      </c>
      <c r="U847" s="378" t="s">
        <v>1413</v>
      </c>
      <c r="V847" s="384" t="s">
        <v>1261</v>
      </c>
      <c r="W847" s="378" t="s">
        <v>1414</v>
      </c>
      <c r="X847" s="378" t="s">
        <v>6096</v>
      </c>
      <c r="Y847" s="378" t="s">
        <v>1413</v>
      </c>
      <c r="Z847" s="385">
        <v>372.2</v>
      </c>
      <c r="AA847" s="385">
        <v>621.9</v>
      </c>
      <c r="AB847" s="378" t="s">
        <v>6097</v>
      </c>
      <c r="AC847" s="378" t="s">
        <v>6098</v>
      </c>
      <c r="AD847" s="378" t="s">
        <v>6099</v>
      </c>
      <c r="AE847" s="378" t="s">
        <v>6100</v>
      </c>
      <c r="AF847" s="378" t="s">
        <v>1413</v>
      </c>
    </row>
    <row r="848" spans="1:32" hidden="1">
      <c r="A848" s="378" t="s">
        <v>150</v>
      </c>
      <c r="B848" s="379">
        <f t="shared" si="13"/>
        <v>0</v>
      </c>
      <c r="C848" s="378"/>
      <c r="D848" s="378"/>
      <c r="E848" s="378"/>
      <c r="F848" s="380" t="s">
        <v>1413</v>
      </c>
      <c r="G848" s="378" t="s">
        <v>5150</v>
      </c>
      <c r="H848" s="379" t="s">
        <v>1491</v>
      </c>
      <c r="I848" s="378" t="s">
        <v>1511</v>
      </c>
      <c r="J848" s="381" t="s">
        <v>1413</v>
      </c>
      <c r="K848" s="381" t="s">
        <v>1413</v>
      </c>
      <c r="L848" s="378" t="s">
        <v>5154</v>
      </c>
      <c r="M848" s="378" t="s">
        <v>5155</v>
      </c>
      <c r="N848" s="382">
        <v>32690</v>
      </c>
      <c r="O848" s="383">
        <v>1989</v>
      </c>
      <c r="P848" s="378" t="s">
        <v>1413</v>
      </c>
      <c r="Q848" s="378" t="s">
        <v>1413</v>
      </c>
      <c r="R848" s="378" t="s">
        <v>1413</v>
      </c>
      <c r="S848" s="381">
        <v>12</v>
      </c>
      <c r="T848" s="381" t="s">
        <v>1426</v>
      </c>
      <c r="U848" s="378" t="s">
        <v>3655</v>
      </c>
      <c r="V848" s="384" t="s">
        <v>1544</v>
      </c>
      <c r="W848" s="378" t="s">
        <v>1413</v>
      </c>
      <c r="X848" s="378" t="s">
        <v>5156</v>
      </c>
      <c r="Y848" s="378" t="s">
        <v>1413</v>
      </c>
      <c r="Z848" s="385" t="s">
        <v>1413</v>
      </c>
      <c r="AA848" s="385" t="s">
        <v>1413</v>
      </c>
      <c r="AB848" s="378" t="s">
        <v>5157</v>
      </c>
      <c r="AC848" s="378" t="s">
        <v>5158</v>
      </c>
      <c r="AD848" s="378" t="s">
        <v>5159</v>
      </c>
      <c r="AE848" s="378" t="s">
        <v>5160</v>
      </c>
      <c r="AF848" s="378" t="s">
        <v>1413</v>
      </c>
    </row>
    <row r="849" spans="1:32" hidden="1">
      <c r="A849" s="378" t="s">
        <v>150</v>
      </c>
      <c r="B849" s="379">
        <f t="shared" si="13"/>
        <v>0</v>
      </c>
      <c r="C849" s="378"/>
      <c r="D849" s="378"/>
      <c r="E849" s="378"/>
      <c r="F849" s="380" t="s">
        <v>1413</v>
      </c>
      <c r="G849" s="378" t="s">
        <v>5179</v>
      </c>
      <c r="H849" s="379" t="s">
        <v>1491</v>
      </c>
      <c r="I849" s="378" t="s">
        <v>1511</v>
      </c>
      <c r="J849" s="381" t="s">
        <v>1413</v>
      </c>
      <c r="K849" s="381" t="s">
        <v>1413</v>
      </c>
      <c r="L849" s="378" t="s">
        <v>5180</v>
      </c>
      <c r="M849" s="378" t="s">
        <v>5181</v>
      </c>
      <c r="N849" s="382">
        <v>39995</v>
      </c>
      <c r="O849" s="383">
        <v>2009</v>
      </c>
      <c r="P849" s="378" t="s">
        <v>1413</v>
      </c>
      <c r="Q849" s="378" t="s">
        <v>1413</v>
      </c>
      <c r="R849" s="378" t="s">
        <v>1413</v>
      </c>
      <c r="S849" s="381">
        <v>10</v>
      </c>
      <c r="T849" s="381" t="s">
        <v>1426</v>
      </c>
      <c r="U849" s="378" t="s">
        <v>1427</v>
      </c>
      <c r="V849" s="384" t="s">
        <v>1544</v>
      </c>
      <c r="W849" s="378" t="s">
        <v>133</v>
      </c>
      <c r="X849" s="378" t="s">
        <v>5182</v>
      </c>
      <c r="Y849" s="378" t="s">
        <v>4941</v>
      </c>
      <c r="Z849" s="385" t="s">
        <v>1413</v>
      </c>
      <c r="AA849" s="385" t="s">
        <v>1413</v>
      </c>
      <c r="AB849" s="378" t="s">
        <v>5183</v>
      </c>
      <c r="AC849" s="378" t="s">
        <v>5184</v>
      </c>
      <c r="AD849" s="378" t="s">
        <v>1413</v>
      </c>
      <c r="AE849" s="378" t="s">
        <v>1413</v>
      </c>
      <c r="AF849" s="378" t="s">
        <v>1413</v>
      </c>
    </row>
    <row r="850" spans="1:32" hidden="1">
      <c r="A850" s="378" t="s">
        <v>150</v>
      </c>
      <c r="B850" s="379">
        <f t="shared" si="13"/>
        <v>0</v>
      </c>
      <c r="C850" s="378"/>
      <c r="D850" s="378"/>
      <c r="E850" s="378"/>
      <c r="F850" s="380" t="s">
        <v>1413</v>
      </c>
      <c r="G850" s="378" t="s">
        <v>5185</v>
      </c>
      <c r="H850" s="379" t="s">
        <v>1491</v>
      </c>
      <c r="I850" s="378" t="s">
        <v>1511</v>
      </c>
      <c r="J850" s="381" t="s">
        <v>1413</v>
      </c>
      <c r="K850" s="381" t="s">
        <v>1413</v>
      </c>
      <c r="L850" s="378" t="s">
        <v>5180</v>
      </c>
      <c r="M850" s="378" t="s">
        <v>5181</v>
      </c>
      <c r="N850" s="382">
        <v>39995</v>
      </c>
      <c r="O850" s="383">
        <v>2009</v>
      </c>
      <c r="P850" s="378" t="s">
        <v>1413</v>
      </c>
      <c r="Q850" s="378" t="s">
        <v>1413</v>
      </c>
      <c r="R850" s="378" t="s">
        <v>1413</v>
      </c>
      <c r="S850" s="381">
        <v>12</v>
      </c>
      <c r="T850" s="381" t="s">
        <v>1426</v>
      </c>
      <c r="U850" s="378" t="s">
        <v>1427</v>
      </c>
      <c r="V850" s="384" t="s">
        <v>1544</v>
      </c>
      <c r="W850" s="378" t="s">
        <v>133</v>
      </c>
      <c r="X850" s="378" t="s">
        <v>5186</v>
      </c>
      <c r="Y850" s="378" t="s">
        <v>4941</v>
      </c>
      <c r="Z850" s="385" t="s">
        <v>1413</v>
      </c>
      <c r="AA850" s="385" t="s">
        <v>1413</v>
      </c>
      <c r="AB850" s="378" t="s">
        <v>5187</v>
      </c>
      <c r="AC850" s="378" t="s">
        <v>5188</v>
      </c>
      <c r="AD850" s="378" t="s">
        <v>1413</v>
      </c>
      <c r="AE850" s="378" t="s">
        <v>1413</v>
      </c>
      <c r="AF850" s="378" t="s">
        <v>1413</v>
      </c>
    </row>
    <row r="851" spans="1:32" hidden="1">
      <c r="A851" s="378" t="s">
        <v>150</v>
      </c>
      <c r="B851" s="379">
        <f t="shared" si="13"/>
        <v>0</v>
      </c>
      <c r="C851" s="378"/>
      <c r="D851" s="378"/>
      <c r="E851" s="378"/>
      <c r="F851" s="380" t="s">
        <v>1413</v>
      </c>
      <c r="G851" s="378" t="s">
        <v>5189</v>
      </c>
      <c r="H851" s="379" t="s">
        <v>1491</v>
      </c>
      <c r="I851" s="378" t="s">
        <v>1511</v>
      </c>
      <c r="J851" s="381" t="s">
        <v>1413</v>
      </c>
      <c r="K851" s="381" t="s">
        <v>1413</v>
      </c>
      <c r="L851" s="378" t="s">
        <v>5180</v>
      </c>
      <c r="M851" s="378" t="s">
        <v>5181</v>
      </c>
      <c r="N851" s="382">
        <v>39995</v>
      </c>
      <c r="O851" s="383">
        <v>2009</v>
      </c>
      <c r="P851" s="378" t="s">
        <v>1413</v>
      </c>
      <c r="Q851" s="378" t="s">
        <v>1413</v>
      </c>
      <c r="R851" s="378" t="s">
        <v>1413</v>
      </c>
      <c r="S851" s="381">
        <v>12</v>
      </c>
      <c r="T851" s="381" t="s">
        <v>1426</v>
      </c>
      <c r="U851" s="378" t="s">
        <v>1427</v>
      </c>
      <c r="V851" s="384" t="s">
        <v>1544</v>
      </c>
      <c r="W851" s="378" t="s">
        <v>133</v>
      </c>
      <c r="X851" s="378" t="s">
        <v>5190</v>
      </c>
      <c r="Y851" s="378" t="s">
        <v>4941</v>
      </c>
      <c r="Z851" s="385" t="s">
        <v>1413</v>
      </c>
      <c r="AA851" s="385" t="s">
        <v>1413</v>
      </c>
      <c r="AB851" s="378" t="s">
        <v>5191</v>
      </c>
      <c r="AC851" s="378" t="s">
        <v>5192</v>
      </c>
      <c r="AD851" s="378" t="s">
        <v>5193</v>
      </c>
      <c r="AE851" s="378" t="s">
        <v>1413</v>
      </c>
      <c r="AF851" s="378" t="s">
        <v>1413</v>
      </c>
    </row>
    <row r="852" spans="1:32" hidden="1">
      <c r="A852" s="378" t="s">
        <v>150</v>
      </c>
      <c r="B852" s="379">
        <f t="shared" si="13"/>
        <v>0</v>
      </c>
      <c r="C852" s="378"/>
      <c r="D852" s="378"/>
      <c r="E852" s="378"/>
      <c r="F852" s="380" t="s">
        <v>1413</v>
      </c>
      <c r="G852" s="378" t="s">
        <v>5194</v>
      </c>
      <c r="H852" s="379" t="s">
        <v>1491</v>
      </c>
      <c r="I852" s="378" t="s">
        <v>1511</v>
      </c>
      <c r="J852" s="381" t="s">
        <v>1413</v>
      </c>
      <c r="K852" s="381" t="s">
        <v>1413</v>
      </c>
      <c r="L852" s="378" t="s">
        <v>5180</v>
      </c>
      <c r="M852" s="378" t="s">
        <v>5181</v>
      </c>
      <c r="N852" s="382">
        <v>39995</v>
      </c>
      <c r="O852" s="383">
        <v>2009</v>
      </c>
      <c r="P852" s="378" t="s">
        <v>1413</v>
      </c>
      <c r="Q852" s="378" t="s">
        <v>1413</v>
      </c>
      <c r="R852" s="378" t="s">
        <v>1413</v>
      </c>
      <c r="S852" s="381">
        <v>12</v>
      </c>
      <c r="T852" s="381" t="s">
        <v>1426</v>
      </c>
      <c r="U852" s="378" t="s">
        <v>1427</v>
      </c>
      <c r="V852" s="384" t="s">
        <v>1544</v>
      </c>
      <c r="W852" s="378" t="s">
        <v>133</v>
      </c>
      <c r="X852" s="378" t="s">
        <v>5195</v>
      </c>
      <c r="Y852" s="378" t="s">
        <v>4941</v>
      </c>
      <c r="Z852" s="385" t="s">
        <v>1413</v>
      </c>
      <c r="AA852" s="385" t="s">
        <v>1413</v>
      </c>
      <c r="AB852" s="378" t="s">
        <v>5196</v>
      </c>
      <c r="AC852" s="378" t="s">
        <v>5197</v>
      </c>
      <c r="AD852" s="378" t="s">
        <v>1413</v>
      </c>
      <c r="AE852" s="378" t="s">
        <v>1413</v>
      </c>
      <c r="AF852" s="378" t="s">
        <v>1413</v>
      </c>
    </row>
    <row r="853" spans="1:32" hidden="1">
      <c r="A853" s="378" t="s">
        <v>150</v>
      </c>
      <c r="B853" s="379">
        <f t="shared" si="13"/>
        <v>0</v>
      </c>
      <c r="C853" s="378"/>
      <c r="D853" s="378"/>
      <c r="E853" s="378"/>
      <c r="F853" s="380" t="s">
        <v>1413</v>
      </c>
      <c r="G853" s="378" t="s">
        <v>5198</v>
      </c>
      <c r="H853" s="379" t="s">
        <v>1491</v>
      </c>
      <c r="I853" s="378" t="s">
        <v>1511</v>
      </c>
      <c r="J853" s="381" t="s">
        <v>1413</v>
      </c>
      <c r="K853" s="381" t="s">
        <v>1413</v>
      </c>
      <c r="L853" s="378" t="s">
        <v>5180</v>
      </c>
      <c r="M853" s="378" t="s">
        <v>5181</v>
      </c>
      <c r="N853" s="382">
        <v>39995</v>
      </c>
      <c r="O853" s="383">
        <v>2009</v>
      </c>
      <c r="P853" s="378" t="s">
        <v>1413</v>
      </c>
      <c r="Q853" s="378" t="s">
        <v>1413</v>
      </c>
      <c r="R853" s="378" t="s">
        <v>1413</v>
      </c>
      <c r="S853" s="381">
        <v>12</v>
      </c>
      <c r="T853" s="381" t="s">
        <v>1426</v>
      </c>
      <c r="U853" s="378" t="s">
        <v>1427</v>
      </c>
      <c r="V853" s="384" t="s">
        <v>1544</v>
      </c>
      <c r="W853" s="378" t="s">
        <v>133</v>
      </c>
      <c r="X853" s="378" t="s">
        <v>5199</v>
      </c>
      <c r="Y853" s="378" t="s">
        <v>4941</v>
      </c>
      <c r="Z853" s="385" t="s">
        <v>1413</v>
      </c>
      <c r="AA853" s="385" t="s">
        <v>1413</v>
      </c>
      <c r="AB853" s="378" t="s">
        <v>5200</v>
      </c>
      <c r="AC853" s="378" t="s">
        <v>5201</v>
      </c>
      <c r="AD853" s="378" t="s">
        <v>1413</v>
      </c>
      <c r="AE853" s="378" t="s">
        <v>1413</v>
      </c>
      <c r="AF853" s="378" t="s">
        <v>1413</v>
      </c>
    </row>
    <row r="854" spans="1:32" hidden="1">
      <c r="A854" s="378" t="s">
        <v>150</v>
      </c>
      <c r="B854" s="379">
        <f t="shared" si="13"/>
        <v>0</v>
      </c>
      <c r="C854" s="378"/>
      <c r="D854" s="378"/>
      <c r="E854" s="378"/>
      <c r="F854" s="380" t="s">
        <v>1413</v>
      </c>
      <c r="G854" s="378" t="s">
        <v>5202</v>
      </c>
      <c r="H854" s="379" t="s">
        <v>1491</v>
      </c>
      <c r="I854" s="378" t="s">
        <v>1511</v>
      </c>
      <c r="J854" s="381" t="s">
        <v>1413</v>
      </c>
      <c r="K854" s="381" t="s">
        <v>1413</v>
      </c>
      <c r="L854" s="378" t="s">
        <v>5180</v>
      </c>
      <c r="M854" s="378" t="s">
        <v>5181</v>
      </c>
      <c r="N854" s="382">
        <v>39995</v>
      </c>
      <c r="O854" s="383">
        <v>2009</v>
      </c>
      <c r="P854" s="378" t="s">
        <v>1413</v>
      </c>
      <c r="Q854" s="378" t="s">
        <v>1413</v>
      </c>
      <c r="R854" s="378" t="s">
        <v>1413</v>
      </c>
      <c r="S854" s="381">
        <v>12</v>
      </c>
      <c r="T854" s="381" t="s">
        <v>1426</v>
      </c>
      <c r="U854" s="378" t="s">
        <v>1427</v>
      </c>
      <c r="V854" s="384" t="s">
        <v>1544</v>
      </c>
      <c r="W854" s="378" t="s">
        <v>133</v>
      </c>
      <c r="X854" s="378" t="s">
        <v>5203</v>
      </c>
      <c r="Y854" s="378" t="s">
        <v>4941</v>
      </c>
      <c r="Z854" s="385" t="s">
        <v>1413</v>
      </c>
      <c r="AA854" s="385" t="s">
        <v>1413</v>
      </c>
      <c r="AB854" s="378" t="s">
        <v>5204</v>
      </c>
      <c r="AC854" s="378" t="s">
        <v>5205</v>
      </c>
      <c r="AD854" s="378" t="s">
        <v>1413</v>
      </c>
      <c r="AE854" s="378" t="s">
        <v>1413</v>
      </c>
      <c r="AF854" s="378" t="s">
        <v>1413</v>
      </c>
    </row>
    <row r="855" spans="1:32" hidden="1">
      <c r="A855" s="378" t="s">
        <v>150</v>
      </c>
      <c r="B855" s="379">
        <f t="shared" si="13"/>
        <v>0</v>
      </c>
      <c r="C855" s="378"/>
      <c r="D855" s="378"/>
      <c r="E855" s="378"/>
      <c r="F855" s="380" t="s">
        <v>1413</v>
      </c>
      <c r="G855" s="378" t="s">
        <v>5206</v>
      </c>
      <c r="H855" s="379" t="s">
        <v>1491</v>
      </c>
      <c r="I855" s="378" t="s">
        <v>1511</v>
      </c>
      <c r="J855" s="381" t="s">
        <v>1413</v>
      </c>
      <c r="K855" s="381" t="s">
        <v>1413</v>
      </c>
      <c r="L855" s="378" t="s">
        <v>5180</v>
      </c>
      <c r="M855" s="378" t="s">
        <v>5181</v>
      </c>
      <c r="N855" s="382">
        <v>39995</v>
      </c>
      <c r="O855" s="383">
        <v>2009</v>
      </c>
      <c r="P855" s="378" t="s">
        <v>1413</v>
      </c>
      <c r="Q855" s="378" t="s">
        <v>1413</v>
      </c>
      <c r="R855" s="378" t="s">
        <v>1413</v>
      </c>
      <c r="S855" s="381">
        <v>12</v>
      </c>
      <c r="T855" s="381" t="s">
        <v>1426</v>
      </c>
      <c r="U855" s="378" t="s">
        <v>1427</v>
      </c>
      <c r="V855" s="384" t="s">
        <v>1544</v>
      </c>
      <c r="W855" s="378" t="s">
        <v>133</v>
      </c>
      <c r="X855" s="378" t="s">
        <v>5207</v>
      </c>
      <c r="Y855" s="378" t="s">
        <v>4941</v>
      </c>
      <c r="Z855" s="385" t="s">
        <v>1413</v>
      </c>
      <c r="AA855" s="385" t="s">
        <v>1413</v>
      </c>
      <c r="AB855" s="378" t="s">
        <v>5208</v>
      </c>
      <c r="AC855" s="378" t="s">
        <v>5209</v>
      </c>
      <c r="AD855" s="378" t="s">
        <v>5210</v>
      </c>
      <c r="AE855" s="378" t="s">
        <v>1413</v>
      </c>
      <c r="AF855" s="378" t="s">
        <v>1413</v>
      </c>
    </row>
    <row r="856" spans="1:32" hidden="1">
      <c r="A856" s="378" t="s">
        <v>150</v>
      </c>
      <c r="B856" s="379">
        <f t="shared" si="13"/>
        <v>0</v>
      </c>
      <c r="C856" s="378"/>
      <c r="D856" s="378"/>
      <c r="E856" s="378"/>
      <c r="F856" s="380" t="s">
        <v>1413</v>
      </c>
      <c r="G856" s="378" t="s">
        <v>5211</v>
      </c>
      <c r="H856" s="379" t="s">
        <v>1491</v>
      </c>
      <c r="I856" s="378" t="s">
        <v>1511</v>
      </c>
      <c r="J856" s="381" t="s">
        <v>1413</v>
      </c>
      <c r="K856" s="381" t="s">
        <v>1413</v>
      </c>
      <c r="L856" s="378" t="s">
        <v>5180</v>
      </c>
      <c r="M856" s="378" t="s">
        <v>5181</v>
      </c>
      <c r="N856" s="382">
        <v>39995</v>
      </c>
      <c r="O856" s="383">
        <v>2009</v>
      </c>
      <c r="P856" s="378" t="s">
        <v>1413</v>
      </c>
      <c r="Q856" s="378" t="s">
        <v>1413</v>
      </c>
      <c r="R856" s="378" t="s">
        <v>1413</v>
      </c>
      <c r="S856" s="381">
        <v>12</v>
      </c>
      <c r="T856" s="381" t="s">
        <v>1426</v>
      </c>
      <c r="U856" s="378" t="s">
        <v>1427</v>
      </c>
      <c r="V856" s="384" t="s">
        <v>1544</v>
      </c>
      <c r="W856" s="378" t="s">
        <v>133</v>
      </c>
      <c r="X856" s="378" t="s">
        <v>5212</v>
      </c>
      <c r="Y856" s="378" t="s">
        <v>4941</v>
      </c>
      <c r="Z856" s="385" t="s">
        <v>1413</v>
      </c>
      <c r="AA856" s="385" t="s">
        <v>1413</v>
      </c>
      <c r="AB856" s="378" t="s">
        <v>5213</v>
      </c>
      <c r="AC856" s="378" t="s">
        <v>5214</v>
      </c>
      <c r="AD856" s="378" t="s">
        <v>1413</v>
      </c>
      <c r="AE856" s="378" t="s">
        <v>1413</v>
      </c>
      <c r="AF856" s="378" t="s">
        <v>1413</v>
      </c>
    </row>
    <row r="857" spans="1:32" hidden="1">
      <c r="A857" s="378" t="s">
        <v>150</v>
      </c>
      <c r="B857" s="379">
        <f t="shared" si="13"/>
        <v>0</v>
      </c>
      <c r="C857" s="378"/>
      <c r="D857" s="378"/>
      <c r="E857" s="378"/>
      <c r="F857" s="380" t="s">
        <v>1413</v>
      </c>
      <c r="G857" s="378" t="s">
        <v>5215</v>
      </c>
      <c r="H857" s="379" t="s">
        <v>1491</v>
      </c>
      <c r="I857" s="378" t="s">
        <v>1511</v>
      </c>
      <c r="J857" s="381" t="s">
        <v>1413</v>
      </c>
      <c r="K857" s="381" t="s">
        <v>1413</v>
      </c>
      <c r="L857" s="378" t="s">
        <v>5180</v>
      </c>
      <c r="M857" s="378" t="s">
        <v>5181</v>
      </c>
      <c r="N857" s="382">
        <v>39995</v>
      </c>
      <c r="O857" s="383">
        <v>2009</v>
      </c>
      <c r="P857" s="378" t="s">
        <v>1413</v>
      </c>
      <c r="Q857" s="378" t="s">
        <v>1413</v>
      </c>
      <c r="R857" s="378" t="s">
        <v>1413</v>
      </c>
      <c r="S857" s="381">
        <v>12</v>
      </c>
      <c r="T857" s="381" t="s">
        <v>1426</v>
      </c>
      <c r="U857" s="378" t="s">
        <v>1427</v>
      </c>
      <c r="V857" s="384" t="s">
        <v>1544</v>
      </c>
      <c r="W857" s="378" t="s">
        <v>133</v>
      </c>
      <c r="X857" s="378" t="s">
        <v>5216</v>
      </c>
      <c r="Y857" s="378" t="s">
        <v>4941</v>
      </c>
      <c r="Z857" s="385" t="s">
        <v>1413</v>
      </c>
      <c r="AA857" s="385" t="s">
        <v>1413</v>
      </c>
      <c r="AB857" s="378" t="s">
        <v>5217</v>
      </c>
      <c r="AC857" s="378" t="s">
        <v>5218</v>
      </c>
      <c r="AD857" s="378" t="s">
        <v>1413</v>
      </c>
      <c r="AE857" s="378" t="s">
        <v>1413</v>
      </c>
      <c r="AF857" s="378" t="s">
        <v>1413</v>
      </c>
    </row>
    <row r="858" spans="1:32" hidden="1">
      <c r="A858" s="378" t="s">
        <v>150</v>
      </c>
      <c r="B858" s="379">
        <f t="shared" si="13"/>
        <v>0</v>
      </c>
      <c r="C858" s="378"/>
      <c r="D858" s="378"/>
      <c r="E858" s="378"/>
      <c r="F858" s="380" t="s">
        <v>1413</v>
      </c>
      <c r="G858" s="378" t="s">
        <v>5219</v>
      </c>
      <c r="H858" s="379" t="s">
        <v>1491</v>
      </c>
      <c r="I858" s="378" t="s">
        <v>1511</v>
      </c>
      <c r="J858" s="381" t="s">
        <v>1413</v>
      </c>
      <c r="K858" s="381" t="s">
        <v>1413</v>
      </c>
      <c r="L858" s="378" t="s">
        <v>5180</v>
      </c>
      <c r="M858" s="378" t="s">
        <v>5181</v>
      </c>
      <c r="N858" s="382">
        <v>39995</v>
      </c>
      <c r="O858" s="383">
        <v>2009</v>
      </c>
      <c r="P858" s="378" t="s">
        <v>1413</v>
      </c>
      <c r="Q858" s="378" t="s">
        <v>1413</v>
      </c>
      <c r="R858" s="378" t="s">
        <v>1413</v>
      </c>
      <c r="S858" s="381">
        <v>12</v>
      </c>
      <c r="T858" s="381" t="s">
        <v>1426</v>
      </c>
      <c r="U858" s="378" t="s">
        <v>1427</v>
      </c>
      <c r="V858" s="384" t="s">
        <v>1544</v>
      </c>
      <c r="W858" s="378" t="s">
        <v>133</v>
      </c>
      <c r="X858" s="378" t="s">
        <v>5220</v>
      </c>
      <c r="Y858" s="378" t="s">
        <v>4941</v>
      </c>
      <c r="Z858" s="385" t="s">
        <v>1413</v>
      </c>
      <c r="AA858" s="385" t="s">
        <v>1413</v>
      </c>
      <c r="AB858" s="378" t="s">
        <v>5221</v>
      </c>
      <c r="AC858" s="378" t="s">
        <v>5222</v>
      </c>
      <c r="AD858" s="378" t="s">
        <v>1413</v>
      </c>
      <c r="AE858" s="378" t="s">
        <v>1413</v>
      </c>
      <c r="AF858" s="378" t="s">
        <v>1413</v>
      </c>
    </row>
    <row r="859" spans="1:32" hidden="1">
      <c r="A859" s="378" t="s">
        <v>150</v>
      </c>
      <c r="B859" s="379">
        <f t="shared" si="13"/>
        <v>0</v>
      </c>
      <c r="C859" s="378"/>
      <c r="D859" s="378"/>
      <c r="E859" s="378"/>
      <c r="F859" s="380" t="s">
        <v>1413</v>
      </c>
      <c r="G859" s="378" t="s">
        <v>5223</v>
      </c>
      <c r="H859" s="379" t="s">
        <v>1491</v>
      </c>
      <c r="I859" s="378" t="s">
        <v>1511</v>
      </c>
      <c r="J859" s="381" t="s">
        <v>1413</v>
      </c>
      <c r="K859" s="381" t="s">
        <v>1413</v>
      </c>
      <c r="L859" s="378" t="s">
        <v>5180</v>
      </c>
      <c r="M859" s="378" t="s">
        <v>5181</v>
      </c>
      <c r="N859" s="382">
        <v>39995</v>
      </c>
      <c r="O859" s="383">
        <v>2009</v>
      </c>
      <c r="P859" s="378" t="s">
        <v>1413</v>
      </c>
      <c r="Q859" s="378" t="s">
        <v>1413</v>
      </c>
      <c r="R859" s="378" t="s">
        <v>1413</v>
      </c>
      <c r="S859" s="381">
        <v>12</v>
      </c>
      <c r="T859" s="381" t="s">
        <v>1426</v>
      </c>
      <c r="U859" s="378" t="s">
        <v>1427</v>
      </c>
      <c r="V859" s="384" t="s">
        <v>1544</v>
      </c>
      <c r="W859" s="378" t="s">
        <v>133</v>
      </c>
      <c r="X859" s="378" t="s">
        <v>5224</v>
      </c>
      <c r="Y859" s="378" t="s">
        <v>4941</v>
      </c>
      <c r="Z859" s="385" t="s">
        <v>1413</v>
      </c>
      <c r="AA859" s="385" t="s">
        <v>1413</v>
      </c>
      <c r="AB859" s="378" t="s">
        <v>5225</v>
      </c>
      <c r="AC859" s="378" t="s">
        <v>1413</v>
      </c>
      <c r="AD859" s="378" t="s">
        <v>1413</v>
      </c>
      <c r="AE859" s="378" t="s">
        <v>1413</v>
      </c>
      <c r="AF859" s="378" t="s">
        <v>1413</v>
      </c>
    </row>
    <row r="860" spans="1:32" hidden="1">
      <c r="A860" s="378" t="s">
        <v>150</v>
      </c>
      <c r="B860" s="379">
        <f t="shared" si="13"/>
        <v>0</v>
      </c>
      <c r="C860" s="378"/>
      <c r="D860" s="378"/>
      <c r="E860" s="378"/>
      <c r="F860" s="380" t="s">
        <v>1413</v>
      </c>
      <c r="G860" s="378" t="s">
        <v>5226</v>
      </c>
      <c r="H860" s="379" t="s">
        <v>1491</v>
      </c>
      <c r="I860" s="378" t="s">
        <v>1511</v>
      </c>
      <c r="J860" s="381" t="s">
        <v>1413</v>
      </c>
      <c r="K860" s="381" t="s">
        <v>1413</v>
      </c>
      <c r="L860" s="378" t="s">
        <v>5180</v>
      </c>
      <c r="M860" s="378" t="s">
        <v>5181</v>
      </c>
      <c r="N860" s="382">
        <v>39995</v>
      </c>
      <c r="O860" s="383">
        <v>2009</v>
      </c>
      <c r="P860" s="378" t="s">
        <v>1413</v>
      </c>
      <c r="Q860" s="378" t="s">
        <v>1413</v>
      </c>
      <c r="R860" s="378" t="s">
        <v>1413</v>
      </c>
      <c r="S860" s="381">
        <v>12</v>
      </c>
      <c r="T860" s="381" t="s">
        <v>1426</v>
      </c>
      <c r="U860" s="378" t="s">
        <v>1427</v>
      </c>
      <c r="V860" s="384" t="s">
        <v>1544</v>
      </c>
      <c r="W860" s="378" t="s">
        <v>133</v>
      </c>
      <c r="X860" s="378" t="s">
        <v>5227</v>
      </c>
      <c r="Y860" s="378" t="s">
        <v>4941</v>
      </c>
      <c r="Z860" s="385" t="s">
        <v>1413</v>
      </c>
      <c r="AA860" s="385" t="s">
        <v>1413</v>
      </c>
      <c r="AB860" s="378" t="s">
        <v>5228</v>
      </c>
      <c r="AC860" s="378" t="s">
        <v>5229</v>
      </c>
      <c r="AD860" s="378" t="s">
        <v>1413</v>
      </c>
      <c r="AE860" s="378" t="s">
        <v>1413</v>
      </c>
      <c r="AF860" s="378" t="s">
        <v>1413</v>
      </c>
    </row>
    <row r="861" spans="1:32" hidden="1">
      <c r="A861" s="378" t="s">
        <v>150</v>
      </c>
      <c r="B861" s="379">
        <f t="shared" si="13"/>
        <v>0</v>
      </c>
      <c r="C861" s="378"/>
      <c r="D861" s="378"/>
      <c r="E861" s="378"/>
      <c r="F861" s="380" t="s">
        <v>1413</v>
      </c>
      <c r="G861" s="378" t="s">
        <v>5230</v>
      </c>
      <c r="H861" s="379" t="s">
        <v>1491</v>
      </c>
      <c r="I861" s="378" t="s">
        <v>1511</v>
      </c>
      <c r="J861" s="381" t="s">
        <v>1413</v>
      </c>
      <c r="K861" s="381" t="s">
        <v>1413</v>
      </c>
      <c r="L861" s="378" t="s">
        <v>5180</v>
      </c>
      <c r="M861" s="378" t="s">
        <v>5181</v>
      </c>
      <c r="N861" s="382">
        <v>39995</v>
      </c>
      <c r="O861" s="383">
        <v>2009</v>
      </c>
      <c r="P861" s="378" t="s">
        <v>1413</v>
      </c>
      <c r="Q861" s="378" t="s">
        <v>1413</v>
      </c>
      <c r="R861" s="378" t="s">
        <v>1413</v>
      </c>
      <c r="S861" s="381">
        <v>12</v>
      </c>
      <c r="T861" s="381" t="s">
        <v>1426</v>
      </c>
      <c r="U861" s="378" t="s">
        <v>1427</v>
      </c>
      <c r="V861" s="384" t="s">
        <v>1544</v>
      </c>
      <c r="W861" s="378" t="s">
        <v>133</v>
      </c>
      <c r="X861" s="378" t="s">
        <v>5231</v>
      </c>
      <c r="Y861" s="378" t="s">
        <v>4941</v>
      </c>
      <c r="Z861" s="385" t="s">
        <v>1413</v>
      </c>
      <c r="AA861" s="385" t="s">
        <v>1413</v>
      </c>
      <c r="AB861" s="378" t="s">
        <v>5232</v>
      </c>
      <c r="AC861" s="378" t="s">
        <v>5233</v>
      </c>
      <c r="AD861" s="378" t="s">
        <v>1413</v>
      </c>
      <c r="AE861" s="378" t="s">
        <v>1413</v>
      </c>
      <c r="AF861" s="378" t="s">
        <v>1413</v>
      </c>
    </row>
    <row r="862" spans="1:32" hidden="1">
      <c r="A862" s="378" t="s">
        <v>150</v>
      </c>
      <c r="B862" s="379">
        <f t="shared" si="13"/>
        <v>0</v>
      </c>
      <c r="C862" s="378"/>
      <c r="D862" s="378"/>
      <c r="E862" s="378"/>
      <c r="F862" s="380" t="s">
        <v>1413</v>
      </c>
      <c r="G862" s="378" t="s">
        <v>5234</v>
      </c>
      <c r="H862" s="379" t="s">
        <v>1491</v>
      </c>
      <c r="I862" s="378" t="s">
        <v>1511</v>
      </c>
      <c r="J862" s="381" t="s">
        <v>1413</v>
      </c>
      <c r="K862" s="381" t="s">
        <v>1413</v>
      </c>
      <c r="L862" s="378" t="s">
        <v>5180</v>
      </c>
      <c r="M862" s="378" t="s">
        <v>5181</v>
      </c>
      <c r="N862" s="382">
        <v>39995</v>
      </c>
      <c r="O862" s="383">
        <v>2009</v>
      </c>
      <c r="P862" s="378" t="s">
        <v>1413</v>
      </c>
      <c r="Q862" s="378" t="s">
        <v>1413</v>
      </c>
      <c r="R862" s="378" t="s">
        <v>1413</v>
      </c>
      <c r="S862" s="381">
        <v>12</v>
      </c>
      <c r="T862" s="381" t="s">
        <v>1426</v>
      </c>
      <c r="U862" s="378" t="s">
        <v>1427</v>
      </c>
      <c r="V862" s="384" t="s">
        <v>1544</v>
      </c>
      <c r="W862" s="378" t="s">
        <v>133</v>
      </c>
      <c r="X862" s="378" t="s">
        <v>5235</v>
      </c>
      <c r="Y862" s="378" t="s">
        <v>4941</v>
      </c>
      <c r="Z862" s="385" t="s">
        <v>1413</v>
      </c>
      <c r="AA862" s="385" t="s">
        <v>1413</v>
      </c>
      <c r="AB862" s="378" t="s">
        <v>5236</v>
      </c>
      <c r="AC862" s="378" t="s">
        <v>5237</v>
      </c>
      <c r="AD862" s="378" t="s">
        <v>1413</v>
      </c>
      <c r="AE862" s="378" t="s">
        <v>1413</v>
      </c>
      <c r="AF862" s="378" t="s">
        <v>1413</v>
      </c>
    </row>
    <row r="863" spans="1:32" hidden="1">
      <c r="A863" s="378" t="s">
        <v>150</v>
      </c>
      <c r="B863" s="379">
        <f t="shared" si="13"/>
        <v>0</v>
      </c>
      <c r="C863" s="378"/>
      <c r="D863" s="378"/>
      <c r="E863" s="378"/>
      <c r="F863" s="380" t="s">
        <v>1413</v>
      </c>
      <c r="G863" s="378" t="s">
        <v>5238</v>
      </c>
      <c r="H863" s="379" t="s">
        <v>1491</v>
      </c>
      <c r="I863" s="378" t="s">
        <v>1511</v>
      </c>
      <c r="J863" s="381" t="s">
        <v>1413</v>
      </c>
      <c r="K863" s="381" t="s">
        <v>1413</v>
      </c>
      <c r="L863" s="378" t="s">
        <v>5180</v>
      </c>
      <c r="M863" s="378" t="s">
        <v>5181</v>
      </c>
      <c r="N863" s="382">
        <v>39995</v>
      </c>
      <c r="O863" s="383">
        <v>2009</v>
      </c>
      <c r="P863" s="378" t="s">
        <v>1413</v>
      </c>
      <c r="Q863" s="378" t="s">
        <v>1413</v>
      </c>
      <c r="R863" s="378" t="s">
        <v>1413</v>
      </c>
      <c r="S863" s="381">
        <v>12</v>
      </c>
      <c r="T863" s="381" t="s">
        <v>1426</v>
      </c>
      <c r="U863" s="378" t="s">
        <v>1427</v>
      </c>
      <c r="V863" s="384" t="s">
        <v>1544</v>
      </c>
      <c r="W863" s="378" t="s">
        <v>133</v>
      </c>
      <c r="X863" s="378" t="s">
        <v>5239</v>
      </c>
      <c r="Y863" s="378" t="s">
        <v>4941</v>
      </c>
      <c r="Z863" s="385" t="s">
        <v>1413</v>
      </c>
      <c r="AA863" s="385" t="s">
        <v>1413</v>
      </c>
      <c r="AB863" s="378" t="s">
        <v>5240</v>
      </c>
      <c r="AC863" s="378" t="s">
        <v>5241</v>
      </c>
      <c r="AD863" s="378" t="s">
        <v>1413</v>
      </c>
      <c r="AE863" s="378" t="s">
        <v>1413</v>
      </c>
      <c r="AF863" s="378" t="s">
        <v>1413</v>
      </c>
    </row>
    <row r="864" spans="1:32" hidden="1">
      <c r="A864" s="378" t="s">
        <v>150</v>
      </c>
      <c r="B864" s="379">
        <f t="shared" si="13"/>
        <v>0</v>
      </c>
      <c r="C864" s="378"/>
      <c r="D864" s="378"/>
      <c r="E864" s="378"/>
      <c r="F864" s="380" t="s">
        <v>1413</v>
      </c>
      <c r="G864" s="378" t="s">
        <v>5242</v>
      </c>
      <c r="H864" s="379" t="s">
        <v>1491</v>
      </c>
      <c r="I864" s="378" t="s">
        <v>1511</v>
      </c>
      <c r="J864" s="381" t="s">
        <v>1413</v>
      </c>
      <c r="K864" s="381" t="s">
        <v>1413</v>
      </c>
      <c r="L864" s="378" t="s">
        <v>5180</v>
      </c>
      <c r="M864" s="378" t="s">
        <v>5181</v>
      </c>
      <c r="N864" s="382">
        <v>39995</v>
      </c>
      <c r="O864" s="383">
        <v>2009</v>
      </c>
      <c r="P864" s="378" t="s">
        <v>1413</v>
      </c>
      <c r="Q864" s="378" t="s">
        <v>1413</v>
      </c>
      <c r="R864" s="378" t="s">
        <v>1413</v>
      </c>
      <c r="S864" s="381">
        <v>12</v>
      </c>
      <c r="T864" s="381" t="s">
        <v>1426</v>
      </c>
      <c r="U864" s="378" t="s">
        <v>1427</v>
      </c>
      <c r="V864" s="384" t="s">
        <v>1544</v>
      </c>
      <c r="W864" s="378" t="s">
        <v>133</v>
      </c>
      <c r="X864" s="378" t="s">
        <v>5243</v>
      </c>
      <c r="Y864" s="378" t="s">
        <v>4941</v>
      </c>
      <c r="Z864" s="385" t="s">
        <v>1413</v>
      </c>
      <c r="AA864" s="385" t="s">
        <v>1413</v>
      </c>
      <c r="AB864" s="378" t="s">
        <v>5244</v>
      </c>
      <c r="AC864" s="378" t="s">
        <v>5245</v>
      </c>
      <c r="AD864" s="378" t="s">
        <v>1413</v>
      </c>
      <c r="AE864" s="378" t="s">
        <v>1413</v>
      </c>
      <c r="AF864" s="378" t="s">
        <v>1413</v>
      </c>
    </row>
    <row r="865" spans="1:32" hidden="1">
      <c r="A865" s="378" t="s">
        <v>150</v>
      </c>
      <c r="B865" s="379">
        <f t="shared" si="13"/>
        <v>0</v>
      </c>
      <c r="C865" s="378"/>
      <c r="D865" s="378"/>
      <c r="E865" s="378"/>
      <c r="F865" s="380" t="s">
        <v>1413</v>
      </c>
      <c r="G865" s="378" t="s">
        <v>5246</v>
      </c>
      <c r="H865" s="379" t="s">
        <v>1491</v>
      </c>
      <c r="I865" s="378" t="s">
        <v>1511</v>
      </c>
      <c r="J865" s="381" t="s">
        <v>1413</v>
      </c>
      <c r="K865" s="381" t="s">
        <v>1413</v>
      </c>
      <c r="L865" s="378" t="s">
        <v>5180</v>
      </c>
      <c r="M865" s="378" t="s">
        <v>5181</v>
      </c>
      <c r="N865" s="382">
        <v>39995</v>
      </c>
      <c r="O865" s="383">
        <v>2009</v>
      </c>
      <c r="P865" s="378" t="s">
        <v>1413</v>
      </c>
      <c r="Q865" s="378" t="s">
        <v>1413</v>
      </c>
      <c r="R865" s="378" t="s">
        <v>1413</v>
      </c>
      <c r="S865" s="381">
        <v>10</v>
      </c>
      <c r="T865" s="381" t="s">
        <v>1426</v>
      </c>
      <c r="U865" s="378" t="s">
        <v>1427</v>
      </c>
      <c r="V865" s="384" t="s">
        <v>1544</v>
      </c>
      <c r="W865" s="378" t="s">
        <v>133</v>
      </c>
      <c r="X865" s="378" t="s">
        <v>5247</v>
      </c>
      <c r="Y865" s="378" t="s">
        <v>4941</v>
      </c>
      <c r="Z865" s="385" t="s">
        <v>1413</v>
      </c>
      <c r="AA865" s="385" t="s">
        <v>1413</v>
      </c>
      <c r="AB865" s="378" t="s">
        <v>5248</v>
      </c>
      <c r="AC865" s="378" t="s">
        <v>5249</v>
      </c>
      <c r="AD865" s="378" t="s">
        <v>1413</v>
      </c>
      <c r="AE865" s="378" t="s">
        <v>1413</v>
      </c>
      <c r="AF865" s="378" t="s">
        <v>1413</v>
      </c>
    </row>
    <row r="866" spans="1:32" hidden="1">
      <c r="A866" s="378" t="s">
        <v>150</v>
      </c>
      <c r="B866" s="379">
        <f t="shared" si="13"/>
        <v>0</v>
      </c>
      <c r="C866" s="378"/>
      <c r="D866" s="378"/>
      <c r="E866" s="378"/>
      <c r="F866" s="380" t="s">
        <v>1413</v>
      </c>
      <c r="G866" s="378" t="s">
        <v>5250</v>
      </c>
      <c r="H866" s="379" t="s">
        <v>1491</v>
      </c>
      <c r="I866" s="378" t="s">
        <v>1511</v>
      </c>
      <c r="J866" s="381" t="s">
        <v>1413</v>
      </c>
      <c r="K866" s="381" t="s">
        <v>1413</v>
      </c>
      <c r="L866" s="378" t="s">
        <v>5180</v>
      </c>
      <c r="M866" s="378" t="s">
        <v>5181</v>
      </c>
      <c r="N866" s="382">
        <v>39995</v>
      </c>
      <c r="O866" s="383">
        <v>2009</v>
      </c>
      <c r="P866" s="378" t="s">
        <v>1413</v>
      </c>
      <c r="Q866" s="378" t="s">
        <v>1413</v>
      </c>
      <c r="R866" s="378" t="s">
        <v>1413</v>
      </c>
      <c r="S866" s="381">
        <v>10</v>
      </c>
      <c r="T866" s="381" t="s">
        <v>1426</v>
      </c>
      <c r="U866" s="378" t="s">
        <v>1427</v>
      </c>
      <c r="V866" s="384" t="s">
        <v>1544</v>
      </c>
      <c r="W866" s="378" t="s">
        <v>133</v>
      </c>
      <c r="X866" s="378" t="s">
        <v>5251</v>
      </c>
      <c r="Y866" s="378" t="s">
        <v>4941</v>
      </c>
      <c r="Z866" s="385" t="s">
        <v>1413</v>
      </c>
      <c r="AA866" s="385" t="s">
        <v>1413</v>
      </c>
      <c r="AB866" s="378" t="s">
        <v>5252</v>
      </c>
      <c r="AC866" s="378" t="s">
        <v>5253</v>
      </c>
      <c r="AD866" s="378" t="s">
        <v>1413</v>
      </c>
      <c r="AE866" s="378" t="s">
        <v>1413</v>
      </c>
      <c r="AF866" s="378" t="s">
        <v>1413</v>
      </c>
    </row>
    <row r="867" spans="1:32" hidden="1">
      <c r="A867" s="378" t="s">
        <v>150</v>
      </c>
      <c r="B867" s="379">
        <f t="shared" si="13"/>
        <v>0</v>
      </c>
      <c r="C867" s="378"/>
      <c r="D867" s="378"/>
      <c r="E867" s="378"/>
      <c r="F867" s="380" t="s">
        <v>1413</v>
      </c>
      <c r="G867" s="378" t="s">
        <v>5254</v>
      </c>
      <c r="H867" s="379" t="s">
        <v>1491</v>
      </c>
      <c r="I867" s="378" t="s">
        <v>1511</v>
      </c>
      <c r="J867" s="381" t="s">
        <v>1413</v>
      </c>
      <c r="K867" s="381" t="s">
        <v>1413</v>
      </c>
      <c r="L867" s="378" t="s">
        <v>5180</v>
      </c>
      <c r="M867" s="378" t="s">
        <v>5181</v>
      </c>
      <c r="N867" s="382">
        <v>39995</v>
      </c>
      <c r="O867" s="383">
        <v>2009</v>
      </c>
      <c r="P867" s="378" t="s">
        <v>1413</v>
      </c>
      <c r="Q867" s="378" t="s">
        <v>1413</v>
      </c>
      <c r="R867" s="378" t="s">
        <v>1413</v>
      </c>
      <c r="S867" s="381">
        <v>16</v>
      </c>
      <c r="T867" s="381" t="s">
        <v>1426</v>
      </c>
      <c r="U867" s="378" t="s">
        <v>1427</v>
      </c>
      <c r="V867" s="384" t="s">
        <v>1544</v>
      </c>
      <c r="W867" s="378" t="s">
        <v>133</v>
      </c>
      <c r="X867" s="378" t="s">
        <v>5255</v>
      </c>
      <c r="Y867" s="378" t="s">
        <v>4941</v>
      </c>
      <c r="Z867" s="385" t="s">
        <v>1413</v>
      </c>
      <c r="AA867" s="385" t="s">
        <v>1413</v>
      </c>
      <c r="AB867" s="378" t="s">
        <v>5256</v>
      </c>
      <c r="AC867" s="378" t="s">
        <v>5257</v>
      </c>
      <c r="AD867" s="378" t="s">
        <v>1413</v>
      </c>
      <c r="AE867" s="378" t="s">
        <v>1413</v>
      </c>
      <c r="AF867" s="378" t="s">
        <v>1413</v>
      </c>
    </row>
    <row r="868" spans="1:32" hidden="1">
      <c r="A868" s="378" t="s">
        <v>150</v>
      </c>
      <c r="B868" s="379">
        <f t="shared" si="13"/>
        <v>0</v>
      </c>
      <c r="C868" s="378"/>
      <c r="D868" s="378"/>
      <c r="E868" s="378"/>
      <c r="F868" s="380" t="s">
        <v>1413</v>
      </c>
      <c r="G868" s="378" t="s">
        <v>5258</v>
      </c>
      <c r="H868" s="379" t="s">
        <v>1491</v>
      </c>
      <c r="I868" s="378" t="s">
        <v>1511</v>
      </c>
      <c r="J868" s="381" t="s">
        <v>1413</v>
      </c>
      <c r="K868" s="381" t="s">
        <v>1413</v>
      </c>
      <c r="L868" s="378" t="s">
        <v>5180</v>
      </c>
      <c r="M868" s="378" t="s">
        <v>5181</v>
      </c>
      <c r="N868" s="382">
        <v>39995</v>
      </c>
      <c r="O868" s="383">
        <v>2009</v>
      </c>
      <c r="P868" s="378" t="s">
        <v>1413</v>
      </c>
      <c r="Q868" s="378" t="s">
        <v>1413</v>
      </c>
      <c r="R868" s="378" t="s">
        <v>1413</v>
      </c>
      <c r="S868" s="381">
        <v>12</v>
      </c>
      <c r="T868" s="381" t="s">
        <v>1426</v>
      </c>
      <c r="U868" s="378" t="s">
        <v>1427</v>
      </c>
      <c r="V868" s="384" t="s">
        <v>1544</v>
      </c>
      <c r="W868" s="378" t="s">
        <v>133</v>
      </c>
      <c r="X868" s="378" t="s">
        <v>5259</v>
      </c>
      <c r="Y868" s="378" t="s">
        <v>4941</v>
      </c>
      <c r="Z868" s="385" t="s">
        <v>1413</v>
      </c>
      <c r="AA868" s="385" t="s">
        <v>1413</v>
      </c>
      <c r="AB868" s="378" t="s">
        <v>5260</v>
      </c>
      <c r="AC868" s="378" t="s">
        <v>5261</v>
      </c>
      <c r="AD868" s="378" t="s">
        <v>5262</v>
      </c>
      <c r="AE868" s="378" t="s">
        <v>1413</v>
      </c>
      <c r="AF868" s="378" t="s">
        <v>1413</v>
      </c>
    </row>
    <row r="869" spans="1:32" hidden="1">
      <c r="A869" s="378" t="s">
        <v>150</v>
      </c>
      <c r="B869" s="379">
        <f t="shared" si="13"/>
        <v>0</v>
      </c>
      <c r="C869" s="378"/>
      <c r="D869" s="378"/>
      <c r="E869" s="378"/>
      <c r="F869" s="380" t="s">
        <v>1413</v>
      </c>
      <c r="G869" s="378" t="s">
        <v>5263</v>
      </c>
      <c r="H869" s="379" t="s">
        <v>1491</v>
      </c>
      <c r="I869" s="378" t="s">
        <v>1511</v>
      </c>
      <c r="J869" s="381" t="s">
        <v>1413</v>
      </c>
      <c r="K869" s="381" t="s">
        <v>1413</v>
      </c>
      <c r="L869" s="378" t="s">
        <v>5180</v>
      </c>
      <c r="M869" s="378" t="s">
        <v>5181</v>
      </c>
      <c r="N869" s="382">
        <v>39995</v>
      </c>
      <c r="O869" s="383">
        <v>2009</v>
      </c>
      <c r="P869" s="378" t="s">
        <v>1413</v>
      </c>
      <c r="Q869" s="378" t="s">
        <v>1413</v>
      </c>
      <c r="R869" s="378" t="s">
        <v>1413</v>
      </c>
      <c r="S869" s="381">
        <v>10</v>
      </c>
      <c r="T869" s="381" t="s">
        <v>1426</v>
      </c>
      <c r="U869" s="378" t="s">
        <v>1427</v>
      </c>
      <c r="V869" s="384" t="s">
        <v>1544</v>
      </c>
      <c r="W869" s="378" t="s">
        <v>133</v>
      </c>
      <c r="X869" s="378" t="s">
        <v>5264</v>
      </c>
      <c r="Y869" s="378" t="s">
        <v>4941</v>
      </c>
      <c r="Z869" s="385" t="s">
        <v>1413</v>
      </c>
      <c r="AA869" s="385" t="s">
        <v>1413</v>
      </c>
      <c r="AB869" s="378" t="s">
        <v>5265</v>
      </c>
      <c r="AC869" s="378" t="s">
        <v>5266</v>
      </c>
      <c r="AD869" s="378" t="s">
        <v>1413</v>
      </c>
      <c r="AE869" s="378" t="s">
        <v>1413</v>
      </c>
      <c r="AF869" s="378" t="s">
        <v>1413</v>
      </c>
    </row>
    <row r="870" spans="1:32" hidden="1">
      <c r="A870" s="378" t="s">
        <v>150</v>
      </c>
      <c r="B870" s="379">
        <f t="shared" si="13"/>
        <v>0</v>
      </c>
      <c r="C870" s="378"/>
      <c r="D870" s="378"/>
      <c r="E870" s="378"/>
      <c r="F870" s="380" t="s">
        <v>1413</v>
      </c>
      <c r="G870" s="378" t="s">
        <v>5267</v>
      </c>
      <c r="H870" s="379" t="s">
        <v>1491</v>
      </c>
      <c r="I870" s="378" t="s">
        <v>1511</v>
      </c>
      <c r="J870" s="381" t="s">
        <v>1413</v>
      </c>
      <c r="K870" s="381" t="s">
        <v>1413</v>
      </c>
      <c r="L870" s="378" t="s">
        <v>5180</v>
      </c>
      <c r="M870" s="378" t="s">
        <v>5181</v>
      </c>
      <c r="N870" s="382">
        <v>39995</v>
      </c>
      <c r="O870" s="383">
        <v>2009</v>
      </c>
      <c r="P870" s="378" t="s">
        <v>1413</v>
      </c>
      <c r="Q870" s="378" t="s">
        <v>1413</v>
      </c>
      <c r="R870" s="378" t="s">
        <v>1413</v>
      </c>
      <c r="S870" s="381">
        <v>10</v>
      </c>
      <c r="T870" s="381" t="s">
        <v>1426</v>
      </c>
      <c r="U870" s="378" t="s">
        <v>1427</v>
      </c>
      <c r="V870" s="384" t="s">
        <v>1544</v>
      </c>
      <c r="W870" s="378" t="s">
        <v>133</v>
      </c>
      <c r="X870" s="378" t="s">
        <v>5268</v>
      </c>
      <c r="Y870" s="378" t="s">
        <v>4941</v>
      </c>
      <c r="Z870" s="385" t="s">
        <v>1413</v>
      </c>
      <c r="AA870" s="385" t="s">
        <v>1413</v>
      </c>
      <c r="AB870" s="378" t="s">
        <v>5269</v>
      </c>
      <c r="AC870" s="378" t="s">
        <v>5270</v>
      </c>
      <c r="AD870" s="378" t="s">
        <v>1413</v>
      </c>
      <c r="AE870" s="378" t="s">
        <v>1413</v>
      </c>
      <c r="AF870" s="378" t="s">
        <v>1413</v>
      </c>
    </row>
    <row r="871" spans="1:32" hidden="1">
      <c r="A871" s="378" t="s">
        <v>150</v>
      </c>
      <c r="B871" s="379">
        <f t="shared" si="13"/>
        <v>0</v>
      </c>
      <c r="C871" s="378"/>
      <c r="D871" s="378"/>
      <c r="E871" s="378"/>
      <c r="F871" s="380" t="s">
        <v>1413</v>
      </c>
      <c r="G871" s="378" t="s">
        <v>5271</v>
      </c>
      <c r="H871" s="379" t="s">
        <v>1491</v>
      </c>
      <c r="I871" s="378" t="s">
        <v>1511</v>
      </c>
      <c r="J871" s="381" t="s">
        <v>1413</v>
      </c>
      <c r="K871" s="381" t="s">
        <v>1413</v>
      </c>
      <c r="L871" s="378" t="s">
        <v>5180</v>
      </c>
      <c r="M871" s="378" t="s">
        <v>5181</v>
      </c>
      <c r="N871" s="382">
        <v>39995</v>
      </c>
      <c r="O871" s="383">
        <v>2009</v>
      </c>
      <c r="P871" s="378" t="s">
        <v>1413</v>
      </c>
      <c r="Q871" s="378" t="s">
        <v>1413</v>
      </c>
      <c r="R871" s="378" t="s">
        <v>1413</v>
      </c>
      <c r="S871" s="381">
        <v>11</v>
      </c>
      <c r="T871" s="381" t="s">
        <v>1426</v>
      </c>
      <c r="U871" s="378" t="s">
        <v>1427</v>
      </c>
      <c r="V871" s="384" t="s">
        <v>1544</v>
      </c>
      <c r="W871" s="378" t="s">
        <v>133</v>
      </c>
      <c r="X871" s="378" t="s">
        <v>5272</v>
      </c>
      <c r="Y871" s="378" t="s">
        <v>4941</v>
      </c>
      <c r="Z871" s="385" t="s">
        <v>1413</v>
      </c>
      <c r="AA871" s="385" t="s">
        <v>1413</v>
      </c>
      <c r="AB871" s="378" t="s">
        <v>5273</v>
      </c>
      <c r="AC871" s="378" t="s">
        <v>5274</v>
      </c>
      <c r="AD871" s="378" t="s">
        <v>1413</v>
      </c>
      <c r="AE871" s="378" t="s">
        <v>1413</v>
      </c>
      <c r="AF871" s="378" t="s">
        <v>1413</v>
      </c>
    </row>
    <row r="872" spans="1:32" hidden="1">
      <c r="A872" s="378" t="s">
        <v>150</v>
      </c>
      <c r="B872" s="379">
        <f t="shared" si="13"/>
        <v>0</v>
      </c>
      <c r="C872" s="378"/>
      <c r="D872" s="378"/>
      <c r="E872" s="378"/>
      <c r="F872" s="380" t="s">
        <v>1413</v>
      </c>
      <c r="G872" s="378" t="s">
        <v>5275</v>
      </c>
      <c r="H872" s="379" t="s">
        <v>1491</v>
      </c>
      <c r="I872" s="378" t="s">
        <v>1511</v>
      </c>
      <c r="J872" s="381" t="s">
        <v>1413</v>
      </c>
      <c r="K872" s="381" t="s">
        <v>1413</v>
      </c>
      <c r="L872" s="378" t="s">
        <v>5180</v>
      </c>
      <c r="M872" s="378" t="s">
        <v>5181</v>
      </c>
      <c r="N872" s="382">
        <v>39995</v>
      </c>
      <c r="O872" s="383">
        <v>2009</v>
      </c>
      <c r="P872" s="378" t="s">
        <v>1413</v>
      </c>
      <c r="Q872" s="378" t="s">
        <v>1413</v>
      </c>
      <c r="R872" s="378" t="s">
        <v>1413</v>
      </c>
      <c r="S872" s="381">
        <v>11</v>
      </c>
      <c r="T872" s="381" t="s">
        <v>1426</v>
      </c>
      <c r="U872" s="378" t="s">
        <v>1427</v>
      </c>
      <c r="V872" s="384" t="s">
        <v>1544</v>
      </c>
      <c r="W872" s="378" t="s">
        <v>133</v>
      </c>
      <c r="X872" s="378" t="s">
        <v>5276</v>
      </c>
      <c r="Y872" s="378" t="s">
        <v>4941</v>
      </c>
      <c r="Z872" s="385" t="s">
        <v>1413</v>
      </c>
      <c r="AA872" s="385" t="s">
        <v>1413</v>
      </c>
      <c r="AB872" s="378" t="s">
        <v>5277</v>
      </c>
      <c r="AC872" s="378" t="s">
        <v>5278</v>
      </c>
      <c r="AD872" s="378" t="s">
        <v>1413</v>
      </c>
      <c r="AE872" s="378" t="s">
        <v>1413</v>
      </c>
      <c r="AF872" s="378" t="s">
        <v>1413</v>
      </c>
    </row>
    <row r="873" spans="1:32" hidden="1">
      <c r="A873" s="378" t="s">
        <v>150</v>
      </c>
      <c r="B873" s="379">
        <f t="shared" si="13"/>
        <v>0</v>
      </c>
      <c r="C873" s="378"/>
      <c r="D873" s="378"/>
      <c r="E873" s="378"/>
      <c r="F873" s="380" t="s">
        <v>1413</v>
      </c>
      <c r="G873" s="378" t="s">
        <v>5279</v>
      </c>
      <c r="H873" s="379" t="s">
        <v>1491</v>
      </c>
      <c r="I873" s="378" t="s">
        <v>1511</v>
      </c>
      <c r="J873" s="381" t="s">
        <v>1413</v>
      </c>
      <c r="K873" s="381" t="s">
        <v>1413</v>
      </c>
      <c r="L873" s="378" t="s">
        <v>5180</v>
      </c>
      <c r="M873" s="378" t="s">
        <v>5181</v>
      </c>
      <c r="N873" s="382">
        <v>39995</v>
      </c>
      <c r="O873" s="383">
        <v>2009</v>
      </c>
      <c r="P873" s="378" t="s">
        <v>1413</v>
      </c>
      <c r="Q873" s="378" t="s">
        <v>1413</v>
      </c>
      <c r="R873" s="378" t="s">
        <v>1413</v>
      </c>
      <c r="S873" s="381">
        <v>10</v>
      </c>
      <c r="T873" s="381" t="s">
        <v>1426</v>
      </c>
      <c r="U873" s="378" t="s">
        <v>1427</v>
      </c>
      <c r="V873" s="384" t="s">
        <v>1544</v>
      </c>
      <c r="W873" s="378" t="s">
        <v>133</v>
      </c>
      <c r="X873" s="378" t="s">
        <v>5280</v>
      </c>
      <c r="Y873" s="378" t="s">
        <v>4941</v>
      </c>
      <c r="Z873" s="385" t="s">
        <v>1413</v>
      </c>
      <c r="AA873" s="385" t="s">
        <v>1413</v>
      </c>
      <c r="AB873" s="378" t="s">
        <v>5281</v>
      </c>
      <c r="AC873" s="378" t="s">
        <v>5282</v>
      </c>
      <c r="AD873" s="378" t="s">
        <v>1413</v>
      </c>
      <c r="AE873" s="378" t="s">
        <v>1413</v>
      </c>
      <c r="AF873" s="378" t="s">
        <v>1413</v>
      </c>
    </row>
    <row r="874" spans="1:32" hidden="1">
      <c r="A874" s="378" t="s">
        <v>150</v>
      </c>
      <c r="B874" s="379">
        <f t="shared" si="13"/>
        <v>0</v>
      </c>
      <c r="C874" s="378"/>
      <c r="D874" s="378"/>
      <c r="E874" s="378"/>
      <c r="F874" s="380" t="s">
        <v>1413</v>
      </c>
      <c r="G874" s="378" t="s">
        <v>5283</v>
      </c>
      <c r="H874" s="379" t="s">
        <v>1491</v>
      </c>
      <c r="I874" s="378" t="s">
        <v>1511</v>
      </c>
      <c r="J874" s="381" t="s">
        <v>1413</v>
      </c>
      <c r="K874" s="381" t="s">
        <v>1413</v>
      </c>
      <c r="L874" s="378" t="s">
        <v>5180</v>
      </c>
      <c r="M874" s="378" t="s">
        <v>5181</v>
      </c>
      <c r="N874" s="382">
        <v>39995</v>
      </c>
      <c r="O874" s="383">
        <v>2009</v>
      </c>
      <c r="P874" s="378" t="s">
        <v>1413</v>
      </c>
      <c r="Q874" s="378" t="s">
        <v>1413</v>
      </c>
      <c r="R874" s="378" t="s">
        <v>1413</v>
      </c>
      <c r="S874" s="381">
        <v>11</v>
      </c>
      <c r="T874" s="381" t="s">
        <v>1426</v>
      </c>
      <c r="U874" s="378" t="s">
        <v>1427</v>
      </c>
      <c r="V874" s="384" t="s">
        <v>1544</v>
      </c>
      <c r="W874" s="378" t="s">
        <v>133</v>
      </c>
      <c r="X874" s="378" t="s">
        <v>5284</v>
      </c>
      <c r="Y874" s="378" t="s">
        <v>4941</v>
      </c>
      <c r="Z874" s="385" t="s">
        <v>1413</v>
      </c>
      <c r="AA874" s="385" t="s">
        <v>1413</v>
      </c>
      <c r="AB874" s="378" t="s">
        <v>5285</v>
      </c>
      <c r="AC874" s="378" t="s">
        <v>5286</v>
      </c>
      <c r="AD874" s="378" t="s">
        <v>5287</v>
      </c>
      <c r="AE874" s="378" t="s">
        <v>1413</v>
      </c>
      <c r="AF874" s="378" t="s">
        <v>1413</v>
      </c>
    </row>
    <row r="875" spans="1:32" hidden="1">
      <c r="A875" s="378" t="s">
        <v>150</v>
      </c>
      <c r="B875" s="379">
        <f t="shared" si="13"/>
        <v>0</v>
      </c>
      <c r="C875" s="378"/>
      <c r="D875" s="378"/>
      <c r="E875" s="378"/>
      <c r="F875" s="380" t="s">
        <v>1413</v>
      </c>
      <c r="G875" s="378" t="s">
        <v>5288</v>
      </c>
      <c r="H875" s="379" t="s">
        <v>1491</v>
      </c>
      <c r="I875" s="378" t="s">
        <v>1511</v>
      </c>
      <c r="J875" s="381" t="s">
        <v>1413</v>
      </c>
      <c r="K875" s="381" t="s">
        <v>1413</v>
      </c>
      <c r="L875" s="378" t="s">
        <v>5180</v>
      </c>
      <c r="M875" s="378" t="s">
        <v>5181</v>
      </c>
      <c r="N875" s="382">
        <v>39995</v>
      </c>
      <c r="O875" s="383">
        <v>2009</v>
      </c>
      <c r="P875" s="378" t="s">
        <v>1413</v>
      </c>
      <c r="Q875" s="378" t="s">
        <v>1413</v>
      </c>
      <c r="R875" s="378" t="s">
        <v>1413</v>
      </c>
      <c r="S875" s="381">
        <v>12</v>
      </c>
      <c r="T875" s="381" t="s">
        <v>1426</v>
      </c>
      <c r="U875" s="378" t="s">
        <v>1427</v>
      </c>
      <c r="V875" s="384" t="s">
        <v>1544</v>
      </c>
      <c r="W875" s="378" t="s">
        <v>133</v>
      </c>
      <c r="X875" s="378" t="s">
        <v>5289</v>
      </c>
      <c r="Y875" s="378" t="s">
        <v>4941</v>
      </c>
      <c r="Z875" s="385" t="s">
        <v>1413</v>
      </c>
      <c r="AA875" s="385" t="s">
        <v>1413</v>
      </c>
      <c r="AB875" s="378" t="s">
        <v>5290</v>
      </c>
      <c r="AC875" s="378" t="s">
        <v>5291</v>
      </c>
      <c r="AD875" s="378" t="s">
        <v>1413</v>
      </c>
      <c r="AE875" s="378" t="s">
        <v>1413</v>
      </c>
      <c r="AF875" s="378" t="s">
        <v>1413</v>
      </c>
    </row>
    <row r="876" spans="1:32" hidden="1">
      <c r="A876" s="378" t="s">
        <v>150</v>
      </c>
      <c r="B876" s="379">
        <f t="shared" si="13"/>
        <v>0</v>
      </c>
      <c r="C876" s="378"/>
      <c r="D876" s="378"/>
      <c r="E876" s="378"/>
      <c r="F876" s="380" t="s">
        <v>1413</v>
      </c>
      <c r="G876" s="378" t="s">
        <v>5292</v>
      </c>
      <c r="H876" s="379" t="s">
        <v>1491</v>
      </c>
      <c r="I876" s="378" t="s">
        <v>1511</v>
      </c>
      <c r="J876" s="381" t="s">
        <v>1413</v>
      </c>
      <c r="K876" s="381" t="s">
        <v>1413</v>
      </c>
      <c r="L876" s="378" t="s">
        <v>5180</v>
      </c>
      <c r="M876" s="378" t="s">
        <v>5181</v>
      </c>
      <c r="N876" s="382">
        <v>39995</v>
      </c>
      <c r="O876" s="383">
        <v>2009</v>
      </c>
      <c r="P876" s="378" t="s">
        <v>1413</v>
      </c>
      <c r="Q876" s="378" t="s">
        <v>1413</v>
      </c>
      <c r="R876" s="378" t="s">
        <v>1413</v>
      </c>
      <c r="S876" s="381">
        <v>12</v>
      </c>
      <c r="T876" s="381" t="s">
        <v>1426</v>
      </c>
      <c r="U876" s="378" t="s">
        <v>1427</v>
      </c>
      <c r="V876" s="384" t="s">
        <v>1544</v>
      </c>
      <c r="W876" s="378" t="s">
        <v>133</v>
      </c>
      <c r="X876" s="378" t="s">
        <v>5293</v>
      </c>
      <c r="Y876" s="378" t="s">
        <v>4941</v>
      </c>
      <c r="Z876" s="385" t="s">
        <v>1413</v>
      </c>
      <c r="AA876" s="385" t="s">
        <v>1413</v>
      </c>
      <c r="AB876" s="378" t="s">
        <v>5294</v>
      </c>
      <c r="AC876" s="378" t="s">
        <v>5295</v>
      </c>
      <c r="AD876" s="378" t="s">
        <v>1413</v>
      </c>
      <c r="AE876" s="378" t="s">
        <v>1413</v>
      </c>
      <c r="AF876" s="378" t="s">
        <v>1413</v>
      </c>
    </row>
    <row r="877" spans="1:32" hidden="1">
      <c r="A877" s="378" t="s">
        <v>150</v>
      </c>
      <c r="B877" s="379">
        <f t="shared" si="13"/>
        <v>0</v>
      </c>
      <c r="C877" s="378"/>
      <c r="D877" s="378"/>
      <c r="E877" s="378"/>
      <c r="F877" s="380" t="s">
        <v>1413</v>
      </c>
      <c r="G877" s="378" t="s">
        <v>5296</v>
      </c>
      <c r="H877" s="379" t="s">
        <v>1491</v>
      </c>
      <c r="I877" s="378" t="s">
        <v>1511</v>
      </c>
      <c r="J877" s="381" t="s">
        <v>1413</v>
      </c>
      <c r="K877" s="381" t="s">
        <v>1413</v>
      </c>
      <c r="L877" s="378" t="s">
        <v>5180</v>
      </c>
      <c r="M877" s="378" t="s">
        <v>5181</v>
      </c>
      <c r="N877" s="382">
        <v>39995</v>
      </c>
      <c r="O877" s="383">
        <v>2009</v>
      </c>
      <c r="P877" s="378" t="s">
        <v>1413</v>
      </c>
      <c r="Q877" s="378" t="s">
        <v>1413</v>
      </c>
      <c r="R877" s="378" t="s">
        <v>1413</v>
      </c>
      <c r="S877" s="381">
        <v>12</v>
      </c>
      <c r="T877" s="381" t="s">
        <v>1426</v>
      </c>
      <c r="U877" s="378" t="s">
        <v>1427</v>
      </c>
      <c r="V877" s="384" t="s">
        <v>1544</v>
      </c>
      <c r="W877" s="378" t="s">
        <v>133</v>
      </c>
      <c r="X877" s="378" t="s">
        <v>5297</v>
      </c>
      <c r="Y877" s="378" t="s">
        <v>4941</v>
      </c>
      <c r="Z877" s="385" t="s">
        <v>1413</v>
      </c>
      <c r="AA877" s="385" t="s">
        <v>1413</v>
      </c>
      <c r="AB877" s="378" t="s">
        <v>5298</v>
      </c>
      <c r="AC877" s="378" t="s">
        <v>5299</v>
      </c>
      <c r="AD877" s="378" t="s">
        <v>1413</v>
      </c>
      <c r="AE877" s="378" t="s">
        <v>1413</v>
      </c>
      <c r="AF877" s="378" t="s">
        <v>1413</v>
      </c>
    </row>
    <row r="878" spans="1:32" hidden="1">
      <c r="A878" s="378" t="s">
        <v>150</v>
      </c>
      <c r="B878" s="379">
        <f t="shared" si="13"/>
        <v>0</v>
      </c>
      <c r="C878" s="378"/>
      <c r="D878" s="378"/>
      <c r="E878" s="378"/>
      <c r="F878" s="380" t="s">
        <v>1413</v>
      </c>
      <c r="G878" s="378" t="s">
        <v>5300</v>
      </c>
      <c r="H878" s="379" t="s">
        <v>1491</v>
      </c>
      <c r="I878" s="378" t="s">
        <v>1511</v>
      </c>
      <c r="J878" s="381" t="s">
        <v>1413</v>
      </c>
      <c r="K878" s="381" t="s">
        <v>1413</v>
      </c>
      <c r="L878" s="378" t="s">
        <v>5180</v>
      </c>
      <c r="M878" s="378" t="s">
        <v>5181</v>
      </c>
      <c r="N878" s="382">
        <v>39995</v>
      </c>
      <c r="O878" s="383">
        <v>2009</v>
      </c>
      <c r="P878" s="378" t="s">
        <v>1413</v>
      </c>
      <c r="Q878" s="378" t="s">
        <v>1413</v>
      </c>
      <c r="R878" s="378" t="s">
        <v>1413</v>
      </c>
      <c r="S878" s="381">
        <v>11</v>
      </c>
      <c r="T878" s="381" t="s">
        <v>1426</v>
      </c>
      <c r="U878" s="378" t="s">
        <v>1427</v>
      </c>
      <c r="V878" s="384" t="s">
        <v>1544</v>
      </c>
      <c r="W878" s="378" t="s">
        <v>133</v>
      </c>
      <c r="X878" s="378" t="s">
        <v>5301</v>
      </c>
      <c r="Y878" s="378" t="s">
        <v>4941</v>
      </c>
      <c r="Z878" s="385" t="s">
        <v>1413</v>
      </c>
      <c r="AA878" s="385" t="s">
        <v>1413</v>
      </c>
      <c r="AB878" s="378" t="s">
        <v>5302</v>
      </c>
      <c r="AC878" s="378" t="s">
        <v>5303</v>
      </c>
      <c r="AD878" s="378" t="s">
        <v>1413</v>
      </c>
      <c r="AE878" s="378" t="s">
        <v>1413</v>
      </c>
      <c r="AF878" s="378" t="s">
        <v>1413</v>
      </c>
    </row>
    <row r="879" spans="1:32" hidden="1">
      <c r="A879" s="378" t="s">
        <v>150</v>
      </c>
      <c r="B879" s="379">
        <f t="shared" si="13"/>
        <v>0</v>
      </c>
      <c r="C879" s="378"/>
      <c r="D879" s="378"/>
      <c r="E879" s="378"/>
      <c r="F879" s="380" t="s">
        <v>1413</v>
      </c>
      <c r="G879" s="378" t="s">
        <v>5304</v>
      </c>
      <c r="H879" s="379" t="s">
        <v>1491</v>
      </c>
      <c r="I879" s="378" t="s">
        <v>1511</v>
      </c>
      <c r="J879" s="381" t="s">
        <v>1413</v>
      </c>
      <c r="K879" s="381" t="s">
        <v>1413</v>
      </c>
      <c r="L879" s="378" t="s">
        <v>5180</v>
      </c>
      <c r="M879" s="378" t="s">
        <v>5181</v>
      </c>
      <c r="N879" s="382">
        <v>39995</v>
      </c>
      <c r="O879" s="383">
        <v>2009</v>
      </c>
      <c r="P879" s="378" t="s">
        <v>1413</v>
      </c>
      <c r="Q879" s="378" t="s">
        <v>1413</v>
      </c>
      <c r="R879" s="378" t="s">
        <v>1413</v>
      </c>
      <c r="S879" s="381">
        <v>14</v>
      </c>
      <c r="T879" s="381" t="s">
        <v>1426</v>
      </c>
      <c r="U879" s="378" t="s">
        <v>1427</v>
      </c>
      <c r="V879" s="384" t="s">
        <v>1544</v>
      </c>
      <c r="W879" s="378" t="s">
        <v>133</v>
      </c>
      <c r="X879" s="378" t="s">
        <v>5305</v>
      </c>
      <c r="Y879" s="378" t="s">
        <v>4941</v>
      </c>
      <c r="Z879" s="385" t="s">
        <v>1413</v>
      </c>
      <c r="AA879" s="385" t="s">
        <v>1413</v>
      </c>
      <c r="AB879" s="378" t="s">
        <v>5306</v>
      </c>
      <c r="AC879" s="378" t="s">
        <v>5307</v>
      </c>
      <c r="AD879" s="378" t="s">
        <v>5308</v>
      </c>
      <c r="AE879" s="378" t="s">
        <v>1413</v>
      </c>
      <c r="AF879" s="378" t="s">
        <v>1413</v>
      </c>
    </row>
    <row r="880" spans="1:32" hidden="1">
      <c r="A880" s="378" t="s">
        <v>150</v>
      </c>
      <c r="B880" s="379">
        <f t="shared" si="13"/>
        <v>0</v>
      </c>
      <c r="C880" s="378"/>
      <c r="D880" s="378"/>
      <c r="E880" s="378"/>
      <c r="F880" s="380" t="s">
        <v>1413</v>
      </c>
      <c r="G880" s="378" t="s">
        <v>5309</v>
      </c>
      <c r="H880" s="379" t="s">
        <v>1491</v>
      </c>
      <c r="I880" s="378" t="s">
        <v>1511</v>
      </c>
      <c r="J880" s="381" t="s">
        <v>1413</v>
      </c>
      <c r="K880" s="381" t="s">
        <v>1413</v>
      </c>
      <c r="L880" s="378" t="s">
        <v>5180</v>
      </c>
      <c r="M880" s="378" t="s">
        <v>5181</v>
      </c>
      <c r="N880" s="382">
        <v>39995</v>
      </c>
      <c r="O880" s="383">
        <v>2009</v>
      </c>
      <c r="P880" s="378" t="s">
        <v>1413</v>
      </c>
      <c r="Q880" s="378" t="s">
        <v>1413</v>
      </c>
      <c r="R880" s="378" t="s">
        <v>1413</v>
      </c>
      <c r="S880" s="381">
        <v>12</v>
      </c>
      <c r="T880" s="381" t="s">
        <v>1426</v>
      </c>
      <c r="U880" s="378" t="s">
        <v>1427</v>
      </c>
      <c r="V880" s="384" t="s">
        <v>1544</v>
      </c>
      <c r="W880" s="378" t="s">
        <v>133</v>
      </c>
      <c r="X880" s="378" t="s">
        <v>5310</v>
      </c>
      <c r="Y880" s="378" t="s">
        <v>4941</v>
      </c>
      <c r="Z880" s="385" t="s">
        <v>1413</v>
      </c>
      <c r="AA880" s="385" t="s">
        <v>1413</v>
      </c>
      <c r="AB880" s="378" t="s">
        <v>5311</v>
      </c>
      <c r="AC880" s="378" t="s">
        <v>5312</v>
      </c>
      <c r="AD880" s="378" t="s">
        <v>1413</v>
      </c>
      <c r="AE880" s="378" t="s">
        <v>1413</v>
      </c>
      <c r="AF880" s="378" t="s">
        <v>1413</v>
      </c>
    </row>
    <row r="881" spans="1:32" hidden="1">
      <c r="A881" s="378" t="s">
        <v>150</v>
      </c>
      <c r="B881" s="379">
        <f t="shared" si="13"/>
        <v>0</v>
      </c>
      <c r="C881" s="378"/>
      <c r="D881" s="378"/>
      <c r="E881" s="378"/>
      <c r="F881" s="380" t="s">
        <v>1413</v>
      </c>
      <c r="G881" s="378" t="s">
        <v>5313</v>
      </c>
      <c r="H881" s="379" t="s">
        <v>1491</v>
      </c>
      <c r="I881" s="378" t="s">
        <v>1511</v>
      </c>
      <c r="J881" s="381" t="s">
        <v>1413</v>
      </c>
      <c r="K881" s="381" t="s">
        <v>1413</v>
      </c>
      <c r="L881" s="378" t="s">
        <v>5180</v>
      </c>
      <c r="M881" s="378" t="s">
        <v>5181</v>
      </c>
      <c r="N881" s="382">
        <v>39995</v>
      </c>
      <c r="O881" s="383">
        <v>2009</v>
      </c>
      <c r="P881" s="378" t="s">
        <v>1413</v>
      </c>
      <c r="Q881" s="378" t="s">
        <v>1413</v>
      </c>
      <c r="R881" s="378" t="s">
        <v>1413</v>
      </c>
      <c r="S881" s="381">
        <v>12</v>
      </c>
      <c r="T881" s="381" t="s">
        <v>1426</v>
      </c>
      <c r="U881" s="378" t="s">
        <v>1427</v>
      </c>
      <c r="V881" s="384" t="s">
        <v>1544</v>
      </c>
      <c r="W881" s="378" t="s">
        <v>133</v>
      </c>
      <c r="X881" s="378" t="s">
        <v>5314</v>
      </c>
      <c r="Y881" s="378" t="s">
        <v>4941</v>
      </c>
      <c r="Z881" s="385" t="s">
        <v>1413</v>
      </c>
      <c r="AA881" s="385" t="s">
        <v>1413</v>
      </c>
      <c r="AB881" s="378" t="s">
        <v>5315</v>
      </c>
      <c r="AC881" s="378" t="s">
        <v>5316</v>
      </c>
      <c r="AD881" s="378" t="s">
        <v>1413</v>
      </c>
      <c r="AE881" s="378" t="s">
        <v>1413</v>
      </c>
      <c r="AF881" s="378" t="s">
        <v>1413</v>
      </c>
    </row>
    <row r="882" spans="1:32" hidden="1">
      <c r="A882" s="378" t="s">
        <v>150</v>
      </c>
      <c r="B882" s="379">
        <f t="shared" si="13"/>
        <v>0</v>
      </c>
      <c r="C882" s="378"/>
      <c r="D882" s="378"/>
      <c r="E882" s="378"/>
      <c r="F882" s="380" t="s">
        <v>1413</v>
      </c>
      <c r="G882" s="378" t="s">
        <v>5317</v>
      </c>
      <c r="H882" s="379" t="s">
        <v>1491</v>
      </c>
      <c r="I882" s="378" t="s">
        <v>1511</v>
      </c>
      <c r="J882" s="381" t="s">
        <v>1413</v>
      </c>
      <c r="K882" s="381" t="s">
        <v>1413</v>
      </c>
      <c r="L882" s="378" t="s">
        <v>5180</v>
      </c>
      <c r="M882" s="378" t="s">
        <v>5181</v>
      </c>
      <c r="N882" s="382">
        <v>39995</v>
      </c>
      <c r="O882" s="383">
        <v>2009</v>
      </c>
      <c r="P882" s="378" t="s">
        <v>1413</v>
      </c>
      <c r="Q882" s="378" t="s">
        <v>1413</v>
      </c>
      <c r="R882" s="378" t="s">
        <v>1413</v>
      </c>
      <c r="S882" s="381">
        <v>12</v>
      </c>
      <c r="T882" s="381" t="s">
        <v>1426</v>
      </c>
      <c r="U882" s="378" t="s">
        <v>1427</v>
      </c>
      <c r="V882" s="384" t="s">
        <v>1544</v>
      </c>
      <c r="W882" s="378" t="s">
        <v>133</v>
      </c>
      <c r="X882" s="378" t="s">
        <v>5318</v>
      </c>
      <c r="Y882" s="378" t="s">
        <v>4941</v>
      </c>
      <c r="Z882" s="385" t="s">
        <v>1413</v>
      </c>
      <c r="AA882" s="385" t="s">
        <v>1413</v>
      </c>
      <c r="AB882" s="378" t="s">
        <v>5319</v>
      </c>
      <c r="AC882" s="378" t="s">
        <v>5320</v>
      </c>
      <c r="AD882" s="378" t="s">
        <v>1413</v>
      </c>
      <c r="AE882" s="378" t="s">
        <v>1413</v>
      </c>
      <c r="AF882" s="378" t="s">
        <v>1413</v>
      </c>
    </row>
    <row r="883" spans="1:32" hidden="1">
      <c r="A883" s="378" t="s">
        <v>150</v>
      </c>
      <c r="B883" s="379">
        <f t="shared" si="13"/>
        <v>0</v>
      </c>
      <c r="C883" s="378"/>
      <c r="D883" s="378"/>
      <c r="E883" s="378"/>
      <c r="F883" s="380" t="s">
        <v>1413</v>
      </c>
      <c r="G883" s="378" t="s">
        <v>5321</v>
      </c>
      <c r="H883" s="379" t="s">
        <v>1491</v>
      </c>
      <c r="I883" s="378" t="s">
        <v>1511</v>
      </c>
      <c r="J883" s="381" t="s">
        <v>1413</v>
      </c>
      <c r="K883" s="381" t="s">
        <v>1413</v>
      </c>
      <c r="L883" s="378" t="s">
        <v>5180</v>
      </c>
      <c r="M883" s="378" t="s">
        <v>5181</v>
      </c>
      <c r="N883" s="382">
        <v>39995</v>
      </c>
      <c r="O883" s="383">
        <v>2009</v>
      </c>
      <c r="P883" s="378" t="s">
        <v>1413</v>
      </c>
      <c r="Q883" s="378" t="s">
        <v>1413</v>
      </c>
      <c r="R883" s="378" t="s">
        <v>1413</v>
      </c>
      <c r="S883" s="381">
        <v>14</v>
      </c>
      <c r="T883" s="381" t="s">
        <v>1426</v>
      </c>
      <c r="U883" s="378" t="s">
        <v>1427</v>
      </c>
      <c r="V883" s="384" t="s">
        <v>1544</v>
      </c>
      <c r="W883" s="378" t="s">
        <v>133</v>
      </c>
      <c r="X883" s="378" t="s">
        <v>5322</v>
      </c>
      <c r="Y883" s="378" t="s">
        <v>4941</v>
      </c>
      <c r="Z883" s="385" t="s">
        <v>1413</v>
      </c>
      <c r="AA883" s="385" t="s">
        <v>1413</v>
      </c>
      <c r="AB883" s="378" t="s">
        <v>5323</v>
      </c>
      <c r="AC883" s="378" t="s">
        <v>5324</v>
      </c>
      <c r="AD883" s="378" t="s">
        <v>1413</v>
      </c>
      <c r="AE883" s="378" t="s">
        <v>5325</v>
      </c>
      <c r="AF883" s="378" t="s">
        <v>1413</v>
      </c>
    </row>
    <row r="884" spans="1:32" hidden="1">
      <c r="A884" s="378" t="s">
        <v>150</v>
      </c>
      <c r="B884" s="379">
        <f t="shared" si="13"/>
        <v>0</v>
      </c>
      <c r="C884" s="378"/>
      <c r="D884" s="378"/>
      <c r="E884" s="378"/>
      <c r="F884" s="380" t="s">
        <v>1413</v>
      </c>
      <c r="G884" s="378" t="s">
        <v>5326</v>
      </c>
      <c r="H884" s="379" t="s">
        <v>1491</v>
      </c>
      <c r="I884" s="378" t="s">
        <v>1511</v>
      </c>
      <c r="J884" s="381" t="s">
        <v>1413</v>
      </c>
      <c r="K884" s="381" t="s">
        <v>1413</v>
      </c>
      <c r="L884" s="378" t="s">
        <v>5180</v>
      </c>
      <c r="M884" s="378" t="s">
        <v>5181</v>
      </c>
      <c r="N884" s="382">
        <v>39995</v>
      </c>
      <c r="O884" s="383">
        <v>2009</v>
      </c>
      <c r="P884" s="378" t="s">
        <v>1413</v>
      </c>
      <c r="Q884" s="378" t="s">
        <v>1413</v>
      </c>
      <c r="R884" s="378" t="s">
        <v>1413</v>
      </c>
      <c r="S884" s="381">
        <v>12</v>
      </c>
      <c r="T884" s="381" t="s">
        <v>1426</v>
      </c>
      <c r="U884" s="378" t="s">
        <v>1427</v>
      </c>
      <c r="V884" s="384" t="s">
        <v>1544</v>
      </c>
      <c r="W884" s="378" t="s">
        <v>133</v>
      </c>
      <c r="X884" s="378" t="s">
        <v>5327</v>
      </c>
      <c r="Y884" s="378" t="s">
        <v>4941</v>
      </c>
      <c r="Z884" s="385" t="s">
        <v>1413</v>
      </c>
      <c r="AA884" s="385" t="s">
        <v>1413</v>
      </c>
      <c r="AB884" s="378" t="s">
        <v>5328</v>
      </c>
      <c r="AC884" s="378" t="s">
        <v>5329</v>
      </c>
      <c r="AD884" s="378" t="s">
        <v>1413</v>
      </c>
      <c r="AE884" s="378" t="s">
        <v>1413</v>
      </c>
      <c r="AF884" s="378" t="s">
        <v>1413</v>
      </c>
    </row>
    <row r="885" spans="1:32" hidden="1">
      <c r="A885" s="378" t="s">
        <v>150</v>
      </c>
      <c r="B885" s="379">
        <f t="shared" si="13"/>
        <v>0</v>
      </c>
      <c r="C885" s="378"/>
      <c r="D885" s="378"/>
      <c r="E885" s="378"/>
      <c r="F885" s="380" t="s">
        <v>1413</v>
      </c>
      <c r="G885" s="378" t="s">
        <v>5330</v>
      </c>
      <c r="H885" s="379" t="s">
        <v>1491</v>
      </c>
      <c r="I885" s="378" t="s">
        <v>1511</v>
      </c>
      <c r="J885" s="381" t="s">
        <v>1413</v>
      </c>
      <c r="K885" s="381" t="s">
        <v>1413</v>
      </c>
      <c r="L885" s="378" t="s">
        <v>5180</v>
      </c>
      <c r="M885" s="378" t="s">
        <v>5181</v>
      </c>
      <c r="N885" s="382">
        <v>39995</v>
      </c>
      <c r="O885" s="383">
        <v>2009</v>
      </c>
      <c r="P885" s="378" t="s">
        <v>1413</v>
      </c>
      <c r="Q885" s="378" t="s">
        <v>1413</v>
      </c>
      <c r="R885" s="378" t="s">
        <v>1413</v>
      </c>
      <c r="S885" s="381">
        <v>13</v>
      </c>
      <c r="T885" s="381" t="s">
        <v>1426</v>
      </c>
      <c r="U885" s="378" t="s">
        <v>1427</v>
      </c>
      <c r="V885" s="384" t="s">
        <v>1544</v>
      </c>
      <c r="W885" s="378" t="s">
        <v>133</v>
      </c>
      <c r="X885" s="378" t="s">
        <v>5331</v>
      </c>
      <c r="Y885" s="378" t="s">
        <v>4941</v>
      </c>
      <c r="Z885" s="385" t="s">
        <v>1413</v>
      </c>
      <c r="AA885" s="385" t="s">
        <v>1413</v>
      </c>
      <c r="AB885" s="378" t="s">
        <v>5332</v>
      </c>
      <c r="AC885" s="378" t="s">
        <v>5333</v>
      </c>
      <c r="AD885" s="378" t="s">
        <v>1413</v>
      </c>
      <c r="AE885" s="378" t="s">
        <v>1413</v>
      </c>
      <c r="AF885" s="378" t="s">
        <v>1413</v>
      </c>
    </row>
    <row r="886" spans="1:32" hidden="1">
      <c r="A886" s="378" t="s">
        <v>150</v>
      </c>
      <c r="B886" s="379">
        <f t="shared" si="13"/>
        <v>0</v>
      </c>
      <c r="C886" s="378"/>
      <c r="D886" s="378"/>
      <c r="E886" s="378"/>
      <c r="F886" s="380" t="s">
        <v>1413</v>
      </c>
      <c r="G886" s="378" t="s">
        <v>5334</v>
      </c>
      <c r="H886" s="379" t="s">
        <v>1491</v>
      </c>
      <c r="I886" s="378" t="s">
        <v>1511</v>
      </c>
      <c r="J886" s="381" t="s">
        <v>1413</v>
      </c>
      <c r="K886" s="381" t="s">
        <v>1413</v>
      </c>
      <c r="L886" s="378" t="s">
        <v>5180</v>
      </c>
      <c r="M886" s="378" t="s">
        <v>5181</v>
      </c>
      <c r="N886" s="382">
        <v>39995</v>
      </c>
      <c r="O886" s="383">
        <v>2009</v>
      </c>
      <c r="P886" s="378" t="s">
        <v>1413</v>
      </c>
      <c r="Q886" s="378" t="s">
        <v>1413</v>
      </c>
      <c r="R886" s="378" t="s">
        <v>1413</v>
      </c>
      <c r="S886" s="381">
        <v>10</v>
      </c>
      <c r="T886" s="381" t="s">
        <v>1426</v>
      </c>
      <c r="U886" s="378" t="s">
        <v>1413</v>
      </c>
      <c r="V886" s="384" t="s">
        <v>1544</v>
      </c>
      <c r="W886" s="378" t="s">
        <v>133</v>
      </c>
      <c r="X886" s="378" t="s">
        <v>1413</v>
      </c>
      <c r="Y886" s="378" t="s">
        <v>4941</v>
      </c>
      <c r="Z886" s="385" t="s">
        <v>1413</v>
      </c>
      <c r="AA886" s="385" t="s">
        <v>1413</v>
      </c>
      <c r="AB886" s="378" t="s">
        <v>5335</v>
      </c>
      <c r="AC886" s="378" t="s">
        <v>5336</v>
      </c>
      <c r="AD886" s="378" t="s">
        <v>1413</v>
      </c>
      <c r="AE886" s="378" t="s">
        <v>1413</v>
      </c>
      <c r="AF886" s="378" t="s">
        <v>1413</v>
      </c>
    </row>
    <row r="887" spans="1:32" hidden="1">
      <c r="A887" s="378" t="s">
        <v>150</v>
      </c>
      <c r="B887" s="379">
        <f t="shared" si="13"/>
        <v>0</v>
      </c>
      <c r="C887" s="378"/>
      <c r="D887" s="378"/>
      <c r="E887" s="378"/>
      <c r="F887" s="380" t="s">
        <v>1413</v>
      </c>
      <c r="G887" s="378" t="s">
        <v>5337</v>
      </c>
      <c r="H887" s="379" t="s">
        <v>1491</v>
      </c>
      <c r="I887" s="378" t="s">
        <v>1511</v>
      </c>
      <c r="J887" s="381" t="s">
        <v>1413</v>
      </c>
      <c r="K887" s="381" t="s">
        <v>1413</v>
      </c>
      <c r="L887" s="378" t="s">
        <v>5180</v>
      </c>
      <c r="M887" s="378" t="s">
        <v>5181</v>
      </c>
      <c r="N887" s="382">
        <v>39995</v>
      </c>
      <c r="O887" s="383">
        <v>2009</v>
      </c>
      <c r="P887" s="378" t="s">
        <v>1413</v>
      </c>
      <c r="Q887" s="378" t="s">
        <v>1413</v>
      </c>
      <c r="R887" s="378" t="s">
        <v>1413</v>
      </c>
      <c r="S887" s="381">
        <v>10</v>
      </c>
      <c r="T887" s="381" t="s">
        <v>1426</v>
      </c>
      <c r="U887" s="378" t="s">
        <v>1427</v>
      </c>
      <c r="V887" s="384" t="s">
        <v>1544</v>
      </c>
      <c r="W887" s="378" t="s">
        <v>133</v>
      </c>
      <c r="X887" s="378" t="s">
        <v>1413</v>
      </c>
      <c r="Y887" s="378" t="s">
        <v>4941</v>
      </c>
      <c r="Z887" s="385" t="s">
        <v>1413</v>
      </c>
      <c r="AA887" s="385" t="s">
        <v>1413</v>
      </c>
      <c r="AB887" s="378" t="s">
        <v>5338</v>
      </c>
      <c r="AC887" s="378" t="s">
        <v>5339</v>
      </c>
      <c r="AD887" s="378" t="s">
        <v>1413</v>
      </c>
      <c r="AE887" s="378" t="s">
        <v>1413</v>
      </c>
      <c r="AF887" s="378" t="s">
        <v>1413</v>
      </c>
    </row>
    <row r="888" spans="1:32" hidden="1">
      <c r="A888" s="378" t="s">
        <v>150</v>
      </c>
      <c r="B888" s="379">
        <f t="shared" si="13"/>
        <v>0</v>
      </c>
      <c r="C888" s="378"/>
      <c r="D888" s="378"/>
      <c r="E888" s="378"/>
      <c r="F888" s="380" t="s">
        <v>1413</v>
      </c>
      <c r="G888" s="378" t="s">
        <v>5340</v>
      </c>
      <c r="H888" s="379" t="s">
        <v>1491</v>
      </c>
      <c r="I888" s="378" t="s">
        <v>1511</v>
      </c>
      <c r="J888" s="381" t="s">
        <v>1413</v>
      </c>
      <c r="K888" s="381" t="s">
        <v>1413</v>
      </c>
      <c r="L888" s="378" t="s">
        <v>5180</v>
      </c>
      <c r="M888" s="378" t="s">
        <v>5181</v>
      </c>
      <c r="N888" s="382">
        <v>39995</v>
      </c>
      <c r="O888" s="383">
        <v>2009</v>
      </c>
      <c r="P888" s="378" t="s">
        <v>1413</v>
      </c>
      <c r="Q888" s="378" t="s">
        <v>1413</v>
      </c>
      <c r="R888" s="378" t="s">
        <v>1413</v>
      </c>
      <c r="S888" s="381">
        <v>10</v>
      </c>
      <c r="T888" s="381" t="s">
        <v>1426</v>
      </c>
      <c r="U888" s="378" t="s">
        <v>1427</v>
      </c>
      <c r="V888" s="384" t="s">
        <v>1544</v>
      </c>
      <c r="W888" s="378" t="s">
        <v>133</v>
      </c>
      <c r="X888" s="378" t="s">
        <v>1413</v>
      </c>
      <c r="Y888" s="378" t="s">
        <v>4941</v>
      </c>
      <c r="Z888" s="385" t="s">
        <v>1413</v>
      </c>
      <c r="AA888" s="385" t="s">
        <v>1413</v>
      </c>
      <c r="AB888" s="378" t="s">
        <v>5341</v>
      </c>
      <c r="AC888" s="378" t="s">
        <v>5342</v>
      </c>
      <c r="AD888" s="378" t="s">
        <v>1413</v>
      </c>
      <c r="AE888" s="378" t="s">
        <v>1413</v>
      </c>
      <c r="AF888" s="378" t="s">
        <v>1413</v>
      </c>
    </row>
    <row r="889" spans="1:32" hidden="1">
      <c r="A889" s="378" t="s">
        <v>150</v>
      </c>
      <c r="B889" s="379">
        <f t="shared" si="13"/>
        <v>0</v>
      </c>
      <c r="C889" s="378"/>
      <c r="D889" s="378"/>
      <c r="E889" s="378"/>
      <c r="F889" s="380" t="s">
        <v>1413</v>
      </c>
      <c r="G889" s="378" t="s">
        <v>5343</v>
      </c>
      <c r="H889" s="379" t="s">
        <v>1491</v>
      </c>
      <c r="I889" s="378" t="s">
        <v>1511</v>
      </c>
      <c r="J889" s="381" t="s">
        <v>1413</v>
      </c>
      <c r="K889" s="381" t="s">
        <v>1413</v>
      </c>
      <c r="L889" s="378" t="s">
        <v>5180</v>
      </c>
      <c r="M889" s="378" t="s">
        <v>5181</v>
      </c>
      <c r="N889" s="382">
        <v>39995</v>
      </c>
      <c r="O889" s="383">
        <v>2009</v>
      </c>
      <c r="P889" s="378" t="s">
        <v>1413</v>
      </c>
      <c r="Q889" s="378" t="s">
        <v>1413</v>
      </c>
      <c r="R889" s="378" t="s">
        <v>1413</v>
      </c>
      <c r="S889" s="381">
        <v>10</v>
      </c>
      <c r="T889" s="381" t="s">
        <v>1426</v>
      </c>
      <c r="U889" s="378" t="s">
        <v>1427</v>
      </c>
      <c r="V889" s="384" t="s">
        <v>1544</v>
      </c>
      <c r="W889" s="378" t="s">
        <v>133</v>
      </c>
      <c r="X889" s="378" t="s">
        <v>1413</v>
      </c>
      <c r="Y889" s="378" t="s">
        <v>4941</v>
      </c>
      <c r="Z889" s="385" t="s">
        <v>1413</v>
      </c>
      <c r="AA889" s="385" t="s">
        <v>1413</v>
      </c>
      <c r="AB889" s="378" t="s">
        <v>5344</v>
      </c>
      <c r="AC889" s="378" t="s">
        <v>5345</v>
      </c>
      <c r="AD889" s="378" t="s">
        <v>1413</v>
      </c>
      <c r="AE889" s="378" t="s">
        <v>1413</v>
      </c>
      <c r="AF889" s="378" t="s">
        <v>1413</v>
      </c>
    </row>
    <row r="890" spans="1:32" hidden="1">
      <c r="A890" s="378" t="s">
        <v>150</v>
      </c>
      <c r="B890" s="379">
        <f t="shared" si="13"/>
        <v>0</v>
      </c>
      <c r="C890" s="378"/>
      <c r="D890" s="378"/>
      <c r="E890" s="378"/>
      <c r="F890" s="380" t="s">
        <v>1413</v>
      </c>
      <c r="G890" s="378" t="s">
        <v>5346</v>
      </c>
      <c r="H890" s="379" t="s">
        <v>1491</v>
      </c>
      <c r="I890" s="378" t="s">
        <v>1511</v>
      </c>
      <c r="J890" s="381" t="s">
        <v>1413</v>
      </c>
      <c r="K890" s="381" t="s">
        <v>1413</v>
      </c>
      <c r="L890" s="378" t="s">
        <v>5180</v>
      </c>
      <c r="M890" s="378" t="s">
        <v>5181</v>
      </c>
      <c r="N890" s="382">
        <v>39995</v>
      </c>
      <c r="O890" s="383">
        <v>2009</v>
      </c>
      <c r="P890" s="378" t="s">
        <v>1413</v>
      </c>
      <c r="Q890" s="378" t="s">
        <v>1413</v>
      </c>
      <c r="R890" s="378" t="s">
        <v>1413</v>
      </c>
      <c r="S890" s="381">
        <v>10</v>
      </c>
      <c r="T890" s="381" t="s">
        <v>1426</v>
      </c>
      <c r="U890" s="378" t="s">
        <v>1427</v>
      </c>
      <c r="V890" s="384" t="s">
        <v>1544</v>
      </c>
      <c r="W890" s="378" t="s">
        <v>133</v>
      </c>
      <c r="X890" s="378" t="s">
        <v>1413</v>
      </c>
      <c r="Y890" s="378" t="s">
        <v>4941</v>
      </c>
      <c r="Z890" s="385" t="s">
        <v>1413</v>
      </c>
      <c r="AA890" s="385" t="s">
        <v>1413</v>
      </c>
      <c r="AB890" s="378" t="s">
        <v>5347</v>
      </c>
      <c r="AC890" s="378" t="s">
        <v>5348</v>
      </c>
      <c r="AD890" s="378" t="s">
        <v>1413</v>
      </c>
      <c r="AE890" s="378" t="s">
        <v>1413</v>
      </c>
      <c r="AF890" s="378" t="s">
        <v>1413</v>
      </c>
    </row>
    <row r="891" spans="1:32" hidden="1">
      <c r="A891" s="378" t="s">
        <v>150</v>
      </c>
      <c r="B891" s="379">
        <f t="shared" si="13"/>
        <v>0</v>
      </c>
      <c r="C891" s="378"/>
      <c r="D891" s="378"/>
      <c r="E891" s="378"/>
      <c r="F891" s="380" t="s">
        <v>1413</v>
      </c>
      <c r="G891" s="378" t="s">
        <v>5349</v>
      </c>
      <c r="H891" s="379" t="s">
        <v>1491</v>
      </c>
      <c r="I891" s="378" t="s">
        <v>1511</v>
      </c>
      <c r="J891" s="381" t="s">
        <v>1413</v>
      </c>
      <c r="K891" s="381" t="s">
        <v>1413</v>
      </c>
      <c r="L891" s="378" t="s">
        <v>5180</v>
      </c>
      <c r="M891" s="378" t="s">
        <v>5181</v>
      </c>
      <c r="N891" s="382">
        <v>39995</v>
      </c>
      <c r="O891" s="383">
        <v>2009</v>
      </c>
      <c r="P891" s="378" t="s">
        <v>1413</v>
      </c>
      <c r="Q891" s="378" t="s">
        <v>1413</v>
      </c>
      <c r="R891" s="378" t="s">
        <v>1413</v>
      </c>
      <c r="S891" s="381">
        <v>10</v>
      </c>
      <c r="T891" s="381" t="s">
        <v>1426</v>
      </c>
      <c r="U891" s="378" t="s">
        <v>1427</v>
      </c>
      <c r="V891" s="384" t="s">
        <v>1544</v>
      </c>
      <c r="W891" s="378" t="s">
        <v>133</v>
      </c>
      <c r="X891" s="378" t="s">
        <v>1413</v>
      </c>
      <c r="Y891" s="378" t="s">
        <v>4941</v>
      </c>
      <c r="Z891" s="385" t="s">
        <v>1413</v>
      </c>
      <c r="AA891" s="385" t="s">
        <v>1413</v>
      </c>
      <c r="AB891" s="378" t="s">
        <v>5350</v>
      </c>
      <c r="AC891" s="378" t="s">
        <v>5351</v>
      </c>
      <c r="AD891" s="378" t="s">
        <v>1413</v>
      </c>
      <c r="AE891" s="378" t="s">
        <v>1413</v>
      </c>
      <c r="AF891" s="378" t="s">
        <v>1413</v>
      </c>
    </row>
    <row r="892" spans="1:32" hidden="1">
      <c r="A892" s="378" t="s">
        <v>150</v>
      </c>
      <c r="B892" s="379">
        <f t="shared" si="13"/>
        <v>0</v>
      </c>
      <c r="C892" s="378"/>
      <c r="D892" s="378"/>
      <c r="E892" s="378"/>
      <c r="F892" s="380" t="s">
        <v>1413</v>
      </c>
      <c r="G892" s="378" t="s">
        <v>5352</v>
      </c>
      <c r="H892" s="379" t="s">
        <v>1491</v>
      </c>
      <c r="I892" s="378" t="s">
        <v>1511</v>
      </c>
      <c r="J892" s="381" t="s">
        <v>1413</v>
      </c>
      <c r="K892" s="381" t="s">
        <v>1413</v>
      </c>
      <c r="L892" s="378" t="s">
        <v>5180</v>
      </c>
      <c r="M892" s="378" t="s">
        <v>5181</v>
      </c>
      <c r="N892" s="382">
        <v>39995</v>
      </c>
      <c r="O892" s="383">
        <v>2009</v>
      </c>
      <c r="P892" s="378" t="s">
        <v>1413</v>
      </c>
      <c r="Q892" s="378" t="s">
        <v>1413</v>
      </c>
      <c r="R892" s="378" t="s">
        <v>1413</v>
      </c>
      <c r="S892" s="381">
        <v>10</v>
      </c>
      <c r="T892" s="381" t="s">
        <v>1426</v>
      </c>
      <c r="U892" s="378" t="s">
        <v>1427</v>
      </c>
      <c r="V892" s="384" t="s">
        <v>1544</v>
      </c>
      <c r="W892" s="378" t="s">
        <v>133</v>
      </c>
      <c r="X892" s="378" t="s">
        <v>1413</v>
      </c>
      <c r="Y892" s="378" t="s">
        <v>4941</v>
      </c>
      <c r="Z892" s="385" t="s">
        <v>1413</v>
      </c>
      <c r="AA892" s="385" t="s">
        <v>1413</v>
      </c>
      <c r="AB892" s="378" t="s">
        <v>5353</v>
      </c>
      <c r="AC892" s="378" t="s">
        <v>5354</v>
      </c>
      <c r="AD892" s="378" t="s">
        <v>1413</v>
      </c>
      <c r="AE892" s="378" t="s">
        <v>1413</v>
      </c>
      <c r="AF892" s="378" t="s">
        <v>1413</v>
      </c>
    </row>
    <row r="893" spans="1:32" hidden="1">
      <c r="A893" s="378" t="s">
        <v>150</v>
      </c>
      <c r="B893" s="379">
        <f t="shared" si="13"/>
        <v>0</v>
      </c>
      <c r="C893" s="378"/>
      <c r="D893" s="378"/>
      <c r="E893" s="378"/>
      <c r="F893" s="380" t="s">
        <v>1413</v>
      </c>
      <c r="G893" s="378" t="s">
        <v>5355</v>
      </c>
      <c r="H893" s="379" t="s">
        <v>1491</v>
      </c>
      <c r="I893" s="378" t="s">
        <v>1511</v>
      </c>
      <c r="J893" s="381" t="s">
        <v>1413</v>
      </c>
      <c r="K893" s="381" t="s">
        <v>1413</v>
      </c>
      <c r="L893" s="378" t="s">
        <v>5180</v>
      </c>
      <c r="M893" s="378" t="s">
        <v>5181</v>
      </c>
      <c r="N893" s="382">
        <v>39995</v>
      </c>
      <c r="O893" s="383">
        <v>2009</v>
      </c>
      <c r="P893" s="378" t="s">
        <v>1413</v>
      </c>
      <c r="Q893" s="378" t="s">
        <v>1413</v>
      </c>
      <c r="R893" s="378" t="s">
        <v>1413</v>
      </c>
      <c r="S893" s="381">
        <v>10</v>
      </c>
      <c r="T893" s="381" t="s">
        <v>1426</v>
      </c>
      <c r="U893" s="378" t="s">
        <v>1427</v>
      </c>
      <c r="V893" s="384" t="s">
        <v>1544</v>
      </c>
      <c r="W893" s="378" t="s">
        <v>133</v>
      </c>
      <c r="X893" s="378" t="s">
        <v>1413</v>
      </c>
      <c r="Y893" s="378" t="s">
        <v>4941</v>
      </c>
      <c r="Z893" s="385" t="s">
        <v>1413</v>
      </c>
      <c r="AA893" s="385" t="s">
        <v>1413</v>
      </c>
      <c r="AB893" s="378" t="s">
        <v>5356</v>
      </c>
      <c r="AC893" s="378" t="s">
        <v>5357</v>
      </c>
      <c r="AD893" s="378" t="s">
        <v>1413</v>
      </c>
      <c r="AE893" s="378" t="s">
        <v>1413</v>
      </c>
      <c r="AF893" s="378" t="s">
        <v>1413</v>
      </c>
    </row>
    <row r="894" spans="1:32" hidden="1">
      <c r="A894" s="378" t="s">
        <v>150</v>
      </c>
      <c r="B894" s="379">
        <f t="shared" si="13"/>
        <v>0</v>
      </c>
      <c r="C894" s="378"/>
      <c r="D894" s="378"/>
      <c r="E894" s="378"/>
      <c r="F894" s="380" t="s">
        <v>1413</v>
      </c>
      <c r="G894" s="378" t="s">
        <v>5358</v>
      </c>
      <c r="H894" s="379" t="s">
        <v>1491</v>
      </c>
      <c r="I894" s="378" t="s">
        <v>1511</v>
      </c>
      <c r="J894" s="381" t="s">
        <v>1413</v>
      </c>
      <c r="K894" s="381" t="s">
        <v>1413</v>
      </c>
      <c r="L894" s="378" t="s">
        <v>5180</v>
      </c>
      <c r="M894" s="378" t="s">
        <v>5181</v>
      </c>
      <c r="N894" s="382">
        <v>39995</v>
      </c>
      <c r="O894" s="383">
        <v>2009</v>
      </c>
      <c r="P894" s="378" t="s">
        <v>1413</v>
      </c>
      <c r="Q894" s="378" t="s">
        <v>1413</v>
      </c>
      <c r="R894" s="378" t="s">
        <v>1413</v>
      </c>
      <c r="S894" s="381">
        <v>10</v>
      </c>
      <c r="T894" s="381" t="s">
        <v>1426</v>
      </c>
      <c r="U894" s="378" t="s">
        <v>1427</v>
      </c>
      <c r="V894" s="384" t="s">
        <v>1544</v>
      </c>
      <c r="W894" s="378" t="s">
        <v>133</v>
      </c>
      <c r="X894" s="378" t="s">
        <v>1413</v>
      </c>
      <c r="Y894" s="378" t="s">
        <v>4941</v>
      </c>
      <c r="Z894" s="385" t="s">
        <v>1413</v>
      </c>
      <c r="AA894" s="385" t="s">
        <v>1413</v>
      </c>
      <c r="AB894" s="378" t="s">
        <v>5359</v>
      </c>
      <c r="AC894" s="378" t="s">
        <v>5360</v>
      </c>
      <c r="AD894" s="378" t="s">
        <v>1413</v>
      </c>
      <c r="AE894" s="378" t="s">
        <v>1413</v>
      </c>
      <c r="AF894" s="378" t="s">
        <v>1413</v>
      </c>
    </row>
    <row r="895" spans="1:32" hidden="1">
      <c r="A895" s="378" t="s">
        <v>150</v>
      </c>
      <c r="B895" s="379">
        <f t="shared" si="13"/>
        <v>0</v>
      </c>
      <c r="C895" s="378"/>
      <c r="D895" s="378"/>
      <c r="E895" s="378"/>
      <c r="F895" s="380" t="s">
        <v>1413</v>
      </c>
      <c r="G895" s="378" t="s">
        <v>5361</v>
      </c>
      <c r="H895" s="379" t="s">
        <v>1491</v>
      </c>
      <c r="I895" s="378" t="s">
        <v>1511</v>
      </c>
      <c r="J895" s="381" t="s">
        <v>1413</v>
      </c>
      <c r="K895" s="381" t="s">
        <v>1413</v>
      </c>
      <c r="L895" s="378" t="s">
        <v>5180</v>
      </c>
      <c r="M895" s="378" t="s">
        <v>5181</v>
      </c>
      <c r="N895" s="382">
        <v>39995</v>
      </c>
      <c r="O895" s="383">
        <v>2009</v>
      </c>
      <c r="P895" s="378" t="s">
        <v>1413</v>
      </c>
      <c r="Q895" s="378" t="s">
        <v>1413</v>
      </c>
      <c r="R895" s="378" t="s">
        <v>1413</v>
      </c>
      <c r="S895" s="381">
        <v>12</v>
      </c>
      <c r="T895" s="381" t="s">
        <v>1426</v>
      </c>
      <c r="U895" s="378" t="s">
        <v>1427</v>
      </c>
      <c r="V895" s="384" t="s">
        <v>1544</v>
      </c>
      <c r="W895" s="378" t="s">
        <v>133</v>
      </c>
      <c r="X895" s="378" t="s">
        <v>5362</v>
      </c>
      <c r="Y895" s="378" t="s">
        <v>4941</v>
      </c>
      <c r="Z895" s="385" t="s">
        <v>1413</v>
      </c>
      <c r="AA895" s="385" t="s">
        <v>1413</v>
      </c>
      <c r="AB895" s="378" t="s">
        <v>5363</v>
      </c>
      <c r="AC895" s="378" t="s">
        <v>5364</v>
      </c>
      <c r="AD895" s="378" t="s">
        <v>1413</v>
      </c>
      <c r="AE895" s="378" t="s">
        <v>1413</v>
      </c>
      <c r="AF895" s="378" t="s">
        <v>1413</v>
      </c>
    </row>
    <row r="896" spans="1:32" hidden="1">
      <c r="A896" s="378" t="s">
        <v>150</v>
      </c>
      <c r="B896" s="379">
        <f t="shared" si="13"/>
        <v>0</v>
      </c>
      <c r="C896" s="378"/>
      <c r="D896" s="378"/>
      <c r="E896" s="378"/>
      <c r="F896" s="380" t="s">
        <v>1413</v>
      </c>
      <c r="G896" s="378" t="s">
        <v>5365</v>
      </c>
      <c r="H896" s="379" t="s">
        <v>1491</v>
      </c>
      <c r="I896" s="378" t="s">
        <v>1511</v>
      </c>
      <c r="J896" s="381" t="s">
        <v>1413</v>
      </c>
      <c r="K896" s="381" t="s">
        <v>1413</v>
      </c>
      <c r="L896" s="378" t="s">
        <v>5180</v>
      </c>
      <c r="M896" s="378" t="s">
        <v>5181</v>
      </c>
      <c r="N896" s="382">
        <v>39995</v>
      </c>
      <c r="O896" s="383">
        <v>2009</v>
      </c>
      <c r="P896" s="378" t="s">
        <v>1413</v>
      </c>
      <c r="Q896" s="378" t="s">
        <v>1413</v>
      </c>
      <c r="R896" s="378" t="s">
        <v>1413</v>
      </c>
      <c r="S896" s="381">
        <v>11</v>
      </c>
      <c r="T896" s="381" t="s">
        <v>1426</v>
      </c>
      <c r="U896" s="378" t="s">
        <v>1427</v>
      </c>
      <c r="V896" s="384" t="s">
        <v>1544</v>
      </c>
      <c r="W896" s="378" t="s">
        <v>133</v>
      </c>
      <c r="X896" s="378" t="s">
        <v>5366</v>
      </c>
      <c r="Y896" s="378" t="s">
        <v>4941</v>
      </c>
      <c r="Z896" s="385" t="s">
        <v>1413</v>
      </c>
      <c r="AA896" s="385" t="s">
        <v>1413</v>
      </c>
      <c r="AB896" s="378" t="s">
        <v>5367</v>
      </c>
      <c r="AC896" s="378" t="s">
        <v>5368</v>
      </c>
      <c r="AD896" s="378" t="s">
        <v>1413</v>
      </c>
      <c r="AE896" s="378" t="s">
        <v>1413</v>
      </c>
      <c r="AF896" s="378" t="s">
        <v>1413</v>
      </c>
    </row>
    <row r="897" spans="1:32" hidden="1">
      <c r="A897" s="378" t="s">
        <v>150</v>
      </c>
      <c r="B897" s="379">
        <f t="shared" si="13"/>
        <v>0</v>
      </c>
      <c r="C897" s="378"/>
      <c r="D897" s="378"/>
      <c r="E897" s="378"/>
      <c r="F897" s="380" t="s">
        <v>1413</v>
      </c>
      <c r="G897" s="378" t="s">
        <v>5369</v>
      </c>
      <c r="H897" s="379" t="s">
        <v>1491</v>
      </c>
      <c r="I897" s="378" t="s">
        <v>1511</v>
      </c>
      <c r="J897" s="381" t="s">
        <v>1413</v>
      </c>
      <c r="K897" s="381" t="s">
        <v>1413</v>
      </c>
      <c r="L897" s="378" t="s">
        <v>5180</v>
      </c>
      <c r="M897" s="378" t="s">
        <v>5181</v>
      </c>
      <c r="N897" s="382">
        <v>39995</v>
      </c>
      <c r="O897" s="383">
        <v>2009</v>
      </c>
      <c r="P897" s="378" t="s">
        <v>1413</v>
      </c>
      <c r="Q897" s="378" t="s">
        <v>1413</v>
      </c>
      <c r="R897" s="378" t="s">
        <v>1413</v>
      </c>
      <c r="S897" s="381">
        <v>8</v>
      </c>
      <c r="T897" s="381" t="s">
        <v>1426</v>
      </c>
      <c r="U897" s="378" t="s">
        <v>1427</v>
      </c>
      <c r="V897" s="384" t="s">
        <v>1544</v>
      </c>
      <c r="W897" s="378" t="s">
        <v>133</v>
      </c>
      <c r="X897" s="378" t="s">
        <v>5370</v>
      </c>
      <c r="Y897" s="378" t="s">
        <v>4941</v>
      </c>
      <c r="Z897" s="385" t="s">
        <v>1413</v>
      </c>
      <c r="AA897" s="385" t="s">
        <v>1413</v>
      </c>
      <c r="AB897" s="378" t="s">
        <v>5371</v>
      </c>
      <c r="AC897" s="378" t="s">
        <v>5372</v>
      </c>
      <c r="AD897" s="378" t="s">
        <v>1413</v>
      </c>
      <c r="AE897" s="378" t="s">
        <v>1413</v>
      </c>
      <c r="AF897" s="378" t="s">
        <v>1413</v>
      </c>
    </row>
    <row r="898" spans="1:32" hidden="1">
      <c r="A898" s="378" t="s">
        <v>150</v>
      </c>
      <c r="B898" s="379">
        <f t="shared" si="13"/>
        <v>0</v>
      </c>
      <c r="C898" s="378"/>
      <c r="D898" s="378"/>
      <c r="E898" s="378"/>
      <c r="F898" s="380" t="s">
        <v>1413</v>
      </c>
      <c r="G898" s="378" t="s">
        <v>5373</v>
      </c>
      <c r="H898" s="379" t="s">
        <v>1491</v>
      </c>
      <c r="I898" s="378" t="s">
        <v>1511</v>
      </c>
      <c r="J898" s="381" t="s">
        <v>1413</v>
      </c>
      <c r="K898" s="381" t="s">
        <v>1413</v>
      </c>
      <c r="L898" s="378" t="s">
        <v>5180</v>
      </c>
      <c r="M898" s="378" t="s">
        <v>5181</v>
      </c>
      <c r="N898" s="382">
        <v>39995</v>
      </c>
      <c r="O898" s="383">
        <v>2009</v>
      </c>
      <c r="P898" s="378" t="s">
        <v>1413</v>
      </c>
      <c r="Q898" s="378" t="s">
        <v>1413</v>
      </c>
      <c r="R898" s="378" t="s">
        <v>1413</v>
      </c>
      <c r="S898" s="381">
        <v>15</v>
      </c>
      <c r="T898" s="381" t="s">
        <v>1426</v>
      </c>
      <c r="U898" s="378" t="s">
        <v>1427</v>
      </c>
      <c r="V898" s="384" t="s">
        <v>1544</v>
      </c>
      <c r="W898" s="378" t="s">
        <v>133</v>
      </c>
      <c r="X898" s="378" t="s">
        <v>5374</v>
      </c>
      <c r="Y898" s="378" t="s">
        <v>4941</v>
      </c>
      <c r="Z898" s="385" t="s">
        <v>1413</v>
      </c>
      <c r="AA898" s="385" t="s">
        <v>1413</v>
      </c>
      <c r="AB898" s="378" t="s">
        <v>5375</v>
      </c>
      <c r="AC898" s="378" t="s">
        <v>5376</v>
      </c>
      <c r="AD898" s="378" t="s">
        <v>1413</v>
      </c>
      <c r="AE898" s="378" t="s">
        <v>1413</v>
      </c>
      <c r="AF898" s="378" t="s">
        <v>1413</v>
      </c>
    </row>
    <row r="899" spans="1:32" hidden="1">
      <c r="A899" s="378" t="s">
        <v>150</v>
      </c>
      <c r="B899" s="379">
        <f t="shared" si="13"/>
        <v>0</v>
      </c>
      <c r="C899" s="378"/>
      <c r="D899" s="378"/>
      <c r="E899" s="378"/>
      <c r="F899" s="380" t="s">
        <v>1413</v>
      </c>
      <c r="G899" s="378" t="s">
        <v>5377</v>
      </c>
      <c r="H899" s="379" t="s">
        <v>1491</v>
      </c>
      <c r="I899" s="378" t="s">
        <v>1511</v>
      </c>
      <c r="J899" s="381" t="s">
        <v>1413</v>
      </c>
      <c r="K899" s="381" t="s">
        <v>1413</v>
      </c>
      <c r="L899" s="378" t="s">
        <v>5180</v>
      </c>
      <c r="M899" s="378" t="s">
        <v>5181</v>
      </c>
      <c r="N899" s="382">
        <v>39995</v>
      </c>
      <c r="O899" s="383">
        <v>2009</v>
      </c>
      <c r="P899" s="378" t="s">
        <v>1413</v>
      </c>
      <c r="Q899" s="378" t="s">
        <v>1413</v>
      </c>
      <c r="R899" s="378" t="s">
        <v>1413</v>
      </c>
      <c r="S899" s="381">
        <v>12</v>
      </c>
      <c r="T899" s="381" t="s">
        <v>1426</v>
      </c>
      <c r="U899" s="378" t="s">
        <v>1427</v>
      </c>
      <c r="V899" s="384" t="s">
        <v>1544</v>
      </c>
      <c r="W899" s="378" t="s">
        <v>133</v>
      </c>
      <c r="X899" s="378" t="s">
        <v>5378</v>
      </c>
      <c r="Y899" s="378" t="s">
        <v>4941</v>
      </c>
      <c r="Z899" s="385" t="s">
        <v>1413</v>
      </c>
      <c r="AA899" s="385" t="s">
        <v>1413</v>
      </c>
      <c r="AB899" s="378" t="s">
        <v>5379</v>
      </c>
      <c r="AC899" s="378" t="s">
        <v>5380</v>
      </c>
      <c r="AD899" s="378" t="s">
        <v>1413</v>
      </c>
      <c r="AE899" s="378" t="s">
        <v>1413</v>
      </c>
      <c r="AF899" s="378" t="s">
        <v>1413</v>
      </c>
    </row>
    <row r="900" spans="1:32" hidden="1">
      <c r="A900" s="378" t="s">
        <v>150</v>
      </c>
      <c r="B900" s="379">
        <f t="shared" si="13"/>
        <v>0</v>
      </c>
      <c r="C900" s="378"/>
      <c r="D900" s="378"/>
      <c r="E900" s="378"/>
      <c r="F900" s="380" t="s">
        <v>1413</v>
      </c>
      <c r="G900" s="378" t="s">
        <v>5381</v>
      </c>
      <c r="H900" s="379" t="s">
        <v>1491</v>
      </c>
      <c r="I900" s="378" t="s">
        <v>1511</v>
      </c>
      <c r="J900" s="381" t="s">
        <v>1413</v>
      </c>
      <c r="K900" s="381" t="s">
        <v>1413</v>
      </c>
      <c r="L900" s="378" t="s">
        <v>5180</v>
      </c>
      <c r="M900" s="378" t="s">
        <v>5181</v>
      </c>
      <c r="N900" s="382">
        <v>39995</v>
      </c>
      <c r="O900" s="383">
        <v>2009</v>
      </c>
      <c r="P900" s="378" t="s">
        <v>1413</v>
      </c>
      <c r="Q900" s="378" t="s">
        <v>1413</v>
      </c>
      <c r="R900" s="378" t="s">
        <v>1413</v>
      </c>
      <c r="S900" s="381">
        <v>12</v>
      </c>
      <c r="T900" s="381" t="s">
        <v>1426</v>
      </c>
      <c r="U900" s="378" t="s">
        <v>1427</v>
      </c>
      <c r="V900" s="384" t="s">
        <v>1544</v>
      </c>
      <c r="W900" s="378" t="s">
        <v>133</v>
      </c>
      <c r="X900" s="378" t="s">
        <v>5382</v>
      </c>
      <c r="Y900" s="378" t="s">
        <v>4941</v>
      </c>
      <c r="Z900" s="385" t="s">
        <v>1413</v>
      </c>
      <c r="AA900" s="385" t="s">
        <v>1413</v>
      </c>
      <c r="AB900" s="378" t="s">
        <v>5383</v>
      </c>
      <c r="AC900" s="378" t="s">
        <v>5384</v>
      </c>
      <c r="AD900" s="378" t="s">
        <v>1413</v>
      </c>
      <c r="AE900" s="378" t="s">
        <v>1413</v>
      </c>
      <c r="AF900" s="378" t="s">
        <v>1413</v>
      </c>
    </row>
    <row r="901" spans="1:32" hidden="1">
      <c r="A901" s="378" t="s">
        <v>150</v>
      </c>
      <c r="B901" s="379">
        <f t="shared" si="13"/>
        <v>0</v>
      </c>
      <c r="C901" s="378"/>
      <c r="D901" s="378"/>
      <c r="E901" s="378"/>
      <c r="F901" s="380" t="s">
        <v>1413</v>
      </c>
      <c r="G901" s="378" t="s">
        <v>5385</v>
      </c>
      <c r="H901" s="379" t="s">
        <v>1491</v>
      </c>
      <c r="I901" s="378" t="s">
        <v>1511</v>
      </c>
      <c r="J901" s="381" t="s">
        <v>1413</v>
      </c>
      <c r="K901" s="381" t="s">
        <v>1413</v>
      </c>
      <c r="L901" s="378" t="s">
        <v>5180</v>
      </c>
      <c r="M901" s="378" t="s">
        <v>5181</v>
      </c>
      <c r="N901" s="382">
        <v>39995</v>
      </c>
      <c r="O901" s="383">
        <v>2009</v>
      </c>
      <c r="P901" s="378" t="s">
        <v>1413</v>
      </c>
      <c r="Q901" s="378" t="s">
        <v>1413</v>
      </c>
      <c r="R901" s="378" t="s">
        <v>1413</v>
      </c>
      <c r="S901" s="381">
        <v>8</v>
      </c>
      <c r="T901" s="381" t="s">
        <v>1426</v>
      </c>
      <c r="U901" s="378" t="s">
        <v>1427</v>
      </c>
      <c r="V901" s="384" t="s">
        <v>1544</v>
      </c>
      <c r="W901" s="378" t="s">
        <v>133</v>
      </c>
      <c r="X901" s="378" t="s">
        <v>5386</v>
      </c>
      <c r="Y901" s="378" t="s">
        <v>4941</v>
      </c>
      <c r="Z901" s="385" t="s">
        <v>1413</v>
      </c>
      <c r="AA901" s="385" t="s">
        <v>1413</v>
      </c>
      <c r="AB901" s="378" t="s">
        <v>5387</v>
      </c>
      <c r="AC901" s="378" t="s">
        <v>5388</v>
      </c>
      <c r="AD901" s="378" t="s">
        <v>1413</v>
      </c>
      <c r="AE901" s="378" t="s">
        <v>1413</v>
      </c>
      <c r="AF901" s="378" t="s">
        <v>1413</v>
      </c>
    </row>
    <row r="902" spans="1:32" hidden="1">
      <c r="A902" s="378" t="s">
        <v>150</v>
      </c>
      <c r="B902" s="379">
        <f t="shared" ref="B902:B965" si="14">COUNTIF(C902:E902,"yes")</f>
        <v>0</v>
      </c>
      <c r="C902" s="378"/>
      <c r="D902" s="378"/>
      <c r="E902" s="378"/>
      <c r="F902" s="380" t="s">
        <v>1413</v>
      </c>
      <c r="G902" s="378" t="s">
        <v>5389</v>
      </c>
      <c r="H902" s="379" t="s">
        <v>1491</v>
      </c>
      <c r="I902" s="378" t="s">
        <v>1511</v>
      </c>
      <c r="J902" s="381" t="s">
        <v>1413</v>
      </c>
      <c r="K902" s="381" t="s">
        <v>1413</v>
      </c>
      <c r="L902" s="378" t="s">
        <v>5180</v>
      </c>
      <c r="M902" s="378" t="s">
        <v>5181</v>
      </c>
      <c r="N902" s="382">
        <v>39995</v>
      </c>
      <c r="O902" s="383">
        <v>2009</v>
      </c>
      <c r="P902" s="378" t="s">
        <v>1413</v>
      </c>
      <c r="Q902" s="378" t="s">
        <v>1413</v>
      </c>
      <c r="R902" s="378" t="s">
        <v>1413</v>
      </c>
      <c r="S902" s="381">
        <v>12</v>
      </c>
      <c r="T902" s="381" t="s">
        <v>1426</v>
      </c>
      <c r="U902" s="378" t="s">
        <v>1427</v>
      </c>
      <c r="V902" s="384" t="s">
        <v>1544</v>
      </c>
      <c r="W902" s="378" t="s">
        <v>133</v>
      </c>
      <c r="X902" s="378" t="s">
        <v>5390</v>
      </c>
      <c r="Y902" s="378" t="s">
        <v>4941</v>
      </c>
      <c r="Z902" s="385" t="s">
        <v>1413</v>
      </c>
      <c r="AA902" s="385" t="s">
        <v>1413</v>
      </c>
      <c r="AB902" s="378" t="s">
        <v>5391</v>
      </c>
      <c r="AC902" s="378" t="s">
        <v>5392</v>
      </c>
      <c r="AD902" s="378" t="s">
        <v>1413</v>
      </c>
      <c r="AE902" s="378" t="s">
        <v>1413</v>
      </c>
      <c r="AF902" s="378" t="s">
        <v>1413</v>
      </c>
    </row>
    <row r="903" spans="1:32" hidden="1">
      <c r="A903" s="378" t="s">
        <v>150</v>
      </c>
      <c r="B903" s="379">
        <f t="shared" si="14"/>
        <v>0</v>
      </c>
      <c r="C903" s="378"/>
      <c r="D903" s="378"/>
      <c r="E903" s="378"/>
      <c r="F903" s="380" t="s">
        <v>1413</v>
      </c>
      <c r="G903" s="378" t="s">
        <v>5393</v>
      </c>
      <c r="H903" s="379" t="s">
        <v>1491</v>
      </c>
      <c r="I903" s="378" t="s">
        <v>1511</v>
      </c>
      <c r="J903" s="381" t="s">
        <v>1413</v>
      </c>
      <c r="K903" s="381" t="s">
        <v>1413</v>
      </c>
      <c r="L903" s="378" t="s">
        <v>5180</v>
      </c>
      <c r="M903" s="378" t="s">
        <v>5181</v>
      </c>
      <c r="N903" s="382">
        <v>39995</v>
      </c>
      <c r="O903" s="383">
        <v>2009</v>
      </c>
      <c r="P903" s="378" t="s">
        <v>1413</v>
      </c>
      <c r="Q903" s="378" t="s">
        <v>1413</v>
      </c>
      <c r="R903" s="378" t="s">
        <v>1413</v>
      </c>
      <c r="S903" s="381">
        <v>11</v>
      </c>
      <c r="T903" s="381" t="s">
        <v>1426</v>
      </c>
      <c r="U903" s="378" t="s">
        <v>1427</v>
      </c>
      <c r="V903" s="384" t="s">
        <v>1544</v>
      </c>
      <c r="W903" s="378" t="s">
        <v>133</v>
      </c>
      <c r="X903" s="378" t="s">
        <v>5394</v>
      </c>
      <c r="Y903" s="378" t="s">
        <v>4941</v>
      </c>
      <c r="Z903" s="385" t="s">
        <v>1413</v>
      </c>
      <c r="AA903" s="385" t="s">
        <v>1413</v>
      </c>
      <c r="AB903" s="378" t="s">
        <v>5395</v>
      </c>
      <c r="AC903" s="378" t="s">
        <v>5396</v>
      </c>
      <c r="AD903" s="378" t="s">
        <v>5397</v>
      </c>
      <c r="AE903" s="378" t="s">
        <v>5398</v>
      </c>
      <c r="AF903" s="378" t="s">
        <v>1413</v>
      </c>
    </row>
    <row r="904" spans="1:32" hidden="1">
      <c r="A904" s="378" t="s">
        <v>150</v>
      </c>
      <c r="B904" s="379">
        <f t="shared" si="14"/>
        <v>0</v>
      </c>
      <c r="C904" s="378"/>
      <c r="D904" s="378"/>
      <c r="E904" s="378"/>
      <c r="F904" s="380" t="s">
        <v>1413</v>
      </c>
      <c r="G904" s="378" t="s">
        <v>5418</v>
      </c>
      <c r="H904" s="379" t="s">
        <v>1491</v>
      </c>
      <c r="I904" s="378" t="s">
        <v>1511</v>
      </c>
      <c r="J904" s="381" t="s">
        <v>1413</v>
      </c>
      <c r="K904" s="381" t="s">
        <v>1413</v>
      </c>
      <c r="L904" s="378" t="s">
        <v>5419</v>
      </c>
      <c r="M904" s="378" t="s">
        <v>1413</v>
      </c>
      <c r="N904" s="382">
        <v>38579</v>
      </c>
      <c r="O904" s="383">
        <v>2005</v>
      </c>
      <c r="P904" s="378" t="s">
        <v>1413</v>
      </c>
      <c r="Q904" s="378" t="s">
        <v>1413</v>
      </c>
      <c r="R904" s="378" t="s">
        <v>1413</v>
      </c>
      <c r="S904" s="381">
        <v>10</v>
      </c>
      <c r="T904" s="381" t="s">
        <v>1426</v>
      </c>
      <c r="U904" s="378" t="s">
        <v>3655</v>
      </c>
      <c r="V904" s="384" t="s">
        <v>1544</v>
      </c>
      <c r="W904" s="378" t="s">
        <v>1413</v>
      </c>
      <c r="X904" s="378" t="s">
        <v>5420</v>
      </c>
      <c r="Y904" s="378" t="s">
        <v>1413</v>
      </c>
      <c r="Z904" s="385" t="s">
        <v>1413</v>
      </c>
      <c r="AA904" s="385" t="s">
        <v>1413</v>
      </c>
      <c r="AB904" s="378" t="s">
        <v>5421</v>
      </c>
      <c r="AC904" s="378" t="s">
        <v>5422</v>
      </c>
      <c r="AD904" s="378" t="s">
        <v>5423</v>
      </c>
      <c r="AE904" s="378" t="s">
        <v>5423</v>
      </c>
      <c r="AF904" s="378" t="s">
        <v>1413</v>
      </c>
    </row>
    <row r="905" spans="1:32" hidden="1">
      <c r="A905" s="378" t="s">
        <v>151</v>
      </c>
      <c r="B905" s="379">
        <f t="shared" si="14"/>
        <v>0</v>
      </c>
      <c r="C905" s="378"/>
      <c r="D905" s="378"/>
      <c r="E905" s="378"/>
      <c r="F905" s="380" t="s">
        <v>1413</v>
      </c>
      <c r="G905" s="378" t="s">
        <v>5715</v>
      </c>
      <c r="H905" s="379" t="s">
        <v>1491</v>
      </c>
      <c r="I905" s="378" t="s">
        <v>1511</v>
      </c>
      <c r="J905" s="381" t="s">
        <v>1413</v>
      </c>
      <c r="K905" s="381" t="s">
        <v>1413</v>
      </c>
      <c r="L905" s="378" t="s">
        <v>5716</v>
      </c>
      <c r="M905" s="378" t="s">
        <v>5717</v>
      </c>
      <c r="N905" s="382">
        <v>37804</v>
      </c>
      <c r="O905" s="383">
        <v>2003</v>
      </c>
      <c r="P905" s="378" t="s">
        <v>1413</v>
      </c>
      <c r="Q905" s="378" t="s">
        <v>1413</v>
      </c>
      <c r="R905" s="378" t="s">
        <v>1413</v>
      </c>
      <c r="S905" s="381">
        <v>0</v>
      </c>
      <c r="T905" s="381" t="s">
        <v>1426</v>
      </c>
      <c r="U905" s="378" t="s">
        <v>5718</v>
      </c>
      <c r="V905" s="384" t="s">
        <v>1544</v>
      </c>
      <c r="W905" s="378" t="s">
        <v>1413</v>
      </c>
      <c r="X905" s="378" t="s">
        <v>1413</v>
      </c>
      <c r="Y905" s="378" t="s">
        <v>1413</v>
      </c>
      <c r="Z905" s="385" t="s">
        <v>1413</v>
      </c>
      <c r="AA905" s="385" t="s">
        <v>1413</v>
      </c>
      <c r="AB905" s="378" t="s">
        <v>1413</v>
      </c>
      <c r="AC905" s="378" t="s">
        <v>5719</v>
      </c>
      <c r="AD905" s="378" t="s">
        <v>1413</v>
      </c>
      <c r="AE905" s="378" t="s">
        <v>1413</v>
      </c>
      <c r="AF905" s="378" t="s">
        <v>1413</v>
      </c>
    </row>
    <row r="906" spans="1:32" hidden="1">
      <c r="A906" s="378" t="s">
        <v>151</v>
      </c>
      <c r="B906" s="379">
        <f t="shared" si="14"/>
        <v>0</v>
      </c>
      <c r="C906" s="378"/>
      <c r="D906" s="378"/>
      <c r="E906" s="378"/>
      <c r="F906" s="380" t="s">
        <v>1413</v>
      </c>
      <c r="G906" s="378" t="s">
        <v>5585</v>
      </c>
      <c r="H906" s="379" t="s">
        <v>1491</v>
      </c>
      <c r="I906" s="378" t="s">
        <v>1511</v>
      </c>
      <c r="J906" s="381" t="s">
        <v>1413</v>
      </c>
      <c r="K906" s="381" t="s">
        <v>1413</v>
      </c>
      <c r="L906" s="378" t="s">
        <v>5586</v>
      </c>
      <c r="M906" s="378" t="s">
        <v>5587</v>
      </c>
      <c r="N906" s="382">
        <v>42156</v>
      </c>
      <c r="O906" s="383">
        <v>2015</v>
      </c>
      <c r="P906" s="378" t="s">
        <v>1413</v>
      </c>
      <c r="Q906" s="378" t="s">
        <v>1413</v>
      </c>
      <c r="R906" s="378" t="s">
        <v>1413</v>
      </c>
      <c r="S906" s="381" t="s">
        <v>1413</v>
      </c>
      <c r="T906" s="381" t="s">
        <v>1426</v>
      </c>
      <c r="U906" s="378" t="s">
        <v>1413</v>
      </c>
      <c r="V906" s="384" t="s">
        <v>1413</v>
      </c>
      <c r="W906" s="378" t="s">
        <v>1413</v>
      </c>
      <c r="X906" s="378" t="s">
        <v>1413</v>
      </c>
      <c r="Y906" s="378" t="s">
        <v>1413</v>
      </c>
      <c r="Z906" s="385" t="s">
        <v>1413</v>
      </c>
      <c r="AA906" s="385" t="s">
        <v>1413</v>
      </c>
      <c r="AB906" s="378" t="s">
        <v>1413</v>
      </c>
      <c r="AC906" s="378" t="s">
        <v>1413</v>
      </c>
      <c r="AD906" s="378" t="s">
        <v>1413</v>
      </c>
      <c r="AE906" s="378" t="s">
        <v>1413</v>
      </c>
      <c r="AF906" s="378" t="s">
        <v>1413</v>
      </c>
    </row>
    <row r="907" spans="1:32" hidden="1">
      <c r="A907" s="378" t="s">
        <v>152</v>
      </c>
      <c r="B907" s="379">
        <f t="shared" si="14"/>
        <v>0</v>
      </c>
      <c r="C907" s="378"/>
      <c r="D907" s="378"/>
      <c r="E907" s="378"/>
      <c r="F907" s="380" t="s">
        <v>1413</v>
      </c>
      <c r="G907" s="378" t="s">
        <v>5894</v>
      </c>
      <c r="H907" s="379" t="s">
        <v>1491</v>
      </c>
      <c r="I907" s="378" t="s">
        <v>1511</v>
      </c>
      <c r="J907" s="381" t="s">
        <v>1413</v>
      </c>
      <c r="K907" s="381" t="s">
        <v>1413</v>
      </c>
      <c r="L907" s="378" t="s">
        <v>5895</v>
      </c>
      <c r="M907" s="378" t="s">
        <v>5896</v>
      </c>
      <c r="N907" s="382">
        <v>30958</v>
      </c>
      <c r="O907" s="383">
        <v>1984</v>
      </c>
      <c r="P907" s="378" t="s">
        <v>1413</v>
      </c>
      <c r="Q907" s="378" t="s">
        <v>1413</v>
      </c>
      <c r="R907" s="378" t="s">
        <v>1413</v>
      </c>
      <c r="S907" s="381">
        <v>6</v>
      </c>
      <c r="T907" s="381" t="s">
        <v>1426</v>
      </c>
      <c r="U907" s="378" t="s">
        <v>1427</v>
      </c>
      <c r="V907" s="384" t="s">
        <v>1261</v>
      </c>
      <c r="W907" s="378" t="s">
        <v>133</v>
      </c>
      <c r="X907" s="378" t="s">
        <v>5897</v>
      </c>
      <c r="Y907" s="378" t="s">
        <v>5885</v>
      </c>
      <c r="Z907" s="385" t="s">
        <v>1413</v>
      </c>
      <c r="AA907" s="385" t="s">
        <v>1413</v>
      </c>
      <c r="AB907" s="378" t="s">
        <v>5898</v>
      </c>
      <c r="AC907" s="378" t="s">
        <v>5899</v>
      </c>
      <c r="AD907" s="378" t="s">
        <v>1413</v>
      </c>
      <c r="AE907" s="378" t="s">
        <v>5900</v>
      </c>
      <c r="AF907" s="378" t="s">
        <v>1413</v>
      </c>
    </row>
    <row r="908" spans="1:32" hidden="1">
      <c r="A908" s="378" t="s">
        <v>5971</v>
      </c>
      <c r="B908" s="379">
        <f t="shared" si="14"/>
        <v>0</v>
      </c>
      <c r="C908" s="378"/>
      <c r="D908" s="378"/>
      <c r="E908" s="378"/>
      <c r="F908" s="380" t="s">
        <v>1413</v>
      </c>
      <c r="G908" s="378" t="s">
        <v>6201</v>
      </c>
      <c r="H908" s="379" t="s">
        <v>1491</v>
      </c>
      <c r="I908" s="378" t="s">
        <v>1511</v>
      </c>
      <c r="J908" s="381" t="s">
        <v>1413</v>
      </c>
      <c r="K908" s="381" t="s">
        <v>1413</v>
      </c>
      <c r="L908" s="378" t="s">
        <v>6202</v>
      </c>
      <c r="M908" s="378" t="s">
        <v>6186</v>
      </c>
      <c r="N908" s="382">
        <v>38427</v>
      </c>
      <c r="O908" s="383">
        <v>2005</v>
      </c>
      <c r="P908" s="378" t="s">
        <v>1413</v>
      </c>
      <c r="Q908" s="378" t="s">
        <v>1413</v>
      </c>
      <c r="R908" s="378" t="s">
        <v>1413</v>
      </c>
      <c r="S908" s="381" t="s">
        <v>1413</v>
      </c>
      <c r="T908" s="381" t="s">
        <v>1426</v>
      </c>
      <c r="U908" s="378" t="s">
        <v>6203</v>
      </c>
      <c r="V908" s="384" t="s">
        <v>1426</v>
      </c>
      <c r="W908" s="378" t="s">
        <v>1413</v>
      </c>
      <c r="X908" s="378" t="s">
        <v>1413</v>
      </c>
      <c r="Y908" s="378" t="s">
        <v>1413</v>
      </c>
      <c r="Z908" s="385" t="s">
        <v>1413</v>
      </c>
      <c r="AA908" s="385" t="s">
        <v>1413</v>
      </c>
      <c r="AB908" s="378" t="s">
        <v>1413</v>
      </c>
      <c r="AC908" s="378" t="s">
        <v>6188</v>
      </c>
      <c r="AD908" s="378" t="s">
        <v>1413</v>
      </c>
      <c r="AE908" s="378" t="s">
        <v>1413</v>
      </c>
      <c r="AF908" s="378" t="s">
        <v>1413</v>
      </c>
    </row>
    <row r="909" spans="1:32" hidden="1">
      <c r="A909" s="378" t="s">
        <v>5971</v>
      </c>
      <c r="B909" s="379">
        <f t="shared" si="14"/>
        <v>0</v>
      </c>
      <c r="C909" s="378"/>
      <c r="D909" s="378"/>
      <c r="E909" s="378"/>
      <c r="F909" s="380" t="s">
        <v>1413</v>
      </c>
      <c r="G909" s="378" t="s">
        <v>6055</v>
      </c>
      <c r="H909" s="379" t="s">
        <v>1491</v>
      </c>
      <c r="I909" s="378" t="s">
        <v>1511</v>
      </c>
      <c r="J909" s="381" t="s">
        <v>1413</v>
      </c>
      <c r="K909" s="381" t="s">
        <v>1413</v>
      </c>
      <c r="L909" s="378" t="s">
        <v>6056</v>
      </c>
      <c r="M909" s="378" t="s">
        <v>6057</v>
      </c>
      <c r="N909" s="382">
        <v>41959</v>
      </c>
      <c r="O909" s="383">
        <v>2014</v>
      </c>
      <c r="P909" s="378" t="s">
        <v>1413</v>
      </c>
      <c r="Q909" s="378" t="s">
        <v>1413</v>
      </c>
      <c r="R909" s="378" t="s">
        <v>1413</v>
      </c>
      <c r="S909" s="381">
        <v>7</v>
      </c>
      <c r="T909" s="381" t="s">
        <v>1426</v>
      </c>
      <c r="U909" s="378" t="s">
        <v>6058</v>
      </c>
      <c r="V909" s="384" t="s">
        <v>1413</v>
      </c>
      <c r="W909" s="378" t="s">
        <v>1413</v>
      </c>
      <c r="X909" s="378" t="s">
        <v>1413</v>
      </c>
      <c r="Y909" s="378" t="s">
        <v>1413</v>
      </c>
      <c r="Z909" s="385" t="s">
        <v>1413</v>
      </c>
      <c r="AA909" s="385" t="s">
        <v>1413</v>
      </c>
      <c r="AB909" s="378" t="s">
        <v>1413</v>
      </c>
      <c r="AC909" s="378" t="s">
        <v>1413</v>
      </c>
      <c r="AD909" s="378" t="s">
        <v>1413</v>
      </c>
      <c r="AE909" s="378" t="s">
        <v>1413</v>
      </c>
      <c r="AF909" s="378" t="s">
        <v>1413</v>
      </c>
    </row>
    <row r="910" spans="1:32" hidden="1">
      <c r="A910" s="378" t="s">
        <v>5971</v>
      </c>
      <c r="B910" s="379">
        <f t="shared" si="14"/>
        <v>0</v>
      </c>
      <c r="C910" s="378"/>
      <c r="D910" s="378"/>
      <c r="E910" s="378"/>
      <c r="F910" s="380" t="s">
        <v>1413</v>
      </c>
      <c r="G910" s="378" t="s">
        <v>6298</v>
      </c>
      <c r="H910" s="379" t="s">
        <v>1491</v>
      </c>
      <c r="I910" s="378" t="s">
        <v>1511</v>
      </c>
      <c r="J910" s="381" t="s">
        <v>1413</v>
      </c>
      <c r="K910" s="381" t="s">
        <v>1413</v>
      </c>
      <c r="L910" s="378" t="s">
        <v>6299</v>
      </c>
      <c r="M910" s="378" t="s">
        <v>6300</v>
      </c>
      <c r="N910" s="382">
        <v>38170</v>
      </c>
      <c r="O910" s="383">
        <v>2004</v>
      </c>
      <c r="P910" s="378" t="s">
        <v>1413</v>
      </c>
      <c r="Q910" s="378" t="s">
        <v>1413</v>
      </c>
      <c r="R910" s="378" t="s">
        <v>1413</v>
      </c>
      <c r="S910" s="381">
        <v>14</v>
      </c>
      <c r="T910" s="381" t="s">
        <v>1426</v>
      </c>
      <c r="U910" s="378" t="s">
        <v>6301</v>
      </c>
      <c r="V910" s="384" t="s">
        <v>1426</v>
      </c>
      <c r="W910" s="378" t="s">
        <v>1413</v>
      </c>
      <c r="X910" s="378" t="s">
        <v>1413</v>
      </c>
      <c r="Y910" s="378" t="s">
        <v>1413</v>
      </c>
      <c r="Z910" s="385" t="s">
        <v>1413</v>
      </c>
      <c r="AA910" s="385" t="s">
        <v>1413</v>
      </c>
      <c r="AB910" s="378" t="s">
        <v>1413</v>
      </c>
      <c r="AC910" s="378" t="s">
        <v>6302</v>
      </c>
      <c r="AD910" s="378" t="s">
        <v>1413</v>
      </c>
      <c r="AE910" s="378" t="s">
        <v>1413</v>
      </c>
      <c r="AF910" s="378" t="s">
        <v>1413</v>
      </c>
    </row>
    <row r="911" spans="1:32" hidden="1">
      <c r="A911" s="378" t="s">
        <v>5971</v>
      </c>
      <c r="B911" s="379">
        <f t="shared" si="14"/>
        <v>0</v>
      </c>
      <c r="C911" s="378"/>
      <c r="D911" s="378"/>
      <c r="E911" s="378"/>
      <c r="F911" s="380" t="s">
        <v>1413</v>
      </c>
      <c r="G911" s="378" t="s">
        <v>6303</v>
      </c>
      <c r="H911" s="379" t="s">
        <v>1491</v>
      </c>
      <c r="I911" s="378" t="s">
        <v>1511</v>
      </c>
      <c r="J911" s="381" t="s">
        <v>1413</v>
      </c>
      <c r="K911" s="381" t="s">
        <v>1413</v>
      </c>
      <c r="L911" s="378" t="s">
        <v>6304</v>
      </c>
      <c r="M911" s="378" t="s">
        <v>6305</v>
      </c>
      <c r="N911" s="382">
        <v>38385</v>
      </c>
      <c r="O911" s="383">
        <v>2005</v>
      </c>
      <c r="P911" s="378" t="s">
        <v>1413</v>
      </c>
      <c r="Q911" s="378" t="s">
        <v>1413</v>
      </c>
      <c r="R911" s="378" t="s">
        <v>1413</v>
      </c>
      <c r="S911" s="381">
        <v>7</v>
      </c>
      <c r="T911" s="381" t="s">
        <v>1426</v>
      </c>
      <c r="U911" s="378" t="s">
        <v>1413</v>
      </c>
      <c r="V911" s="384" t="s">
        <v>1426</v>
      </c>
      <c r="W911" s="378" t="s">
        <v>1413</v>
      </c>
      <c r="X911" s="378" t="s">
        <v>1413</v>
      </c>
      <c r="Y911" s="378" t="s">
        <v>1413</v>
      </c>
      <c r="Z911" s="385" t="s">
        <v>1413</v>
      </c>
      <c r="AA911" s="385" t="s">
        <v>1413</v>
      </c>
      <c r="AB911" s="378" t="s">
        <v>1413</v>
      </c>
      <c r="AC911" s="378" t="s">
        <v>6306</v>
      </c>
      <c r="AD911" s="378" t="s">
        <v>1413</v>
      </c>
      <c r="AE911" s="378" t="s">
        <v>1413</v>
      </c>
      <c r="AF911" s="378" t="s">
        <v>1413</v>
      </c>
    </row>
    <row r="912" spans="1:32" hidden="1">
      <c r="A912" s="378" t="s">
        <v>153</v>
      </c>
      <c r="B912" s="379">
        <f t="shared" si="14"/>
        <v>0</v>
      </c>
      <c r="C912" s="378"/>
      <c r="D912" s="378"/>
      <c r="E912" s="378"/>
      <c r="F912" s="380" t="s">
        <v>1413</v>
      </c>
      <c r="G912" s="378" t="s">
        <v>6392</v>
      </c>
      <c r="H912" s="379" t="s">
        <v>1491</v>
      </c>
      <c r="I912" s="378" t="s">
        <v>1511</v>
      </c>
      <c r="J912" s="381" t="s">
        <v>1413</v>
      </c>
      <c r="K912" s="381" t="s">
        <v>1413</v>
      </c>
      <c r="L912" s="378" t="s">
        <v>6393</v>
      </c>
      <c r="M912" s="378" t="s">
        <v>1427</v>
      </c>
      <c r="N912" s="382">
        <v>39995</v>
      </c>
      <c r="O912" s="383">
        <v>2009</v>
      </c>
      <c r="P912" s="378" t="s">
        <v>1413</v>
      </c>
      <c r="Q912" s="378" t="s">
        <v>1413</v>
      </c>
      <c r="R912" s="378" t="s">
        <v>1413</v>
      </c>
      <c r="S912" s="381" t="s">
        <v>1413</v>
      </c>
      <c r="T912" s="381" t="s">
        <v>1426</v>
      </c>
      <c r="U912" s="378" t="s">
        <v>1574</v>
      </c>
      <c r="V912" s="384" t="s">
        <v>1426</v>
      </c>
      <c r="W912" s="378" t="s">
        <v>1413</v>
      </c>
      <c r="X912" s="378" t="s">
        <v>1413</v>
      </c>
      <c r="Y912" s="378" t="s">
        <v>6311</v>
      </c>
      <c r="Z912" s="385" t="s">
        <v>1413</v>
      </c>
      <c r="AA912" s="385" t="s">
        <v>1413</v>
      </c>
      <c r="AB912" s="378" t="s">
        <v>6394</v>
      </c>
      <c r="AC912" s="378" t="s">
        <v>1413</v>
      </c>
      <c r="AD912" s="378" t="s">
        <v>1413</v>
      </c>
      <c r="AE912" s="378" t="s">
        <v>1413</v>
      </c>
      <c r="AF912" s="378" t="s">
        <v>1413</v>
      </c>
    </row>
    <row r="913" spans="1:32" hidden="1">
      <c r="A913" s="378" t="s">
        <v>5971</v>
      </c>
      <c r="B913" s="379">
        <f t="shared" si="14"/>
        <v>0</v>
      </c>
      <c r="C913" s="378"/>
      <c r="D913" s="378"/>
      <c r="E913" s="378"/>
      <c r="F913" s="380" t="s">
        <v>1413</v>
      </c>
      <c r="G913" s="378" t="s">
        <v>6219</v>
      </c>
      <c r="H913" s="379" t="s">
        <v>1491</v>
      </c>
      <c r="I913" s="378" t="s">
        <v>1499</v>
      </c>
      <c r="J913" s="381" t="s">
        <v>1413</v>
      </c>
      <c r="K913" s="381" t="s">
        <v>1413</v>
      </c>
      <c r="L913" s="378" t="s">
        <v>6220</v>
      </c>
      <c r="M913" s="378" t="s">
        <v>6221</v>
      </c>
      <c r="N913" s="382">
        <v>36739</v>
      </c>
      <c r="O913" s="383">
        <v>2000</v>
      </c>
      <c r="P913" s="378" t="s">
        <v>1413</v>
      </c>
      <c r="Q913" s="378" t="s">
        <v>1413</v>
      </c>
      <c r="R913" s="378" t="s">
        <v>1413</v>
      </c>
      <c r="S913" s="381">
        <v>0</v>
      </c>
      <c r="T913" s="381" t="s">
        <v>1261</v>
      </c>
      <c r="U913" s="378" t="s">
        <v>6222</v>
      </c>
      <c r="V913" s="384" t="s">
        <v>1426</v>
      </c>
      <c r="W913" s="378" t="s">
        <v>1413</v>
      </c>
      <c r="X913" s="378" t="s">
        <v>1413</v>
      </c>
      <c r="Y913" s="378" t="s">
        <v>5996</v>
      </c>
      <c r="Z913" s="385" t="s">
        <v>1413</v>
      </c>
      <c r="AA913" s="385" t="s">
        <v>1413</v>
      </c>
      <c r="AB913" s="378" t="s">
        <v>1413</v>
      </c>
      <c r="AC913" s="378" t="s">
        <v>6223</v>
      </c>
      <c r="AD913" s="378" t="s">
        <v>1413</v>
      </c>
      <c r="AE913" s="378" t="s">
        <v>1413</v>
      </c>
      <c r="AF913" s="378" t="s">
        <v>1413</v>
      </c>
    </row>
    <row r="914" spans="1:32" hidden="1">
      <c r="A914" s="378" t="s">
        <v>5971</v>
      </c>
      <c r="B914" s="379">
        <f t="shared" si="14"/>
        <v>0</v>
      </c>
      <c r="C914" s="378"/>
      <c r="D914" s="378"/>
      <c r="E914" s="378"/>
      <c r="F914" s="380" t="s">
        <v>1413</v>
      </c>
      <c r="G914" s="378" t="s">
        <v>6231</v>
      </c>
      <c r="H914" s="379" t="s">
        <v>1491</v>
      </c>
      <c r="I914" s="378" t="s">
        <v>1499</v>
      </c>
      <c r="J914" s="381" t="s">
        <v>1413</v>
      </c>
      <c r="K914" s="381" t="s">
        <v>1413</v>
      </c>
      <c r="L914" s="378" t="s">
        <v>6232</v>
      </c>
      <c r="M914" s="378" t="s">
        <v>6233</v>
      </c>
      <c r="N914" s="382">
        <v>35978</v>
      </c>
      <c r="O914" s="383">
        <v>1998</v>
      </c>
      <c r="P914" s="378" t="s">
        <v>1413</v>
      </c>
      <c r="Q914" s="378" t="s">
        <v>1413</v>
      </c>
      <c r="R914" s="378" t="s">
        <v>1413</v>
      </c>
      <c r="S914" s="381">
        <v>0</v>
      </c>
      <c r="T914" s="381" t="s">
        <v>1261</v>
      </c>
      <c r="U914" s="378" t="s">
        <v>1413</v>
      </c>
      <c r="V914" s="384" t="s">
        <v>1426</v>
      </c>
      <c r="W914" s="378" t="s">
        <v>1413</v>
      </c>
      <c r="X914" s="378" t="s">
        <v>1413</v>
      </c>
      <c r="Y914" s="378" t="s">
        <v>1413</v>
      </c>
      <c r="Z914" s="385" t="s">
        <v>1413</v>
      </c>
      <c r="AA914" s="385" t="s">
        <v>1413</v>
      </c>
      <c r="AB914" s="378" t="s">
        <v>1413</v>
      </c>
      <c r="AC914" s="378" t="s">
        <v>1413</v>
      </c>
      <c r="AD914" s="378" t="s">
        <v>1413</v>
      </c>
      <c r="AE914" s="378" t="s">
        <v>1413</v>
      </c>
      <c r="AF914" s="378" t="s">
        <v>1413</v>
      </c>
    </row>
    <row r="915" spans="1:32" hidden="1">
      <c r="A915" s="378" t="s">
        <v>5971</v>
      </c>
      <c r="B915" s="379">
        <f t="shared" si="14"/>
        <v>0</v>
      </c>
      <c r="C915" s="378"/>
      <c r="D915" s="378"/>
      <c r="E915" s="378"/>
      <c r="F915" s="380" t="s">
        <v>1413</v>
      </c>
      <c r="G915" s="378" t="s">
        <v>6151</v>
      </c>
      <c r="H915" s="379" t="s">
        <v>1405</v>
      </c>
      <c r="I915" s="378" t="s">
        <v>1406</v>
      </c>
      <c r="J915" s="381" t="s">
        <v>1407</v>
      </c>
      <c r="K915" s="381" t="s">
        <v>1421</v>
      </c>
      <c r="L915" s="378" t="s">
        <v>6152</v>
      </c>
      <c r="M915" s="378" t="s">
        <v>6102</v>
      </c>
      <c r="N915" s="382">
        <v>35009</v>
      </c>
      <c r="O915" s="383">
        <v>1995</v>
      </c>
      <c r="P915" s="378" t="s">
        <v>3116</v>
      </c>
      <c r="Q915" s="378" t="s">
        <v>1425</v>
      </c>
      <c r="R915" s="378">
        <v>8</v>
      </c>
      <c r="S915" s="381">
        <v>5</v>
      </c>
      <c r="T915" s="381" t="s">
        <v>1426</v>
      </c>
      <c r="U915" s="378" t="s">
        <v>1477</v>
      </c>
      <c r="V915" s="384" t="s">
        <v>1261</v>
      </c>
      <c r="W915" s="378" t="s">
        <v>1414</v>
      </c>
      <c r="X915" s="378" t="s">
        <v>6153</v>
      </c>
      <c r="Y915" s="378" t="s">
        <v>1413</v>
      </c>
      <c r="Z915" s="385">
        <v>6</v>
      </c>
      <c r="AA915" s="385">
        <v>1.8</v>
      </c>
      <c r="AB915" s="378" t="s">
        <v>6154</v>
      </c>
      <c r="AC915" s="378" t="s">
        <v>6155</v>
      </c>
      <c r="AD915" s="378" t="s">
        <v>6156</v>
      </c>
      <c r="AE915" s="378" t="s">
        <v>6157</v>
      </c>
      <c r="AF915" s="378" t="s">
        <v>1413</v>
      </c>
    </row>
    <row r="916" spans="1:32" hidden="1">
      <c r="A916" s="378" t="s">
        <v>5971</v>
      </c>
      <c r="B916" s="379">
        <f t="shared" si="14"/>
        <v>0</v>
      </c>
      <c r="C916" s="378"/>
      <c r="D916" s="378"/>
      <c r="E916" s="378"/>
      <c r="F916" s="380" t="s">
        <v>1413</v>
      </c>
      <c r="G916" s="378" t="s">
        <v>6172</v>
      </c>
      <c r="H916" s="379" t="s">
        <v>1405</v>
      </c>
      <c r="I916" s="378" t="s">
        <v>1406</v>
      </c>
      <c r="J916" s="381" t="s">
        <v>1407</v>
      </c>
      <c r="K916" s="381" t="s">
        <v>1421</v>
      </c>
      <c r="L916" s="378" t="s">
        <v>6173</v>
      </c>
      <c r="M916" s="378" t="s">
        <v>6174</v>
      </c>
      <c r="N916" s="382">
        <v>35901</v>
      </c>
      <c r="O916" s="383">
        <v>1998</v>
      </c>
      <c r="P916" s="378" t="s">
        <v>3116</v>
      </c>
      <c r="Q916" s="378" t="s">
        <v>1425</v>
      </c>
      <c r="R916" s="378">
        <v>174</v>
      </c>
      <c r="S916" s="381">
        <v>12</v>
      </c>
      <c r="T916" s="381" t="s">
        <v>1426</v>
      </c>
      <c r="U916" s="378" t="s">
        <v>1477</v>
      </c>
      <c r="V916" s="384" t="s">
        <v>1261</v>
      </c>
      <c r="W916" s="378" t="s">
        <v>1414</v>
      </c>
      <c r="X916" s="378" t="s">
        <v>6175</v>
      </c>
      <c r="Y916" s="378" t="s">
        <v>1413</v>
      </c>
      <c r="Z916" s="385">
        <v>35.1</v>
      </c>
      <c r="AA916" s="385">
        <v>35.700000000000003</v>
      </c>
      <c r="AB916" s="378" t="s">
        <v>6176</v>
      </c>
      <c r="AC916" s="378" t="s">
        <v>6177</v>
      </c>
      <c r="AD916" s="378" t="s">
        <v>1413</v>
      </c>
      <c r="AE916" s="378" t="s">
        <v>6178</v>
      </c>
      <c r="AF916" s="378" t="s">
        <v>1413</v>
      </c>
    </row>
    <row r="917" spans="1:32" hidden="1">
      <c r="A917" s="378" t="s">
        <v>5971</v>
      </c>
      <c r="B917" s="379">
        <f t="shared" si="14"/>
        <v>0</v>
      </c>
      <c r="C917" s="378"/>
      <c r="D917" s="378"/>
      <c r="E917" s="378"/>
      <c r="F917" s="380" t="s">
        <v>1413</v>
      </c>
      <c r="G917" s="378" t="s">
        <v>6011</v>
      </c>
      <c r="H917" s="379" t="s">
        <v>1405</v>
      </c>
      <c r="I917" s="378" t="s">
        <v>1406</v>
      </c>
      <c r="J917" s="381" t="s">
        <v>1407</v>
      </c>
      <c r="K917" s="381" t="s">
        <v>1421</v>
      </c>
      <c r="L917" s="378" t="s">
        <v>6012</v>
      </c>
      <c r="M917" s="378" t="s">
        <v>6013</v>
      </c>
      <c r="N917" s="382">
        <v>23795</v>
      </c>
      <c r="O917" s="383">
        <v>1965</v>
      </c>
      <c r="P917" s="378" t="s">
        <v>2096</v>
      </c>
      <c r="Q917" s="378" t="s">
        <v>3229</v>
      </c>
      <c r="R917" s="378">
        <v>232</v>
      </c>
      <c r="S917" s="381">
        <v>6</v>
      </c>
      <c r="T917" s="381" t="s">
        <v>1426</v>
      </c>
      <c r="U917" s="378" t="s">
        <v>5971</v>
      </c>
      <c r="V917" s="384" t="s">
        <v>1426</v>
      </c>
      <c r="W917" s="378" t="s">
        <v>1414</v>
      </c>
      <c r="X917" s="378" t="s">
        <v>6014</v>
      </c>
      <c r="Y917" s="378" t="s">
        <v>1413</v>
      </c>
      <c r="Z917" s="385">
        <v>151.4</v>
      </c>
      <c r="AA917" s="385">
        <v>88.6</v>
      </c>
      <c r="AB917" s="378" t="s">
        <v>6015</v>
      </c>
      <c r="AC917" s="378" t="s">
        <v>6016</v>
      </c>
      <c r="AD917" s="378" t="s">
        <v>6017</v>
      </c>
      <c r="AE917" s="378" t="s">
        <v>6018</v>
      </c>
      <c r="AF917" s="378" t="s">
        <v>1413</v>
      </c>
    </row>
    <row r="918" spans="1:32" hidden="1">
      <c r="A918" s="378" t="s">
        <v>142</v>
      </c>
      <c r="B918" s="379">
        <f t="shared" si="14"/>
        <v>0</v>
      </c>
      <c r="C918" s="378"/>
      <c r="D918" s="378"/>
      <c r="E918" s="378"/>
      <c r="F918" s="380" t="s">
        <v>1413</v>
      </c>
      <c r="G918" s="378" t="s">
        <v>2458</v>
      </c>
      <c r="H918" s="379" t="s">
        <v>1799</v>
      </c>
      <c r="I918" s="378" t="s">
        <v>2272</v>
      </c>
      <c r="J918" s="381" t="s">
        <v>1413</v>
      </c>
      <c r="K918" s="381" t="s">
        <v>1413</v>
      </c>
      <c r="L918" s="378" t="s">
        <v>2459</v>
      </c>
      <c r="M918" s="378" t="s">
        <v>2460</v>
      </c>
      <c r="N918" s="382">
        <v>42360</v>
      </c>
      <c r="O918" s="383">
        <v>2015</v>
      </c>
      <c r="P918" s="378" t="s">
        <v>1413</v>
      </c>
      <c r="Q918" s="378" t="s">
        <v>1413</v>
      </c>
      <c r="R918" s="378" t="s">
        <v>1413</v>
      </c>
      <c r="S918" s="381" t="s">
        <v>1413</v>
      </c>
      <c r="T918" s="381" t="s">
        <v>1426</v>
      </c>
      <c r="U918" s="378" t="s">
        <v>2181</v>
      </c>
      <c r="V918" s="384" t="s">
        <v>1413</v>
      </c>
      <c r="W918" s="378" t="s">
        <v>1414</v>
      </c>
      <c r="X918" s="378" t="s">
        <v>2461</v>
      </c>
      <c r="Y918" s="378" t="s">
        <v>2346</v>
      </c>
      <c r="Z918" s="385" t="s">
        <v>1413</v>
      </c>
      <c r="AA918" s="385" t="s">
        <v>1413</v>
      </c>
      <c r="AB918" s="378" t="s">
        <v>2353</v>
      </c>
      <c r="AC918" s="378" t="s">
        <v>1413</v>
      </c>
      <c r="AD918" s="378" t="s">
        <v>2182</v>
      </c>
      <c r="AE918" s="378" t="s">
        <v>2183</v>
      </c>
      <c r="AF918" s="378" t="s">
        <v>2184</v>
      </c>
    </row>
    <row r="919" spans="1:32" hidden="1">
      <c r="A919" s="378" t="s">
        <v>142</v>
      </c>
      <c r="B919" s="379">
        <f t="shared" si="14"/>
        <v>0</v>
      </c>
      <c r="C919" s="378"/>
      <c r="D919" s="378"/>
      <c r="E919" s="378"/>
      <c r="F919" s="380" t="s">
        <v>1413</v>
      </c>
      <c r="G919" s="378" t="s">
        <v>2462</v>
      </c>
      <c r="H919" s="379" t="s">
        <v>1799</v>
      </c>
      <c r="I919" s="378" t="s">
        <v>2272</v>
      </c>
      <c r="J919" s="381" t="s">
        <v>1413</v>
      </c>
      <c r="K919" s="381" t="s">
        <v>1413</v>
      </c>
      <c r="L919" s="378" t="s">
        <v>2463</v>
      </c>
      <c r="M919" s="378" t="s">
        <v>2460</v>
      </c>
      <c r="N919" s="382">
        <v>38191</v>
      </c>
      <c r="O919" s="383">
        <v>2004</v>
      </c>
      <c r="P919" s="378" t="s">
        <v>1413</v>
      </c>
      <c r="Q919" s="378" t="s">
        <v>1413</v>
      </c>
      <c r="R919" s="378" t="s">
        <v>1413</v>
      </c>
      <c r="S919" s="381" t="s">
        <v>1413</v>
      </c>
      <c r="T919" s="381" t="s">
        <v>1426</v>
      </c>
      <c r="U919" s="378" t="s">
        <v>2181</v>
      </c>
      <c r="V919" s="384" t="s">
        <v>1426</v>
      </c>
      <c r="W919" s="378" t="s">
        <v>1414</v>
      </c>
      <c r="X919" s="378" t="s">
        <v>2464</v>
      </c>
      <c r="Y919" s="378" t="s">
        <v>2346</v>
      </c>
      <c r="Z919" s="385" t="s">
        <v>1413</v>
      </c>
      <c r="AA919" s="385" t="s">
        <v>1413</v>
      </c>
      <c r="AB919" s="378" t="s">
        <v>2353</v>
      </c>
      <c r="AC919" s="378" t="s">
        <v>1413</v>
      </c>
      <c r="AD919" s="378" t="s">
        <v>2182</v>
      </c>
      <c r="AE919" s="378" t="s">
        <v>2183</v>
      </c>
      <c r="AF919" s="378" t="s">
        <v>2184</v>
      </c>
    </row>
    <row r="920" spans="1:32" hidden="1">
      <c r="A920" s="378" t="s">
        <v>142</v>
      </c>
      <c r="B920" s="379">
        <f t="shared" si="14"/>
        <v>0</v>
      </c>
      <c r="C920" s="378"/>
      <c r="D920" s="378"/>
      <c r="E920" s="378"/>
      <c r="F920" s="380" t="s">
        <v>1413</v>
      </c>
      <c r="G920" s="378" t="s">
        <v>2469</v>
      </c>
      <c r="H920" s="379" t="s">
        <v>1799</v>
      </c>
      <c r="I920" s="378" t="s">
        <v>2272</v>
      </c>
      <c r="J920" s="381" t="s">
        <v>1413</v>
      </c>
      <c r="K920" s="381" t="s">
        <v>1413</v>
      </c>
      <c r="L920" s="378" t="s">
        <v>2470</v>
      </c>
      <c r="M920" s="378" t="s">
        <v>2460</v>
      </c>
      <c r="N920" s="382">
        <v>42374</v>
      </c>
      <c r="O920" s="383">
        <v>2016</v>
      </c>
      <c r="P920" s="378" t="s">
        <v>1413</v>
      </c>
      <c r="Q920" s="378" t="s">
        <v>1413</v>
      </c>
      <c r="R920" s="378" t="s">
        <v>1413</v>
      </c>
      <c r="S920" s="381" t="s">
        <v>1413</v>
      </c>
      <c r="T920" s="381" t="s">
        <v>1426</v>
      </c>
      <c r="U920" s="378" t="s">
        <v>2181</v>
      </c>
      <c r="V920" s="384" t="s">
        <v>1413</v>
      </c>
      <c r="W920" s="378" t="s">
        <v>1414</v>
      </c>
      <c r="X920" s="378" t="s">
        <v>2471</v>
      </c>
      <c r="Y920" s="378" t="s">
        <v>2346</v>
      </c>
      <c r="Z920" s="385" t="s">
        <v>1413</v>
      </c>
      <c r="AA920" s="385" t="s">
        <v>1413</v>
      </c>
      <c r="AB920" s="378" t="s">
        <v>2353</v>
      </c>
      <c r="AC920" s="378" t="s">
        <v>1413</v>
      </c>
      <c r="AD920" s="378" t="s">
        <v>2182</v>
      </c>
      <c r="AE920" s="378" t="s">
        <v>2183</v>
      </c>
      <c r="AF920" s="378" t="s">
        <v>2184</v>
      </c>
    </row>
    <row r="921" spans="1:32" hidden="1">
      <c r="A921" s="378" t="s">
        <v>142</v>
      </c>
      <c r="B921" s="379">
        <f t="shared" si="14"/>
        <v>0</v>
      </c>
      <c r="C921" s="378"/>
      <c r="D921" s="378"/>
      <c r="E921" s="378"/>
      <c r="F921" s="380" t="s">
        <v>1413</v>
      </c>
      <c r="G921" s="378" t="s">
        <v>2472</v>
      </c>
      <c r="H921" s="379" t="s">
        <v>1799</v>
      </c>
      <c r="I921" s="378" t="s">
        <v>2272</v>
      </c>
      <c r="J921" s="381" t="s">
        <v>1413</v>
      </c>
      <c r="K921" s="381" t="s">
        <v>1413</v>
      </c>
      <c r="L921" s="378" t="s">
        <v>2473</v>
      </c>
      <c r="M921" s="378" t="s">
        <v>2460</v>
      </c>
      <c r="N921" s="382">
        <v>42360</v>
      </c>
      <c r="O921" s="383">
        <v>2015</v>
      </c>
      <c r="P921" s="378" t="s">
        <v>1413</v>
      </c>
      <c r="Q921" s="378" t="s">
        <v>1413</v>
      </c>
      <c r="R921" s="378" t="s">
        <v>1413</v>
      </c>
      <c r="S921" s="381" t="s">
        <v>1413</v>
      </c>
      <c r="T921" s="381" t="s">
        <v>1426</v>
      </c>
      <c r="U921" s="378" t="s">
        <v>2181</v>
      </c>
      <c r="V921" s="384" t="s">
        <v>1413</v>
      </c>
      <c r="W921" s="378" t="s">
        <v>1414</v>
      </c>
      <c r="X921" s="378" t="s">
        <v>2474</v>
      </c>
      <c r="Y921" s="378" t="s">
        <v>2346</v>
      </c>
      <c r="Z921" s="385" t="s">
        <v>1413</v>
      </c>
      <c r="AA921" s="385" t="s">
        <v>1413</v>
      </c>
      <c r="AB921" s="378" t="s">
        <v>2353</v>
      </c>
      <c r="AC921" s="378" t="s">
        <v>1413</v>
      </c>
      <c r="AD921" s="378" t="s">
        <v>2182</v>
      </c>
      <c r="AE921" s="378" t="s">
        <v>2183</v>
      </c>
      <c r="AF921" s="378" t="s">
        <v>2184</v>
      </c>
    </row>
    <row r="922" spans="1:32" hidden="1">
      <c r="A922" s="378" t="s">
        <v>142</v>
      </c>
      <c r="B922" s="379">
        <f t="shared" si="14"/>
        <v>0</v>
      </c>
      <c r="C922" s="378"/>
      <c r="D922" s="378"/>
      <c r="E922" s="378"/>
      <c r="F922" s="380" t="s">
        <v>1413</v>
      </c>
      <c r="G922" s="378" t="s">
        <v>2475</v>
      </c>
      <c r="H922" s="379" t="s">
        <v>1799</v>
      </c>
      <c r="I922" s="378" t="s">
        <v>2272</v>
      </c>
      <c r="J922" s="381" t="s">
        <v>1413</v>
      </c>
      <c r="K922" s="381" t="s">
        <v>1413</v>
      </c>
      <c r="L922" s="378" t="s">
        <v>2473</v>
      </c>
      <c r="M922" s="378" t="s">
        <v>1413</v>
      </c>
      <c r="N922" s="382">
        <v>40921</v>
      </c>
      <c r="O922" s="383">
        <v>2012</v>
      </c>
      <c r="P922" s="378" t="s">
        <v>1413</v>
      </c>
      <c r="Q922" s="378" t="s">
        <v>1413</v>
      </c>
      <c r="R922" s="378" t="s">
        <v>1413</v>
      </c>
      <c r="S922" s="381" t="s">
        <v>1413</v>
      </c>
      <c r="T922" s="381" t="s">
        <v>1413</v>
      </c>
      <c r="U922" s="378" t="s">
        <v>2181</v>
      </c>
      <c r="V922" s="384" t="s">
        <v>1426</v>
      </c>
      <c r="W922" s="378" t="s">
        <v>1414</v>
      </c>
      <c r="X922" s="378" t="s">
        <v>2476</v>
      </c>
      <c r="Y922" s="378" t="s">
        <v>2346</v>
      </c>
      <c r="Z922" s="385" t="s">
        <v>1413</v>
      </c>
      <c r="AA922" s="385" t="s">
        <v>1413</v>
      </c>
      <c r="AB922" s="378" t="s">
        <v>1413</v>
      </c>
      <c r="AC922" s="378" t="s">
        <v>1413</v>
      </c>
      <c r="AD922" s="378" t="s">
        <v>1413</v>
      </c>
      <c r="AE922" s="378" t="s">
        <v>1413</v>
      </c>
      <c r="AF922" s="378" t="s">
        <v>1413</v>
      </c>
    </row>
    <row r="923" spans="1:32" hidden="1">
      <c r="A923" s="378" t="s">
        <v>142</v>
      </c>
      <c r="B923" s="379">
        <f t="shared" si="14"/>
        <v>0</v>
      </c>
      <c r="C923" s="378"/>
      <c r="D923" s="378"/>
      <c r="E923" s="378"/>
      <c r="F923" s="380" t="s">
        <v>1413</v>
      </c>
      <c r="G923" s="378" t="s">
        <v>2477</v>
      </c>
      <c r="H923" s="379" t="s">
        <v>1799</v>
      </c>
      <c r="I923" s="378" t="s">
        <v>2272</v>
      </c>
      <c r="J923" s="381" t="s">
        <v>1413</v>
      </c>
      <c r="K923" s="381" t="s">
        <v>1413</v>
      </c>
      <c r="L923" s="378" t="s">
        <v>2478</v>
      </c>
      <c r="M923" s="378" t="s">
        <v>2460</v>
      </c>
      <c r="N923" s="382">
        <v>37865</v>
      </c>
      <c r="O923" s="383">
        <v>2003</v>
      </c>
      <c r="P923" s="378" t="s">
        <v>1413</v>
      </c>
      <c r="Q923" s="378" t="s">
        <v>1413</v>
      </c>
      <c r="R923" s="378" t="s">
        <v>1413</v>
      </c>
      <c r="S923" s="381">
        <v>13</v>
      </c>
      <c r="T923" s="381" t="s">
        <v>1426</v>
      </c>
      <c r="U923" s="378" t="s">
        <v>2181</v>
      </c>
      <c r="V923" s="384" t="s">
        <v>1426</v>
      </c>
      <c r="W923" s="378" t="s">
        <v>1414</v>
      </c>
      <c r="X923" s="378" t="s">
        <v>1413</v>
      </c>
      <c r="Y923" s="378" t="s">
        <v>2346</v>
      </c>
      <c r="Z923" s="385" t="s">
        <v>1413</v>
      </c>
      <c r="AA923" s="385" t="s">
        <v>1413</v>
      </c>
      <c r="AB923" s="378" t="s">
        <v>2353</v>
      </c>
      <c r="AC923" s="378" t="s">
        <v>1413</v>
      </c>
      <c r="AD923" s="378" t="s">
        <v>2182</v>
      </c>
      <c r="AE923" s="378" t="s">
        <v>2183</v>
      </c>
      <c r="AF923" s="378" t="s">
        <v>2184</v>
      </c>
    </row>
    <row r="924" spans="1:32" hidden="1">
      <c r="A924" s="378" t="s">
        <v>142</v>
      </c>
      <c r="B924" s="379">
        <f t="shared" si="14"/>
        <v>0</v>
      </c>
      <c r="C924" s="378"/>
      <c r="D924" s="378"/>
      <c r="E924" s="378"/>
      <c r="F924" s="380" t="s">
        <v>1413</v>
      </c>
      <c r="G924" s="378" t="s">
        <v>2479</v>
      </c>
      <c r="H924" s="379" t="s">
        <v>1799</v>
      </c>
      <c r="I924" s="378" t="s">
        <v>2272</v>
      </c>
      <c r="J924" s="381" t="s">
        <v>1413</v>
      </c>
      <c r="K924" s="381" t="s">
        <v>1413</v>
      </c>
      <c r="L924" s="378" t="s">
        <v>2480</v>
      </c>
      <c r="M924" s="378" t="s">
        <v>2460</v>
      </c>
      <c r="N924" s="382">
        <v>30439</v>
      </c>
      <c r="O924" s="383">
        <v>1983</v>
      </c>
      <c r="P924" s="378" t="s">
        <v>1413</v>
      </c>
      <c r="Q924" s="378" t="s">
        <v>1413</v>
      </c>
      <c r="R924" s="378" t="s">
        <v>1413</v>
      </c>
      <c r="S924" s="381" t="s">
        <v>1413</v>
      </c>
      <c r="T924" s="381" t="s">
        <v>1426</v>
      </c>
      <c r="U924" s="378" t="s">
        <v>2181</v>
      </c>
      <c r="V924" s="384" t="s">
        <v>1426</v>
      </c>
      <c r="W924" s="378" t="s">
        <v>1414</v>
      </c>
      <c r="X924" s="378" t="s">
        <v>2481</v>
      </c>
      <c r="Y924" s="378" t="s">
        <v>2346</v>
      </c>
      <c r="Z924" s="385" t="s">
        <v>1413</v>
      </c>
      <c r="AA924" s="385" t="s">
        <v>1413</v>
      </c>
      <c r="AB924" s="378" t="s">
        <v>2353</v>
      </c>
      <c r="AC924" s="378" t="s">
        <v>1413</v>
      </c>
      <c r="AD924" s="378" t="s">
        <v>2182</v>
      </c>
      <c r="AE924" s="378" t="s">
        <v>2183</v>
      </c>
      <c r="AF924" s="378" t="s">
        <v>2184</v>
      </c>
    </row>
    <row r="925" spans="1:32" hidden="1">
      <c r="A925" s="378" t="s">
        <v>142</v>
      </c>
      <c r="B925" s="379">
        <f t="shared" si="14"/>
        <v>0</v>
      </c>
      <c r="C925" s="378"/>
      <c r="D925" s="378"/>
      <c r="E925" s="378"/>
      <c r="F925" s="380" t="s">
        <v>1413</v>
      </c>
      <c r="G925" s="378" t="s">
        <v>2482</v>
      </c>
      <c r="H925" s="379" t="s">
        <v>1799</v>
      </c>
      <c r="I925" s="378" t="s">
        <v>2272</v>
      </c>
      <c r="J925" s="381" t="s">
        <v>1413</v>
      </c>
      <c r="K925" s="381" t="s">
        <v>1413</v>
      </c>
      <c r="L925" s="378" t="s">
        <v>2483</v>
      </c>
      <c r="M925" s="378" t="s">
        <v>2460</v>
      </c>
      <c r="N925" s="382">
        <v>38604</v>
      </c>
      <c r="O925" s="383">
        <v>2005</v>
      </c>
      <c r="P925" s="378" t="s">
        <v>1413</v>
      </c>
      <c r="Q925" s="378" t="s">
        <v>1413</v>
      </c>
      <c r="R925" s="378" t="s">
        <v>1413</v>
      </c>
      <c r="S925" s="381" t="s">
        <v>1413</v>
      </c>
      <c r="T925" s="381" t="s">
        <v>1426</v>
      </c>
      <c r="U925" s="378" t="s">
        <v>2181</v>
      </c>
      <c r="V925" s="384" t="s">
        <v>1426</v>
      </c>
      <c r="W925" s="378" t="s">
        <v>1414</v>
      </c>
      <c r="X925" s="378" t="s">
        <v>2484</v>
      </c>
      <c r="Y925" s="378" t="s">
        <v>2346</v>
      </c>
      <c r="Z925" s="385" t="s">
        <v>1413</v>
      </c>
      <c r="AA925" s="385" t="s">
        <v>1413</v>
      </c>
      <c r="AB925" s="378" t="s">
        <v>2353</v>
      </c>
      <c r="AC925" s="378" t="s">
        <v>1413</v>
      </c>
      <c r="AD925" s="378" t="s">
        <v>2182</v>
      </c>
      <c r="AE925" s="378" t="s">
        <v>2183</v>
      </c>
      <c r="AF925" s="378" t="s">
        <v>2184</v>
      </c>
    </row>
    <row r="926" spans="1:32" hidden="1">
      <c r="A926" s="378" t="s">
        <v>142</v>
      </c>
      <c r="B926" s="379">
        <f t="shared" si="14"/>
        <v>0</v>
      </c>
      <c r="C926" s="378"/>
      <c r="D926" s="378"/>
      <c r="E926" s="378"/>
      <c r="F926" s="380" t="s">
        <v>1413</v>
      </c>
      <c r="G926" s="378" t="s">
        <v>2485</v>
      </c>
      <c r="H926" s="379" t="s">
        <v>1799</v>
      </c>
      <c r="I926" s="378" t="s">
        <v>2272</v>
      </c>
      <c r="J926" s="381" t="s">
        <v>1413</v>
      </c>
      <c r="K926" s="381" t="s">
        <v>1413</v>
      </c>
      <c r="L926" s="378" t="s">
        <v>2486</v>
      </c>
      <c r="M926" s="378" t="s">
        <v>2460</v>
      </c>
      <c r="N926" s="382">
        <v>41226</v>
      </c>
      <c r="O926" s="383">
        <v>2012</v>
      </c>
      <c r="P926" s="378" t="s">
        <v>1413</v>
      </c>
      <c r="Q926" s="378" t="s">
        <v>1413</v>
      </c>
      <c r="R926" s="378" t="s">
        <v>1413</v>
      </c>
      <c r="S926" s="381" t="s">
        <v>1413</v>
      </c>
      <c r="T926" s="381" t="s">
        <v>1426</v>
      </c>
      <c r="U926" s="378" t="s">
        <v>2181</v>
      </c>
      <c r="V926" s="384" t="s">
        <v>1426</v>
      </c>
      <c r="W926" s="378" t="s">
        <v>1414</v>
      </c>
      <c r="X926" s="378" t="s">
        <v>2487</v>
      </c>
      <c r="Y926" s="378" t="s">
        <v>2346</v>
      </c>
      <c r="Z926" s="385" t="s">
        <v>1413</v>
      </c>
      <c r="AA926" s="385" t="s">
        <v>1413</v>
      </c>
      <c r="AB926" s="378" t="s">
        <v>2488</v>
      </c>
      <c r="AC926" s="378" t="s">
        <v>1413</v>
      </c>
      <c r="AD926" s="378" t="s">
        <v>2182</v>
      </c>
      <c r="AE926" s="378" t="s">
        <v>2183</v>
      </c>
      <c r="AF926" s="378" t="s">
        <v>2184</v>
      </c>
    </row>
    <row r="927" spans="1:32" hidden="1">
      <c r="A927" s="378" t="s">
        <v>142</v>
      </c>
      <c r="B927" s="379">
        <f t="shared" si="14"/>
        <v>0</v>
      </c>
      <c r="C927" s="378"/>
      <c r="D927" s="378"/>
      <c r="E927" s="378"/>
      <c r="F927" s="380" t="s">
        <v>1413</v>
      </c>
      <c r="G927" s="378" t="s">
        <v>2489</v>
      </c>
      <c r="H927" s="379" t="s">
        <v>1799</v>
      </c>
      <c r="I927" s="378" t="s">
        <v>2272</v>
      </c>
      <c r="J927" s="381" t="s">
        <v>1413</v>
      </c>
      <c r="K927" s="381" t="s">
        <v>1413</v>
      </c>
      <c r="L927" s="378" t="s">
        <v>2490</v>
      </c>
      <c r="M927" s="378" t="s">
        <v>2460</v>
      </c>
      <c r="N927" s="382">
        <v>41226</v>
      </c>
      <c r="O927" s="383">
        <v>2012</v>
      </c>
      <c r="P927" s="378" t="s">
        <v>1413</v>
      </c>
      <c r="Q927" s="378" t="s">
        <v>1413</v>
      </c>
      <c r="R927" s="378" t="s">
        <v>1413</v>
      </c>
      <c r="S927" s="381" t="s">
        <v>1413</v>
      </c>
      <c r="T927" s="381" t="s">
        <v>1426</v>
      </c>
      <c r="U927" s="378" t="s">
        <v>2181</v>
      </c>
      <c r="V927" s="384" t="s">
        <v>1426</v>
      </c>
      <c r="W927" s="378" t="s">
        <v>1414</v>
      </c>
      <c r="X927" s="378" t="s">
        <v>2491</v>
      </c>
      <c r="Y927" s="378" t="s">
        <v>2346</v>
      </c>
      <c r="Z927" s="385" t="s">
        <v>1413</v>
      </c>
      <c r="AA927" s="385" t="s">
        <v>1413</v>
      </c>
      <c r="AB927" s="378" t="s">
        <v>2488</v>
      </c>
      <c r="AC927" s="378" t="s">
        <v>1413</v>
      </c>
      <c r="AD927" s="378" t="s">
        <v>2182</v>
      </c>
      <c r="AE927" s="378" t="s">
        <v>2183</v>
      </c>
      <c r="AF927" s="378" t="s">
        <v>2184</v>
      </c>
    </row>
    <row r="928" spans="1:32" hidden="1">
      <c r="A928" s="378" t="s">
        <v>142</v>
      </c>
      <c r="B928" s="379">
        <f t="shared" si="14"/>
        <v>0</v>
      </c>
      <c r="C928" s="378"/>
      <c r="D928" s="378"/>
      <c r="E928" s="378"/>
      <c r="F928" s="380" t="s">
        <v>1413</v>
      </c>
      <c r="G928" s="378" t="s">
        <v>2492</v>
      </c>
      <c r="H928" s="379" t="s">
        <v>1799</v>
      </c>
      <c r="I928" s="378" t="s">
        <v>2272</v>
      </c>
      <c r="J928" s="381" t="s">
        <v>1413</v>
      </c>
      <c r="K928" s="381" t="s">
        <v>1413</v>
      </c>
      <c r="L928" s="378" t="s">
        <v>2493</v>
      </c>
      <c r="M928" s="378" t="s">
        <v>2460</v>
      </c>
      <c r="N928" s="382">
        <v>41226</v>
      </c>
      <c r="O928" s="383">
        <v>2012</v>
      </c>
      <c r="P928" s="378" t="s">
        <v>1413</v>
      </c>
      <c r="Q928" s="378" t="s">
        <v>1413</v>
      </c>
      <c r="R928" s="378" t="s">
        <v>1413</v>
      </c>
      <c r="S928" s="381" t="s">
        <v>1413</v>
      </c>
      <c r="T928" s="381" t="s">
        <v>1426</v>
      </c>
      <c r="U928" s="378" t="s">
        <v>2181</v>
      </c>
      <c r="V928" s="384" t="s">
        <v>1426</v>
      </c>
      <c r="W928" s="378" t="s">
        <v>1414</v>
      </c>
      <c r="X928" s="378" t="s">
        <v>2494</v>
      </c>
      <c r="Y928" s="378" t="s">
        <v>2346</v>
      </c>
      <c r="Z928" s="385" t="s">
        <v>1413</v>
      </c>
      <c r="AA928" s="385" t="s">
        <v>1413</v>
      </c>
      <c r="AB928" s="378" t="s">
        <v>2488</v>
      </c>
      <c r="AC928" s="378" t="s">
        <v>1413</v>
      </c>
      <c r="AD928" s="378" t="s">
        <v>2182</v>
      </c>
      <c r="AE928" s="378" t="s">
        <v>2183</v>
      </c>
      <c r="AF928" s="378" t="s">
        <v>2184</v>
      </c>
    </row>
    <row r="929" spans="1:32" hidden="1">
      <c r="A929" s="378" t="s">
        <v>142</v>
      </c>
      <c r="B929" s="379">
        <f t="shared" si="14"/>
        <v>0</v>
      </c>
      <c r="C929" s="378"/>
      <c r="D929" s="378"/>
      <c r="E929" s="378"/>
      <c r="F929" s="380" t="s">
        <v>1413</v>
      </c>
      <c r="G929" s="378" t="s">
        <v>2271</v>
      </c>
      <c r="H929" s="379" t="s">
        <v>1799</v>
      </c>
      <c r="I929" s="378" t="s">
        <v>2272</v>
      </c>
      <c r="J929" s="381" t="s">
        <v>1413</v>
      </c>
      <c r="K929" s="381" t="s">
        <v>1413</v>
      </c>
      <c r="L929" s="378" t="s">
        <v>2273</v>
      </c>
      <c r="M929" s="378" t="s">
        <v>2274</v>
      </c>
      <c r="N929" s="382">
        <v>30715</v>
      </c>
      <c r="O929" s="383">
        <v>1984</v>
      </c>
      <c r="P929" s="378" t="s">
        <v>1413</v>
      </c>
      <c r="Q929" s="378" t="s">
        <v>1413</v>
      </c>
      <c r="R929" s="378" t="s">
        <v>1413</v>
      </c>
      <c r="S929" s="381">
        <v>10</v>
      </c>
      <c r="T929" s="381" t="s">
        <v>1426</v>
      </c>
      <c r="U929" s="378" t="s">
        <v>2275</v>
      </c>
      <c r="V929" s="384" t="s">
        <v>1544</v>
      </c>
      <c r="W929" s="378" t="s">
        <v>133</v>
      </c>
      <c r="X929" s="378" t="s">
        <v>2276</v>
      </c>
      <c r="Y929" s="378" t="s">
        <v>1413</v>
      </c>
      <c r="Z929" s="385" t="s">
        <v>1413</v>
      </c>
      <c r="AA929" s="385" t="s">
        <v>1413</v>
      </c>
      <c r="AB929" s="378" t="s">
        <v>2277</v>
      </c>
      <c r="AC929" s="378" t="s">
        <v>2278</v>
      </c>
      <c r="AD929" s="378" t="s">
        <v>2279</v>
      </c>
      <c r="AE929" s="378" t="s">
        <v>2280</v>
      </c>
      <c r="AF929" s="378" t="s">
        <v>1413</v>
      </c>
    </row>
    <row r="930" spans="1:32" hidden="1">
      <c r="A930" s="378" t="s">
        <v>142</v>
      </c>
      <c r="B930" s="379">
        <f t="shared" si="14"/>
        <v>0</v>
      </c>
      <c r="C930" s="378"/>
      <c r="D930" s="378"/>
      <c r="E930" s="378"/>
      <c r="F930" s="380" t="s">
        <v>1413</v>
      </c>
      <c r="G930" s="378" t="s">
        <v>2495</v>
      </c>
      <c r="H930" s="379" t="s">
        <v>1799</v>
      </c>
      <c r="I930" s="378" t="s">
        <v>2272</v>
      </c>
      <c r="J930" s="381" t="s">
        <v>1413</v>
      </c>
      <c r="K930" s="381" t="s">
        <v>1413</v>
      </c>
      <c r="L930" s="378" t="s">
        <v>2473</v>
      </c>
      <c r="M930" s="378" t="s">
        <v>2460</v>
      </c>
      <c r="N930" s="382">
        <v>36753</v>
      </c>
      <c r="O930" s="383">
        <v>2000</v>
      </c>
      <c r="P930" s="378" t="s">
        <v>1413</v>
      </c>
      <c r="Q930" s="378" t="s">
        <v>1413</v>
      </c>
      <c r="R930" s="378" t="s">
        <v>1413</v>
      </c>
      <c r="S930" s="381" t="s">
        <v>1413</v>
      </c>
      <c r="T930" s="381" t="s">
        <v>1426</v>
      </c>
      <c r="U930" s="378" t="s">
        <v>2181</v>
      </c>
      <c r="V930" s="384" t="s">
        <v>1426</v>
      </c>
      <c r="W930" s="378" t="s">
        <v>1414</v>
      </c>
      <c r="X930" s="378" t="s">
        <v>2496</v>
      </c>
      <c r="Y930" s="378" t="s">
        <v>2346</v>
      </c>
      <c r="Z930" s="385" t="s">
        <v>1413</v>
      </c>
      <c r="AA930" s="385" t="s">
        <v>1413</v>
      </c>
      <c r="AB930" s="378" t="s">
        <v>2353</v>
      </c>
      <c r="AC930" s="378" t="s">
        <v>1413</v>
      </c>
      <c r="AD930" s="378" t="s">
        <v>2182</v>
      </c>
      <c r="AE930" s="378" t="s">
        <v>2183</v>
      </c>
      <c r="AF930" s="378" t="s">
        <v>2184</v>
      </c>
    </row>
    <row r="931" spans="1:32" hidden="1">
      <c r="A931" s="378" t="s">
        <v>142</v>
      </c>
      <c r="B931" s="379">
        <f t="shared" si="14"/>
        <v>0</v>
      </c>
      <c r="C931" s="378"/>
      <c r="D931" s="378"/>
      <c r="E931" s="378"/>
      <c r="F931" s="380" t="s">
        <v>1413</v>
      </c>
      <c r="G931" s="378" t="s">
        <v>2504</v>
      </c>
      <c r="H931" s="379" t="s">
        <v>1799</v>
      </c>
      <c r="I931" s="378" t="s">
        <v>2272</v>
      </c>
      <c r="J931" s="381" t="s">
        <v>1413</v>
      </c>
      <c r="K931" s="381" t="s">
        <v>1413</v>
      </c>
      <c r="L931" s="378" t="s">
        <v>2473</v>
      </c>
      <c r="M931" s="378" t="s">
        <v>2460</v>
      </c>
      <c r="N931" s="382">
        <v>37351</v>
      </c>
      <c r="O931" s="383">
        <v>2002</v>
      </c>
      <c r="P931" s="378" t="s">
        <v>1413</v>
      </c>
      <c r="Q931" s="378" t="s">
        <v>1413</v>
      </c>
      <c r="R931" s="378" t="s">
        <v>1413</v>
      </c>
      <c r="S931" s="381" t="s">
        <v>1413</v>
      </c>
      <c r="T931" s="381" t="s">
        <v>1426</v>
      </c>
      <c r="U931" s="378" t="s">
        <v>1413</v>
      </c>
      <c r="V931" s="384" t="s">
        <v>1426</v>
      </c>
      <c r="W931" s="378" t="s">
        <v>1414</v>
      </c>
      <c r="X931" s="378" t="s">
        <v>2505</v>
      </c>
      <c r="Y931" s="378" t="s">
        <v>2346</v>
      </c>
      <c r="Z931" s="385" t="s">
        <v>1413</v>
      </c>
      <c r="AA931" s="385" t="s">
        <v>1413</v>
      </c>
      <c r="AB931" s="378" t="s">
        <v>1413</v>
      </c>
      <c r="AC931" s="378" t="s">
        <v>1413</v>
      </c>
      <c r="AD931" s="378" t="s">
        <v>2182</v>
      </c>
      <c r="AE931" s="378" t="s">
        <v>2183</v>
      </c>
      <c r="AF931" s="378" t="s">
        <v>2184</v>
      </c>
    </row>
    <row r="932" spans="1:32" hidden="1">
      <c r="A932" s="378" t="s">
        <v>142</v>
      </c>
      <c r="B932" s="379">
        <f t="shared" si="14"/>
        <v>0</v>
      </c>
      <c r="C932" s="378"/>
      <c r="D932" s="378"/>
      <c r="E932" s="378"/>
      <c r="F932" s="380" t="s">
        <v>1413</v>
      </c>
      <c r="G932" s="378" t="s">
        <v>2506</v>
      </c>
      <c r="H932" s="379" t="s">
        <v>1799</v>
      </c>
      <c r="I932" s="378" t="s">
        <v>2272</v>
      </c>
      <c r="J932" s="381" t="s">
        <v>1413</v>
      </c>
      <c r="K932" s="381" t="s">
        <v>1413</v>
      </c>
      <c r="L932" s="378" t="s">
        <v>2473</v>
      </c>
      <c r="M932" s="378" t="s">
        <v>2460</v>
      </c>
      <c r="N932" s="382">
        <v>41226</v>
      </c>
      <c r="O932" s="383">
        <v>2012</v>
      </c>
      <c r="P932" s="378" t="s">
        <v>1413</v>
      </c>
      <c r="Q932" s="378" t="s">
        <v>1413</v>
      </c>
      <c r="R932" s="378" t="s">
        <v>1413</v>
      </c>
      <c r="S932" s="381" t="s">
        <v>1413</v>
      </c>
      <c r="T932" s="381" t="s">
        <v>1426</v>
      </c>
      <c r="U932" s="378" t="s">
        <v>2181</v>
      </c>
      <c r="V932" s="384" t="s">
        <v>1426</v>
      </c>
      <c r="W932" s="378" t="s">
        <v>1414</v>
      </c>
      <c r="X932" s="378" t="s">
        <v>2507</v>
      </c>
      <c r="Y932" s="378" t="s">
        <v>2346</v>
      </c>
      <c r="Z932" s="385" t="s">
        <v>1413</v>
      </c>
      <c r="AA932" s="385" t="s">
        <v>1413</v>
      </c>
      <c r="AB932" s="378" t="s">
        <v>2488</v>
      </c>
      <c r="AC932" s="378" t="s">
        <v>1413</v>
      </c>
      <c r="AD932" s="378" t="s">
        <v>2182</v>
      </c>
      <c r="AE932" s="378" t="s">
        <v>2183</v>
      </c>
      <c r="AF932" s="378" t="s">
        <v>2184</v>
      </c>
    </row>
    <row r="933" spans="1:32" hidden="1">
      <c r="A933" s="378" t="s">
        <v>142</v>
      </c>
      <c r="B933" s="379">
        <f t="shared" si="14"/>
        <v>0</v>
      </c>
      <c r="C933" s="378"/>
      <c r="D933" s="378"/>
      <c r="E933" s="378"/>
      <c r="F933" s="380" t="s">
        <v>1413</v>
      </c>
      <c r="G933" s="378" t="s">
        <v>2508</v>
      </c>
      <c r="H933" s="379" t="s">
        <v>1799</v>
      </c>
      <c r="I933" s="378" t="s">
        <v>2272</v>
      </c>
      <c r="J933" s="381" t="s">
        <v>1413</v>
      </c>
      <c r="K933" s="381" t="s">
        <v>1413</v>
      </c>
      <c r="L933" s="378" t="s">
        <v>2473</v>
      </c>
      <c r="M933" s="378" t="s">
        <v>2460</v>
      </c>
      <c r="N933" s="382">
        <v>41226</v>
      </c>
      <c r="O933" s="383">
        <v>2012</v>
      </c>
      <c r="P933" s="378" t="s">
        <v>1413</v>
      </c>
      <c r="Q933" s="378" t="s">
        <v>1413</v>
      </c>
      <c r="R933" s="378" t="s">
        <v>1413</v>
      </c>
      <c r="S933" s="381" t="s">
        <v>1413</v>
      </c>
      <c r="T933" s="381" t="s">
        <v>1426</v>
      </c>
      <c r="U933" s="378" t="s">
        <v>2181</v>
      </c>
      <c r="V933" s="384" t="s">
        <v>1426</v>
      </c>
      <c r="W933" s="378" t="s">
        <v>1414</v>
      </c>
      <c r="X933" s="378" t="s">
        <v>2509</v>
      </c>
      <c r="Y933" s="378" t="s">
        <v>2346</v>
      </c>
      <c r="Z933" s="385" t="s">
        <v>1413</v>
      </c>
      <c r="AA933" s="385" t="s">
        <v>1413</v>
      </c>
      <c r="AB933" s="378" t="s">
        <v>2488</v>
      </c>
      <c r="AC933" s="378" t="s">
        <v>1413</v>
      </c>
      <c r="AD933" s="378" t="s">
        <v>2182</v>
      </c>
      <c r="AE933" s="378" t="s">
        <v>2183</v>
      </c>
      <c r="AF933" s="378" t="s">
        <v>2184</v>
      </c>
    </row>
    <row r="934" spans="1:32" hidden="1">
      <c r="A934" s="378" t="s">
        <v>142</v>
      </c>
      <c r="B934" s="379">
        <f t="shared" si="14"/>
        <v>0</v>
      </c>
      <c r="C934" s="378"/>
      <c r="D934" s="378"/>
      <c r="E934" s="378"/>
      <c r="F934" s="380" t="s">
        <v>1413</v>
      </c>
      <c r="G934" s="378" t="s">
        <v>2510</v>
      </c>
      <c r="H934" s="379" t="s">
        <v>1799</v>
      </c>
      <c r="I934" s="378" t="s">
        <v>2272</v>
      </c>
      <c r="J934" s="381" t="s">
        <v>1413</v>
      </c>
      <c r="K934" s="381" t="s">
        <v>1413</v>
      </c>
      <c r="L934" s="378" t="s">
        <v>2473</v>
      </c>
      <c r="M934" s="378" t="s">
        <v>2460</v>
      </c>
      <c r="N934" s="382">
        <v>41226</v>
      </c>
      <c r="O934" s="383">
        <v>2012</v>
      </c>
      <c r="P934" s="378" t="s">
        <v>1413</v>
      </c>
      <c r="Q934" s="378" t="s">
        <v>1413</v>
      </c>
      <c r="R934" s="378" t="s">
        <v>1413</v>
      </c>
      <c r="S934" s="381" t="s">
        <v>1413</v>
      </c>
      <c r="T934" s="381" t="s">
        <v>1426</v>
      </c>
      <c r="U934" s="378" t="s">
        <v>2181</v>
      </c>
      <c r="V934" s="384" t="s">
        <v>1426</v>
      </c>
      <c r="W934" s="378" t="s">
        <v>1414</v>
      </c>
      <c r="X934" s="378" t="s">
        <v>2511</v>
      </c>
      <c r="Y934" s="378" t="s">
        <v>2346</v>
      </c>
      <c r="Z934" s="385" t="s">
        <v>1413</v>
      </c>
      <c r="AA934" s="385" t="s">
        <v>1413</v>
      </c>
      <c r="AB934" s="378" t="s">
        <v>2488</v>
      </c>
      <c r="AC934" s="378" t="s">
        <v>1413</v>
      </c>
      <c r="AD934" s="378" t="s">
        <v>2182</v>
      </c>
      <c r="AE934" s="378" t="s">
        <v>2183</v>
      </c>
      <c r="AF934" s="378" t="s">
        <v>2184</v>
      </c>
    </row>
    <row r="935" spans="1:32" hidden="1">
      <c r="A935" s="378" t="s">
        <v>142</v>
      </c>
      <c r="B935" s="379">
        <f t="shared" si="14"/>
        <v>0</v>
      </c>
      <c r="C935" s="378"/>
      <c r="D935" s="378"/>
      <c r="E935" s="378"/>
      <c r="F935" s="380" t="s">
        <v>1413</v>
      </c>
      <c r="G935" s="378" t="s">
        <v>2512</v>
      </c>
      <c r="H935" s="379" t="s">
        <v>1799</v>
      </c>
      <c r="I935" s="378" t="s">
        <v>2272</v>
      </c>
      <c r="J935" s="381" t="s">
        <v>1413</v>
      </c>
      <c r="K935" s="381" t="s">
        <v>1413</v>
      </c>
      <c r="L935" s="378" t="s">
        <v>2473</v>
      </c>
      <c r="M935" s="378" t="s">
        <v>2460</v>
      </c>
      <c r="N935" s="382">
        <v>33995</v>
      </c>
      <c r="O935" s="383">
        <v>1993</v>
      </c>
      <c r="P935" s="378" t="s">
        <v>1413</v>
      </c>
      <c r="Q935" s="378" t="s">
        <v>1413</v>
      </c>
      <c r="R935" s="378" t="s">
        <v>1413</v>
      </c>
      <c r="S935" s="381" t="s">
        <v>1413</v>
      </c>
      <c r="T935" s="381" t="s">
        <v>1426</v>
      </c>
      <c r="U935" s="378" t="s">
        <v>2181</v>
      </c>
      <c r="V935" s="384" t="s">
        <v>1426</v>
      </c>
      <c r="W935" s="378" t="s">
        <v>1414</v>
      </c>
      <c r="X935" s="378" t="s">
        <v>2513</v>
      </c>
      <c r="Y935" s="378" t="s">
        <v>2346</v>
      </c>
      <c r="Z935" s="385" t="s">
        <v>1413</v>
      </c>
      <c r="AA935" s="385" t="s">
        <v>1413</v>
      </c>
      <c r="AB935" s="378" t="s">
        <v>2353</v>
      </c>
      <c r="AC935" s="378" t="s">
        <v>1413</v>
      </c>
      <c r="AD935" s="378" t="s">
        <v>2182</v>
      </c>
      <c r="AE935" s="378" t="s">
        <v>2183</v>
      </c>
      <c r="AF935" s="378" t="s">
        <v>2184</v>
      </c>
    </row>
    <row r="936" spans="1:32" hidden="1">
      <c r="A936" s="378" t="s">
        <v>142</v>
      </c>
      <c r="B936" s="379">
        <f t="shared" si="14"/>
        <v>0</v>
      </c>
      <c r="C936" s="378"/>
      <c r="D936" s="378"/>
      <c r="E936" s="378"/>
      <c r="F936" s="380" t="s">
        <v>1413</v>
      </c>
      <c r="G936" s="378" t="s">
        <v>2514</v>
      </c>
      <c r="H936" s="379" t="s">
        <v>1799</v>
      </c>
      <c r="I936" s="378" t="s">
        <v>2272</v>
      </c>
      <c r="J936" s="381" t="s">
        <v>1413</v>
      </c>
      <c r="K936" s="381" t="s">
        <v>1413</v>
      </c>
      <c r="L936" s="378" t="s">
        <v>2515</v>
      </c>
      <c r="M936" s="378" t="s">
        <v>2499</v>
      </c>
      <c r="N936" s="382">
        <v>42404</v>
      </c>
      <c r="O936" s="383">
        <v>2016</v>
      </c>
      <c r="P936" s="378" t="s">
        <v>1413</v>
      </c>
      <c r="Q936" s="378" t="s">
        <v>1413</v>
      </c>
      <c r="R936" s="378" t="s">
        <v>1413</v>
      </c>
      <c r="S936" s="381" t="s">
        <v>1413</v>
      </c>
      <c r="T936" s="381" t="s">
        <v>1426</v>
      </c>
      <c r="U936" s="378" t="s">
        <v>2181</v>
      </c>
      <c r="V936" s="384" t="s">
        <v>1413</v>
      </c>
      <c r="W936" s="378" t="s">
        <v>1414</v>
      </c>
      <c r="X936" s="378" t="s">
        <v>2516</v>
      </c>
      <c r="Y936" s="378" t="s">
        <v>2346</v>
      </c>
      <c r="Z936" s="385" t="s">
        <v>1413</v>
      </c>
      <c r="AA936" s="385" t="s">
        <v>1413</v>
      </c>
      <c r="AB936" s="378" t="s">
        <v>2353</v>
      </c>
      <c r="AC936" s="378" t="s">
        <v>1413</v>
      </c>
      <c r="AD936" s="378" t="s">
        <v>2182</v>
      </c>
      <c r="AE936" s="378" t="s">
        <v>2183</v>
      </c>
      <c r="AF936" s="378" t="s">
        <v>2184</v>
      </c>
    </row>
    <row r="937" spans="1:32" hidden="1">
      <c r="A937" s="378" t="s">
        <v>142</v>
      </c>
      <c r="B937" s="379">
        <f t="shared" si="14"/>
        <v>0</v>
      </c>
      <c r="C937" s="378"/>
      <c r="D937" s="378"/>
      <c r="E937" s="378"/>
      <c r="F937" s="380" t="s">
        <v>1413</v>
      </c>
      <c r="G937" s="378" t="s">
        <v>2517</v>
      </c>
      <c r="H937" s="379" t="s">
        <v>1799</v>
      </c>
      <c r="I937" s="378" t="s">
        <v>2272</v>
      </c>
      <c r="J937" s="381" t="s">
        <v>1413</v>
      </c>
      <c r="K937" s="381" t="s">
        <v>1413</v>
      </c>
      <c r="L937" s="378" t="s">
        <v>2473</v>
      </c>
      <c r="M937" s="378" t="s">
        <v>2460</v>
      </c>
      <c r="N937" s="382">
        <v>33416</v>
      </c>
      <c r="O937" s="383">
        <v>1991</v>
      </c>
      <c r="P937" s="378" t="s">
        <v>1413</v>
      </c>
      <c r="Q937" s="378" t="s">
        <v>1413</v>
      </c>
      <c r="R937" s="378" t="s">
        <v>1413</v>
      </c>
      <c r="S937" s="381" t="s">
        <v>1413</v>
      </c>
      <c r="T937" s="381" t="s">
        <v>1426</v>
      </c>
      <c r="U937" s="378" t="s">
        <v>1413</v>
      </c>
      <c r="V937" s="384" t="s">
        <v>1426</v>
      </c>
      <c r="W937" s="378" t="s">
        <v>1414</v>
      </c>
      <c r="X937" s="378" t="s">
        <v>2518</v>
      </c>
      <c r="Y937" s="378" t="s">
        <v>2346</v>
      </c>
      <c r="Z937" s="385" t="s">
        <v>1413</v>
      </c>
      <c r="AA937" s="385" t="s">
        <v>1413</v>
      </c>
      <c r="AB937" s="378" t="s">
        <v>1413</v>
      </c>
      <c r="AC937" s="378" t="s">
        <v>1413</v>
      </c>
      <c r="AD937" s="378" t="s">
        <v>2182</v>
      </c>
      <c r="AE937" s="378" t="s">
        <v>2183</v>
      </c>
      <c r="AF937" s="378" t="s">
        <v>2184</v>
      </c>
    </row>
    <row r="938" spans="1:32" hidden="1">
      <c r="A938" s="378" t="s">
        <v>142</v>
      </c>
      <c r="B938" s="379">
        <f t="shared" si="14"/>
        <v>0</v>
      </c>
      <c r="C938" s="378"/>
      <c r="D938" s="378"/>
      <c r="E938" s="378"/>
      <c r="F938" s="380" t="s">
        <v>1413</v>
      </c>
      <c r="G938" s="378" t="s">
        <v>2521</v>
      </c>
      <c r="H938" s="379" t="s">
        <v>1799</v>
      </c>
      <c r="I938" s="378" t="s">
        <v>2272</v>
      </c>
      <c r="J938" s="381" t="s">
        <v>1413</v>
      </c>
      <c r="K938" s="381" t="s">
        <v>1413</v>
      </c>
      <c r="L938" s="378" t="s">
        <v>2473</v>
      </c>
      <c r="M938" s="378" t="s">
        <v>2460</v>
      </c>
      <c r="N938" s="382">
        <v>41226</v>
      </c>
      <c r="O938" s="383">
        <v>2012</v>
      </c>
      <c r="P938" s="378" t="s">
        <v>1413</v>
      </c>
      <c r="Q938" s="378" t="s">
        <v>1413</v>
      </c>
      <c r="R938" s="378" t="s">
        <v>1413</v>
      </c>
      <c r="S938" s="381" t="s">
        <v>1413</v>
      </c>
      <c r="T938" s="381" t="s">
        <v>1426</v>
      </c>
      <c r="U938" s="378" t="s">
        <v>2181</v>
      </c>
      <c r="V938" s="384" t="s">
        <v>1426</v>
      </c>
      <c r="W938" s="378" t="s">
        <v>1414</v>
      </c>
      <c r="X938" s="378" t="s">
        <v>2522</v>
      </c>
      <c r="Y938" s="378" t="s">
        <v>2346</v>
      </c>
      <c r="Z938" s="385" t="s">
        <v>1413</v>
      </c>
      <c r="AA938" s="385" t="s">
        <v>1413</v>
      </c>
      <c r="AB938" s="378" t="s">
        <v>2488</v>
      </c>
      <c r="AC938" s="378" t="s">
        <v>1413</v>
      </c>
      <c r="AD938" s="378" t="s">
        <v>2182</v>
      </c>
      <c r="AE938" s="378" t="s">
        <v>2183</v>
      </c>
      <c r="AF938" s="378" t="s">
        <v>2184</v>
      </c>
    </row>
    <row r="939" spans="1:32" hidden="1">
      <c r="A939" s="378" t="s">
        <v>142</v>
      </c>
      <c r="B939" s="379">
        <f t="shared" si="14"/>
        <v>0</v>
      </c>
      <c r="C939" s="378"/>
      <c r="D939" s="378"/>
      <c r="E939" s="378"/>
      <c r="F939" s="380" t="s">
        <v>1413</v>
      </c>
      <c r="G939" s="378" t="s">
        <v>2529</v>
      </c>
      <c r="H939" s="379" t="s">
        <v>1799</v>
      </c>
      <c r="I939" s="378" t="s">
        <v>2272</v>
      </c>
      <c r="J939" s="381" t="s">
        <v>1413</v>
      </c>
      <c r="K939" s="381" t="s">
        <v>1413</v>
      </c>
      <c r="L939" s="378" t="s">
        <v>2473</v>
      </c>
      <c r="M939" s="378" t="s">
        <v>2460</v>
      </c>
      <c r="N939" s="382">
        <v>41226</v>
      </c>
      <c r="O939" s="383">
        <v>2012</v>
      </c>
      <c r="P939" s="378" t="s">
        <v>1413</v>
      </c>
      <c r="Q939" s="378" t="s">
        <v>1413</v>
      </c>
      <c r="R939" s="378" t="s">
        <v>1413</v>
      </c>
      <c r="S939" s="381" t="s">
        <v>1413</v>
      </c>
      <c r="T939" s="381" t="s">
        <v>1426</v>
      </c>
      <c r="U939" s="378" t="s">
        <v>2181</v>
      </c>
      <c r="V939" s="384" t="s">
        <v>1426</v>
      </c>
      <c r="W939" s="378" t="s">
        <v>1414</v>
      </c>
      <c r="X939" s="378" t="s">
        <v>2530</v>
      </c>
      <c r="Y939" s="378" t="s">
        <v>2346</v>
      </c>
      <c r="Z939" s="385" t="s">
        <v>1413</v>
      </c>
      <c r="AA939" s="385" t="s">
        <v>1413</v>
      </c>
      <c r="AB939" s="378" t="s">
        <v>2488</v>
      </c>
      <c r="AC939" s="378" t="s">
        <v>1413</v>
      </c>
      <c r="AD939" s="378" t="s">
        <v>2182</v>
      </c>
      <c r="AE939" s="378" t="s">
        <v>2183</v>
      </c>
      <c r="AF939" s="378" t="s">
        <v>2184</v>
      </c>
    </row>
    <row r="940" spans="1:32" hidden="1">
      <c r="A940" s="378" t="s">
        <v>142</v>
      </c>
      <c r="B940" s="379">
        <f t="shared" si="14"/>
        <v>0</v>
      </c>
      <c r="C940" s="378"/>
      <c r="D940" s="378"/>
      <c r="E940" s="378"/>
      <c r="F940" s="380" t="s">
        <v>1413</v>
      </c>
      <c r="G940" s="378" t="s">
        <v>2281</v>
      </c>
      <c r="H940" s="379" t="s">
        <v>1799</v>
      </c>
      <c r="I940" s="378" t="s">
        <v>2272</v>
      </c>
      <c r="J940" s="381" t="s">
        <v>1413</v>
      </c>
      <c r="K940" s="381" t="s">
        <v>1413</v>
      </c>
      <c r="L940" s="378" t="s">
        <v>2282</v>
      </c>
      <c r="M940" s="378" t="s">
        <v>2283</v>
      </c>
      <c r="N940" s="382">
        <v>39265</v>
      </c>
      <c r="O940" s="383">
        <v>2007</v>
      </c>
      <c r="P940" s="378" t="s">
        <v>1413</v>
      </c>
      <c r="Q940" s="378" t="s">
        <v>1413</v>
      </c>
      <c r="R940" s="378" t="s">
        <v>1413</v>
      </c>
      <c r="S940" s="381" t="s">
        <v>1413</v>
      </c>
      <c r="T940" s="381" t="s">
        <v>1426</v>
      </c>
      <c r="U940" s="378" t="s">
        <v>1413</v>
      </c>
      <c r="V940" s="384" t="s">
        <v>1413</v>
      </c>
      <c r="W940" s="378" t="s">
        <v>1413</v>
      </c>
      <c r="X940" s="378" t="s">
        <v>2284</v>
      </c>
      <c r="Y940" s="378" t="s">
        <v>2285</v>
      </c>
      <c r="Z940" s="385" t="s">
        <v>1413</v>
      </c>
      <c r="AA940" s="385" t="s">
        <v>1413</v>
      </c>
      <c r="AB940" s="378" t="s">
        <v>1413</v>
      </c>
      <c r="AC940" s="378" t="s">
        <v>1413</v>
      </c>
      <c r="AD940" s="378" t="s">
        <v>1413</v>
      </c>
      <c r="AE940" s="378" t="s">
        <v>1413</v>
      </c>
      <c r="AF940" s="378" t="s">
        <v>1413</v>
      </c>
    </row>
    <row r="941" spans="1:32" hidden="1">
      <c r="A941" s="378" t="s">
        <v>142</v>
      </c>
      <c r="B941" s="379">
        <f t="shared" si="14"/>
        <v>0</v>
      </c>
      <c r="C941" s="378"/>
      <c r="D941" s="378"/>
      <c r="E941" s="378"/>
      <c r="F941" s="380" t="s">
        <v>1413</v>
      </c>
      <c r="G941" s="378" t="s">
        <v>2286</v>
      </c>
      <c r="H941" s="379" t="s">
        <v>1799</v>
      </c>
      <c r="I941" s="378" t="s">
        <v>2272</v>
      </c>
      <c r="J941" s="381" t="s">
        <v>1413</v>
      </c>
      <c r="K941" s="381" t="s">
        <v>1413</v>
      </c>
      <c r="L941" s="378" t="s">
        <v>2287</v>
      </c>
      <c r="M941" s="378" t="s">
        <v>2288</v>
      </c>
      <c r="N941" s="382">
        <v>40038</v>
      </c>
      <c r="O941" s="383">
        <v>2009</v>
      </c>
      <c r="P941" s="378" t="s">
        <v>1413</v>
      </c>
      <c r="Q941" s="378" t="s">
        <v>1413</v>
      </c>
      <c r="R941" s="378" t="s">
        <v>1413</v>
      </c>
      <c r="S941" s="381">
        <v>2</v>
      </c>
      <c r="T941" s="381" t="s">
        <v>1426</v>
      </c>
      <c r="U941" s="378" t="s">
        <v>1413</v>
      </c>
      <c r="V941" s="384" t="s">
        <v>1413</v>
      </c>
      <c r="W941" s="378" t="s">
        <v>1413</v>
      </c>
      <c r="X941" s="378" t="s">
        <v>2289</v>
      </c>
      <c r="Y941" s="378" t="s">
        <v>2285</v>
      </c>
      <c r="Z941" s="385" t="s">
        <v>1413</v>
      </c>
      <c r="AA941" s="385" t="s">
        <v>1413</v>
      </c>
      <c r="AB941" s="378" t="s">
        <v>2290</v>
      </c>
      <c r="AC941" s="378" t="s">
        <v>1413</v>
      </c>
      <c r="AD941" s="378" t="s">
        <v>1413</v>
      </c>
      <c r="AE941" s="378" t="s">
        <v>1413</v>
      </c>
      <c r="AF941" s="378" t="s">
        <v>1413</v>
      </c>
    </row>
    <row r="942" spans="1:32" hidden="1">
      <c r="A942" s="378" t="s">
        <v>142</v>
      </c>
      <c r="B942" s="379">
        <f t="shared" si="14"/>
        <v>0</v>
      </c>
      <c r="C942" s="378"/>
      <c r="D942" s="378"/>
      <c r="E942" s="378"/>
      <c r="F942" s="380" t="s">
        <v>1413</v>
      </c>
      <c r="G942" s="378" t="s">
        <v>2531</v>
      </c>
      <c r="H942" s="379" t="s">
        <v>1799</v>
      </c>
      <c r="I942" s="378" t="s">
        <v>2272</v>
      </c>
      <c r="J942" s="381" t="s">
        <v>1413</v>
      </c>
      <c r="K942" s="381" t="s">
        <v>1413</v>
      </c>
      <c r="L942" s="378" t="s">
        <v>2532</v>
      </c>
      <c r="M942" s="378" t="s">
        <v>2460</v>
      </c>
      <c r="N942" s="382">
        <v>41450</v>
      </c>
      <c r="O942" s="383">
        <v>2013</v>
      </c>
      <c r="P942" s="378" t="s">
        <v>1413</v>
      </c>
      <c r="Q942" s="378" t="s">
        <v>1413</v>
      </c>
      <c r="R942" s="378" t="s">
        <v>1413</v>
      </c>
      <c r="S942" s="381">
        <v>5</v>
      </c>
      <c r="T942" s="381" t="s">
        <v>1426</v>
      </c>
      <c r="U942" s="378" t="s">
        <v>2346</v>
      </c>
      <c r="V942" s="384" t="s">
        <v>1426</v>
      </c>
      <c r="W942" s="378" t="s">
        <v>1414</v>
      </c>
      <c r="X942" s="378" t="s">
        <v>2533</v>
      </c>
      <c r="Y942" s="378" t="s">
        <v>2346</v>
      </c>
      <c r="Z942" s="385" t="s">
        <v>1413</v>
      </c>
      <c r="AA942" s="385" t="s">
        <v>1413</v>
      </c>
      <c r="AB942" s="378" t="s">
        <v>2353</v>
      </c>
      <c r="AC942" s="378" t="s">
        <v>2534</v>
      </c>
      <c r="AD942" s="378" t="s">
        <v>2182</v>
      </c>
      <c r="AE942" s="378" t="s">
        <v>2183</v>
      </c>
      <c r="AF942" s="378" t="s">
        <v>2184</v>
      </c>
    </row>
    <row r="943" spans="1:32" hidden="1">
      <c r="A943" s="378" t="s">
        <v>142</v>
      </c>
      <c r="B943" s="379">
        <f t="shared" si="14"/>
        <v>0</v>
      </c>
      <c r="C943" s="378"/>
      <c r="D943" s="378"/>
      <c r="E943" s="378"/>
      <c r="F943" s="380" t="s">
        <v>1413</v>
      </c>
      <c r="G943" s="378" t="s">
        <v>2538</v>
      </c>
      <c r="H943" s="379" t="s">
        <v>1799</v>
      </c>
      <c r="I943" s="378" t="s">
        <v>2272</v>
      </c>
      <c r="J943" s="381" t="s">
        <v>1413</v>
      </c>
      <c r="K943" s="381" t="s">
        <v>1413</v>
      </c>
      <c r="L943" s="378" t="s">
        <v>2473</v>
      </c>
      <c r="M943" s="378" t="s">
        <v>2460</v>
      </c>
      <c r="N943" s="382">
        <v>37805</v>
      </c>
      <c r="O943" s="383">
        <v>2003</v>
      </c>
      <c r="P943" s="378" t="s">
        <v>1413</v>
      </c>
      <c r="Q943" s="378" t="s">
        <v>1413</v>
      </c>
      <c r="R943" s="378" t="s">
        <v>1413</v>
      </c>
      <c r="S943" s="381" t="s">
        <v>1413</v>
      </c>
      <c r="T943" s="381" t="s">
        <v>1426</v>
      </c>
      <c r="U943" s="378" t="s">
        <v>2181</v>
      </c>
      <c r="V943" s="384" t="s">
        <v>1426</v>
      </c>
      <c r="W943" s="378" t="s">
        <v>1414</v>
      </c>
      <c r="X943" s="378" t="s">
        <v>2539</v>
      </c>
      <c r="Y943" s="378" t="s">
        <v>2346</v>
      </c>
      <c r="Z943" s="385" t="s">
        <v>1413</v>
      </c>
      <c r="AA943" s="385" t="s">
        <v>1413</v>
      </c>
      <c r="AB943" s="378" t="s">
        <v>1413</v>
      </c>
      <c r="AC943" s="378" t="s">
        <v>2540</v>
      </c>
      <c r="AD943" s="378" t="s">
        <v>2182</v>
      </c>
      <c r="AE943" s="378" t="s">
        <v>2183</v>
      </c>
      <c r="AF943" s="378" t="s">
        <v>2184</v>
      </c>
    </row>
    <row r="944" spans="1:32" hidden="1">
      <c r="A944" s="378" t="s">
        <v>142</v>
      </c>
      <c r="B944" s="379">
        <f t="shared" si="14"/>
        <v>0</v>
      </c>
      <c r="C944" s="378"/>
      <c r="D944" s="378"/>
      <c r="E944" s="378"/>
      <c r="F944" s="380" t="s">
        <v>1413</v>
      </c>
      <c r="G944" s="378" t="s">
        <v>2541</v>
      </c>
      <c r="H944" s="379" t="s">
        <v>1799</v>
      </c>
      <c r="I944" s="378" t="s">
        <v>2272</v>
      </c>
      <c r="J944" s="381" t="s">
        <v>1413</v>
      </c>
      <c r="K944" s="381" t="s">
        <v>1413</v>
      </c>
      <c r="L944" s="378" t="s">
        <v>2473</v>
      </c>
      <c r="M944" s="378" t="s">
        <v>2460</v>
      </c>
      <c r="N944" s="382">
        <v>35452</v>
      </c>
      <c r="O944" s="383">
        <v>1997</v>
      </c>
      <c r="P944" s="378" t="s">
        <v>1413</v>
      </c>
      <c r="Q944" s="378" t="s">
        <v>1413</v>
      </c>
      <c r="R944" s="378" t="s">
        <v>1413</v>
      </c>
      <c r="S944" s="381" t="s">
        <v>1413</v>
      </c>
      <c r="T944" s="381" t="s">
        <v>1426</v>
      </c>
      <c r="U944" s="378" t="s">
        <v>2181</v>
      </c>
      <c r="V944" s="384" t="s">
        <v>1426</v>
      </c>
      <c r="W944" s="378" t="s">
        <v>1414</v>
      </c>
      <c r="X944" s="378" t="s">
        <v>2542</v>
      </c>
      <c r="Y944" s="378" t="s">
        <v>2346</v>
      </c>
      <c r="Z944" s="385" t="s">
        <v>1413</v>
      </c>
      <c r="AA944" s="385" t="s">
        <v>1413</v>
      </c>
      <c r="AB944" s="378" t="s">
        <v>1413</v>
      </c>
      <c r="AC944" s="378" t="s">
        <v>1413</v>
      </c>
      <c r="AD944" s="378" t="s">
        <v>2182</v>
      </c>
      <c r="AE944" s="378" t="s">
        <v>2183</v>
      </c>
      <c r="AF944" s="378" t="s">
        <v>2184</v>
      </c>
    </row>
    <row r="945" spans="1:32" hidden="1">
      <c r="A945" s="378" t="s">
        <v>142</v>
      </c>
      <c r="B945" s="379">
        <f t="shared" si="14"/>
        <v>0</v>
      </c>
      <c r="C945" s="378"/>
      <c r="D945" s="378"/>
      <c r="E945" s="378"/>
      <c r="F945" s="380" t="s">
        <v>1413</v>
      </c>
      <c r="G945" s="378" t="s">
        <v>2543</v>
      </c>
      <c r="H945" s="379" t="s">
        <v>1799</v>
      </c>
      <c r="I945" s="378" t="s">
        <v>2272</v>
      </c>
      <c r="J945" s="381" t="s">
        <v>1413</v>
      </c>
      <c r="K945" s="381" t="s">
        <v>1413</v>
      </c>
      <c r="L945" s="378" t="s">
        <v>2544</v>
      </c>
      <c r="M945" s="378" t="s">
        <v>2460</v>
      </c>
      <c r="N945" s="382">
        <v>30389</v>
      </c>
      <c r="O945" s="383">
        <v>1983</v>
      </c>
      <c r="P945" s="378" t="s">
        <v>1413</v>
      </c>
      <c r="Q945" s="378" t="s">
        <v>1413</v>
      </c>
      <c r="R945" s="378" t="s">
        <v>1413</v>
      </c>
      <c r="S945" s="381" t="s">
        <v>1413</v>
      </c>
      <c r="T945" s="381" t="s">
        <v>1426</v>
      </c>
      <c r="U945" s="378" t="s">
        <v>2181</v>
      </c>
      <c r="V945" s="384" t="s">
        <v>1426</v>
      </c>
      <c r="W945" s="378" t="s">
        <v>1414</v>
      </c>
      <c r="X945" s="378" t="s">
        <v>2545</v>
      </c>
      <c r="Y945" s="378" t="s">
        <v>2346</v>
      </c>
      <c r="Z945" s="385" t="s">
        <v>1413</v>
      </c>
      <c r="AA945" s="385" t="s">
        <v>1413</v>
      </c>
      <c r="AB945" s="378" t="s">
        <v>2353</v>
      </c>
      <c r="AC945" s="378" t="s">
        <v>1413</v>
      </c>
      <c r="AD945" s="378" t="s">
        <v>2182</v>
      </c>
      <c r="AE945" s="378" t="s">
        <v>2183</v>
      </c>
      <c r="AF945" s="378" t="s">
        <v>2184</v>
      </c>
    </row>
    <row r="946" spans="1:32" hidden="1">
      <c r="A946" s="378" t="s">
        <v>142</v>
      </c>
      <c r="B946" s="379">
        <f t="shared" si="14"/>
        <v>0</v>
      </c>
      <c r="C946" s="378"/>
      <c r="D946" s="378"/>
      <c r="E946" s="378"/>
      <c r="F946" s="380" t="s">
        <v>1413</v>
      </c>
      <c r="G946" s="378" t="s">
        <v>2546</v>
      </c>
      <c r="H946" s="379" t="s">
        <v>1799</v>
      </c>
      <c r="I946" s="378" t="s">
        <v>2272</v>
      </c>
      <c r="J946" s="381" t="s">
        <v>1413</v>
      </c>
      <c r="K946" s="381" t="s">
        <v>1413</v>
      </c>
      <c r="L946" s="378" t="s">
        <v>2473</v>
      </c>
      <c r="M946" s="378" t="s">
        <v>2460</v>
      </c>
      <c r="N946" s="382">
        <v>34635</v>
      </c>
      <c r="O946" s="383">
        <v>1994</v>
      </c>
      <c r="P946" s="378" t="s">
        <v>1413</v>
      </c>
      <c r="Q946" s="378" t="s">
        <v>1413</v>
      </c>
      <c r="R946" s="378" t="s">
        <v>1413</v>
      </c>
      <c r="S946" s="381" t="s">
        <v>1413</v>
      </c>
      <c r="T946" s="381" t="s">
        <v>1426</v>
      </c>
      <c r="U946" s="378" t="s">
        <v>2181</v>
      </c>
      <c r="V946" s="384" t="s">
        <v>1426</v>
      </c>
      <c r="W946" s="378" t="s">
        <v>1414</v>
      </c>
      <c r="X946" s="378" t="s">
        <v>2547</v>
      </c>
      <c r="Y946" s="378" t="s">
        <v>2346</v>
      </c>
      <c r="Z946" s="385" t="s">
        <v>1413</v>
      </c>
      <c r="AA946" s="385" t="s">
        <v>1413</v>
      </c>
      <c r="AB946" s="378" t="s">
        <v>1413</v>
      </c>
      <c r="AC946" s="378" t="s">
        <v>1413</v>
      </c>
      <c r="AD946" s="378" t="s">
        <v>2182</v>
      </c>
      <c r="AE946" s="378" t="s">
        <v>2183</v>
      </c>
      <c r="AF946" s="378" t="s">
        <v>2184</v>
      </c>
    </row>
    <row r="947" spans="1:32" hidden="1">
      <c r="A947" s="378" t="s">
        <v>142</v>
      </c>
      <c r="B947" s="379">
        <f t="shared" si="14"/>
        <v>0</v>
      </c>
      <c r="C947" s="378"/>
      <c r="D947" s="378"/>
      <c r="E947" s="378"/>
      <c r="F947" s="380" t="s">
        <v>1413</v>
      </c>
      <c r="G947" s="378" t="s">
        <v>2548</v>
      </c>
      <c r="H947" s="379" t="s">
        <v>1799</v>
      </c>
      <c r="I947" s="378" t="s">
        <v>2272</v>
      </c>
      <c r="J947" s="381" t="s">
        <v>1413</v>
      </c>
      <c r="K947" s="381" t="s">
        <v>1413</v>
      </c>
      <c r="L947" s="378" t="s">
        <v>2473</v>
      </c>
      <c r="M947" s="378" t="s">
        <v>2549</v>
      </c>
      <c r="N947" s="382">
        <v>38534</v>
      </c>
      <c r="O947" s="383">
        <v>2005</v>
      </c>
      <c r="P947" s="378" t="s">
        <v>1413</v>
      </c>
      <c r="Q947" s="378" t="s">
        <v>1413</v>
      </c>
      <c r="R947" s="378" t="s">
        <v>1413</v>
      </c>
      <c r="S947" s="381" t="s">
        <v>1413</v>
      </c>
      <c r="T947" s="381" t="s">
        <v>1426</v>
      </c>
      <c r="U947" s="378" t="s">
        <v>2181</v>
      </c>
      <c r="V947" s="384" t="s">
        <v>1426</v>
      </c>
      <c r="W947" s="378" t="s">
        <v>1414</v>
      </c>
      <c r="X947" s="378" t="s">
        <v>1413</v>
      </c>
      <c r="Y947" s="378" t="s">
        <v>2346</v>
      </c>
      <c r="Z947" s="385" t="s">
        <v>1413</v>
      </c>
      <c r="AA947" s="385" t="s">
        <v>1413</v>
      </c>
      <c r="AB947" s="378" t="s">
        <v>1413</v>
      </c>
      <c r="AC947" s="378" t="s">
        <v>1413</v>
      </c>
      <c r="AD947" s="378" t="s">
        <v>2182</v>
      </c>
      <c r="AE947" s="378" t="s">
        <v>2183</v>
      </c>
      <c r="AF947" s="378" t="s">
        <v>2184</v>
      </c>
    </row>
    <row r="948" spans="1:32" hidden="1">
      <c r="A948" s="378" t="s">
        <v>142</v>
      </c>
      <c r="B948" s="379">
        <f t="shared" si="14"/>
        <v>0</v>
      </c>
      <c r="C948" s="378"/>
      <c r="D948" s="378"/>
      <c r="E948" s="378"/>
      <c r="F948" s="380" t="s">
        <v>1413</v>
      </c>
      <c r="G948" s="378" t="s">
        <v>2550</v>
      </c>
      <c r="H948" s="379" t="s">
        <v>1799</v>
      </c>
      <c r="I948" s="378" t="s">
        <v>2272</v>
      </c>
      <c r="J948" s="381" t="s">
        <v>1413</v>
      </c>
      <c r="K948" s="381" t="s">
        <v>1413</v>
      </c>
      <c r="L948" s="378" t="s">
        <v>2551</v>
      </c>
      <c r="M948" s="378" t="s">
        <v>2460</v>
      </c>
      <c r="N948" s="382">
        <v>35838</v>
      </c>
      <c r="O948" s="383">
        <v>1998</v>
      </c>
      <c r="P948" s="378" t="s">
        <v>1413</v>
      </c>
      <c r="Q948" s="378" t="s">
        <v>1413</v>
      </c>
      <c r="R948" s="378" t="s">
        <v>1413</v>
      </c>
      <c r="S948" s="381" t="s">
        <v>1413</v>
      </c>
      <c r="T948" s="381" t="s">
        <v>1426</v>
      </c>
      <c r="U948" s="378" t="s">
        <v>2181</v>
      </c>
      <c r="V948" s="384" t="s">
        <v>1426</v>
      </c>
      <c r="W948" s="378" t="s">
        <v>1414</v>
      </c>
      <c r="X948" s="378" t="s">
        <v>2552</v>
      </c>
      <c r="Y948" s="378" t="s">
        <v>2346</v>
      </c>
      <c r="Z948" s="385" t="s">
        <v>1413</v>
      </c>
      <c r="AA948" s="385" t="s">
        <v>1413</v>
      </c>
      <c r="AB948" s="378" t="s">
        <v>2553</v>
      </c>
      <c r="AC948" s="378" t="s">
        <v>2554</v>
      </c>
      <c r="AD948" s="378" t="s">
        <v>2182</v>
      </c>
      <c r="AE948" s="378" t="s">
        <v>2183</v>
      </c>
      <c r="AF948" s="378" t="s">
        <v>2184</v>
      </c>
    </row>
    <row r="949" spans="1:32" hidden="1">
      <c r="A949" s="378" t="s">
        <v>142</v>
      </c>
      <c r="B949" s="379">
        <f t="shared" si="14"/>
        <v>0</v>
      </c>
      <c r="C949" s="378"/>
      <c r="D949" s="378"/>
      <c r="E949" s="378"/>
      <c r="F949" s="380" t="s">
        <v>1413</v>
      </c>
      <c r="G949" s="378" t="s">
        <v>2555</v>
      </c>
      <c r="H949" s="379" t="s">
        <v>1799</v>
      </c>
      <c r="I949" s="378" t="s">
        <v>2272</v>
      </c>
      <c r="J949" s="381" t="s">
        <v>1413</v>
      </c>
      <c r="K949" s="381" t="s">
        <v>1413</v>
      </c>
      <c r="L949" s="378" t="s">
        <v>2473</v>
      </c>
      <c r="M949" s="378" t="s">
        <v>2460</v>
      </c>
      <c r="N949" s="382">
        <v>36327</v>
      </c>
      <c r="O949" s="383">
        <v>1999</v>
      </c>
      <c r="P949" s="378" t="s">
        <v>1413</v>
      </c>
      <c r="Q949" s="378" t="s">
        <v>1413</v>
      </c>
      <c r="R949" s="378" t="s">
        <v>1413</v>
      </c>
      <c r="S949" s="381" t="s">
        <v>1413</v>
      </c>
      <c r="T949" s="381" t="s">
        <v>1426</v>
      </c>
      <c r="U949" s="378" t="s">
        <v>2181</v>
      </c>
      <c r="V949" s="384" t="s">
        <v>1426</v>
      </c>
      <c r="W949" s="378" t="s">
        <v>1414</v>
      </c>
      <c r="X949" s="378" t="s">
        <v>2556</v>
      </c>
      <c r="Y949" s="378" t="s">
        <v>2346</v>
      </c>
      <c r="Z949" s="385" t="s">
        <v>1413</v>
      </c>
      <c r="AA949" s="385" t="s">
        <v>1413</v>
      </c>
      <c r="AB949" s="378" t="s">
        <v>2553</v>
      </c>
      <c r="AC949" s="378" t="s">
        <v>2554</v>
      </c>
      <c r="AD949" s="378" t="s">
        <v>2182</v>
      </c>
      <c r="AE949" s="378" t="s">
        <v>2183</v>
      </c>
      <c r="AF949" s="378" t="s">
        <v>2184</v>
      </c>
    </row>
    <row r="950" spans="1:32" hidden="1">
      <c r="A950" s="378" t="s">
        <v>142</v>
      </c>
      <c r="B950" s="379">
        <f t="shared" si="14"/>
        <v>0</v>
      </c>
      <c r="C950" s="378"/>
      <c r="D950" s="378"/>
      <c r="E950" s="378"/>
      <c r="F950" s="380" t="s">
        <v>1413</v>
      </c>
      <c r="G950" s="378" t="s">
        <v>2557</v>
      </c>
      <c r="H950" s="379" t="s">
        <v>1799</v>
      </c>
      <c r="I950" s="378" t="s">
        <v>2272</v>
      </c>
      <c r="J950" s="381" t="s">
        <v>1413</v>
      </c>
      <c r="K950" s="381" t="s">
        <v>1413</v>
      </c>
      <c r="L950" s="378" t="s">
        <v>2558</v>
      </c>
      <c r="M950" s="378" t="s">
        <v>2460</v>
      </c>
      <c r="N950" s="382">
        <v>31835</v>
      </c>
      <c r="O950" s="383">
        <v>1987</v>
      </c>
      <c r="P950" s="378" t="s">
        <v>1413</v>
      </c>
      <c r="Q950" s="378" t="s">
        <v>1413</v>
      </c>
      <c r="R950" s="378" t="s">
        <v>1413</v>
      </c>
      <c r="S950" s="381" t="s">
        <v>1413</v>
      </c>
      <c r="T950" s="381" t="s">
        <v>1426</v>
      </c>
      <c r="U950" s="378" t="s">
        <v>2181</v>
      </c>
      <c r="V950" s="384" t="s">
        <v>1426</v>
      </c>
      <c r="W950" s="378" t="s">
        <v>1414</v>
      </c>
      <c r="X950" s="378" t="s">
        <v>2559</v>
      </c>
      <c r="Y950" s="378" t="s">
        <v>2346</v>
      </c>
      <c r="Z950" s="385" t="s">
        <v>1413</v>
      </c>
      <c r="AA950" s="385" t="s">
        <v>1413</v>
      </c>
      <c r="AB950" s="378" t="s">
        <v>2353</v>
      </c>
      <c r="AC950" s="378" t="s">
        <v>1413</v>
      </c>
      <c r="AD950" s="378" t="s">
        <v>2182</v>
      </c>
      <c r="AE950" s="378" t="s">
        <v>2183</v>
      </c>
      <c r="AF950" s="378" t="s">
        <v>2184</v>
      </c>
    </row>
    <row r="951" spans="1:32" hidden="1">
      <c r="A951" s="378" t="s">
        <v>142</v>
      </c>
      <c r="B951" s="379">
        <f t="shared" si="14"/>
        <v>0</v>
      </c>
      <c r="C951" s="378"/>
      <c r="D951" s="378"/>
      <c r="E951" s="378"/>
      <c r="F951" s="380" t="s">
        <v>1413</v>
      </c>
      <c r="G951" s="378" t="s">
        <v>2560</v>
      </c>
      <c r="H951" s="379" t="s">
        <v>1799</v>
      </c>
      <c r="I951" s="378" t="s">
        <v>2272</v>
      </c>
      <c r="J951" s="381" t="s">
        <v>1413</v>
      </c>
      <c r="K951" s="381" t="s">
        <v>1413</v>
      </c>
      <c r="L951" s="378" t="s">
        <v>2473</v>
      </c>
      <c r="M951" s="378" t="s">
        <v>2460</v>
      </c>
      <c r="N951" s="382">
        <v>41226</v>
      </c>
      <c r="O951" s="383">
        <v>2012</v>
      </c>
      <c r="P951" s="378" t="s">
        <v>1413</v>
      </c>
      <c r="Q951" s="378" t="s">
        <v>1413</v>
      </c>
      <c r="R951" s="378" t="s">
        <v>1413</v>
      </c>
      <c r="S951" s="381" t="s">
        <v>1413</v>
      </c>
      <c r="T951" s="381" t="s">
        <v>1426</v>
      </c>
      <c r="U951" s="378" t="s">
        <v>2181</v>
      </c>
      <c r="V951" s="384" t="s">
        <v>1426</v>
      </c>
      <c r="W951" s="378" t="s">
        <v>1414</v>
      </c>
      <c r="X951" s="378" t="s">
        <v>2561</v>
      </c>
      <c r="Y951" s="378" t="s">
        <v>2346</v>
      </c>
      <c r="Z951" s="385" t="s">
        <v>1413</v>
      </c>
      <c r="AA951" s="385" t="s">
        <v>1413</v>
      </c>
      <c r="AB951" s="378" t="s">
        <v>2488</v>
      </c>
      <c r="AC951" s="378" t="s">
        <v>2562</v>
      </c>
      <c r="AD951" s="378" t="s">
        <v>2182</v>
      </c>
      <c r="AE951" s="378" t="s">
        <v>2183</v>
      </c>
      <c r="AF951" s="378" t="s">
        <v>2184</v>
      </c>
    </row>
    <row r="952" spans="1:32" hidden="1">
      <c r="A952" s="378" t="s">
        <v>142</v>
      </c>
      <c r="B952" s="379">
        <f t="shared" si="14"/>
        <v>0</v>
      </c>
      <c r="C952" s="378"/>
      <c r="D952" s="378"/>
      <c r="E952" s="378"/>
      <c r="F952" s="380" t="s">
        <v>1413</v>
      </c>
      <c r="G952" s="378" t="s">
        <v>2563</v>
      </c>
      <c r="H952" s="379" t="s">
        <v>1799</v>
      </c>
      <c r="I952" s="378" t="s">
        <v>2272</v>
      </c>
      <c r="J952" s="381" t="s">
        <v>1413</v>
      </c>
      <c r="K952" s="381" t="s">
        <v>1413</v>
      </c>
      <c r="L952" s="378" t="s">
        <v>2564</v>
      </c>
      <c r="M952" s="378" t="s">
        <v>2460</v>
      </c>
      <c r="N952" s="382">
        <v>41226</v>
      </c>
      <c r="O952" s="383">
        <v>2012</v>
      </c>
      <c r="P952" s="378" t="s">
        <v>1413</v>
      </c>
      <c r="Q952" s="378" t="s">
        <v>1413</v>
      </c>
      <c r="R952" s="378" t="s">
        <v>1413</v>
      </c>
      <c r="S952" s="381" t="s">
        <v>1413</v>
      </c>
      <c r="T952" s="381" t="s">
        <v>1426</v>
      </c>
      <c r="U952" s="378" t="s">
        <v>2181</v>
      </c>
      <c r="V952" s="384" t="s">
        <v>1426</v>
      </c>
      <c r="W952" s="378" t="s">
        <v>1414</v>
      </c>
      <c r="X952" s="378" t="s">
        <v>2530</v>
      </c>
      <c r="Y952" s="378" t="s">
        <v>2346</v>
      </c>
      <c r="Z952" s="385" t="s">
        <v>1413</v>
      </c>
      <c r="AA952" s="385" t="s">
        <v>1413</v>
      </c>
      <c r="AB952" s="378" t="s">
        <v>2488</v>
      </c>
      <c r="AC952" s="378" t="s">
        <v>2562</v>
      </c>
      <c r="AD952" s="378" t="s">
        <v>2182</v>
      </c>
      <c r="AE952" s="378" t="s">
        <v>2183</v>
      </c>
      <c r="AF952" s="378" t="s">
        <v>2184</v>
      </c>
    </row>
    <row r="953" spans="1:32" hidden="1">
      <c r="A953" s="378" t="s">
        <v>142</v>
      </c>
      <c r="B953" s="379">
        <f t="shared" si="14"/>
        <v>0</v>
      </c>
      <c r="C953" s="378"/>
      <c r="D953" s="378"/>
      <c r="E953" s="378"/>
      <c r="F953" s="380" t="s">
        <v>1413</v>
      </c>
      <c r="G953" s="378" t="s">
        <v>2565</v>
      </c>
      <c r="H953" s="379" t="s">
        <v>1799</v>
      </c>
      <c r="I953" s="378" t="s">
        <v>2272</v>
      </c>
      <c r="J953" s="381" t="s">
        <v>1413</v>
      </c>
      <c r="K953" s="381" t="s">
        <v>1413</v>
      </c>
      <c r="L953" s="378" t="s">
        <v>2473</v>
      </c>
      <c r="M953" s="378" t="s">
        <v>2460</v>
      </c>
      <c r="N953" s="382">
        <v>37909</v>
      </c>
      <c r="O953" s="383">
        <v>2003</v>
      </c>
      <c r="P953" s="378" t="s">
        <v>1413</v>
      </c>
      <c r="Q953" s="378" t="s">
        <v>1413</v>
      </c>
      <c r="R953" s="378" t="s">
        <v>1413</v>
      </c>
      <c r="S953" s="381" t="s">
        <v>1413</v>
      </c>
      <c r="T953" s="381" t="s">
        <v>1426</v>
      </c>
      <c r="U953" s="378" t="s">
        <v>2181</v>
      </c>
      <c r="V953" s="384" t="s">
        <v>1426</v>
      </c>
      <c r="W953" s="378" t="s">
        <v>1414</v>
      </c>
      <c r="X953" s="378" t="s">
        <v>2566</v>
      </c>
      <c r="Y953" s="378" t="s">
        <v>2346</v>
      </c>
      <c r="Z953" s="385" t="s">
        <v>1413</v>
      </c>
      <c r="AA953" s="385" t="s">
        <v>1413</v>
      </c>
      <c r="AB953" s="378" t="s">
        <v>2488</v>
      </c>
      <c r="AC953" s="378" t="s">
        <v>2562</v>
      </c>
      <c r="AD953" s="378" t="s">
        <v>2182</v>
      </c>
      <c r="AE953" s="378" t="s">
        <v>2183</v>
      </c>
      <c r="AF953" s="378" t="s">
        <v>2184</v>
      </c>
    </row>
    <row r="954" spans="1:32" hidden="1">
      <c r="A954" s="378" t="s">
        <v>142</v>
      </c>
      <c r="B954" s="379">
        <f t="shared" si="14"/>
        <v>0</v>
      </c>
      <c r="C954" s="378"/>
      <c r="D954" s="378"/>
      <c r="E954" s="378"/>
      <c r="F954" s="380" t="s">
        <v>1413</v>
      </c>
      <c r="G954" s="378" t="s">
        <v>2567</v>
      </c>
      <c r="H954" s="379" t="s">
        <v>1799</v>
      </c>
      <c r="I954" s="378" t="s">
        <v>2272</v>
      </c>
      <c r="J954" s="381" t="s">
        <v>1413</v>
      </c>
      <c r="K954" s="381" t="s">
        <v>1413</v>
      </c>
      <c r="L954" s="378" t="s">
        <v>2473</v>
      </c>
      <c r="M954" s="378" t="s">
        <v>2460</v>
      </c>
      <c r="N954" s="382">
        <v>30111</v>
      </c>
      <c r="O954" s="383">
        <v>1982</v>
      </c>
      <c r="P954" s="378" t="s">
        <v>1413</v>
      </c>
      <c r="Q954" s="378" t="s">
        <v>1413</v>
      </c>
      <c r="R954" s="378" t="s">
        <v>1413</v>
      </c>
      <c r="S954" s="381" t="s">
        <v>1413</v>
      </c>
      <c r="T954" s="381" t="s">
        <v>1426</v>
      </c>
      <c r="U954" s="378" t="s">
        <v>2181</v>
      </c>
      <c r="V954" s="384" t="s">
        <v>1426</v>
      </c>
      <c r="W954" s="378" t="s">
        <v>1414</v>
      </c>
      <c r="X954" s="378" t="s">
        <v>2568</v>
      </c>
      <c r="Y954" s="378" t="s">
        <v>2346</v>
      </c>
      <c r="Z954" s="385" t="s">
        <v>1413</v>
      </c>
      <c r="AA954" s="385" t="s">
        <v>1413</v>
      </c>
      <c r="AB954" s="378" t="s">
        <v>2488</v>
      </c>
      <c r="AC954" s="378" t="s">
        <v>2562</v>
      </c>
      <c r="AD954" s="378" t="s">
        <v>2182</v>
      </c>
      <c r="AE954" s="378" t="s">
        <v>2183</v>
      </c>
      <c r="AF954" s="378" t="s">
        <v>2184</v>
      </c>
    </row>
    <row r="955" spans="1:32" hidden="1">
      <c r="A955" s="378" t="s">
        <v>142</v>
      </c>
      <c r="B955" s="379">
        <f t="shared" si="14"/>
        <v>0</v>
      </c>
      <c r="C955" s="378"/>
      <c r="D955" s="378"/>
      <c r="E955" s="378"/>
      <c r="F955" s="380" t="s">
        <v>1413</v>
      </c>
      <c r="G955" s="378" t="s">
        <v>2569</v>
      </c>
      <c r="H955" s="379" t="s">
        <v>1799</v>
      </c>
      <c r="I955" s="378" t="s">
        <v>2272</v>
      </c>
      <c r="J955" s="381" t="s">
        <v>1413</v>
      </c>
      <c r="K955" s="381" t="s">
        <v>1413</v>
      </c>
      <c r="L955" s="378" t="s">
        <v>2473</v>
      </c>
      <c r="M955" s="378" t="s">
        <v>2460</v>
      </c>
      <c r="N955" s="382">
        <v>41226</v>
      </c>
      <c r="O955" s="383">
        <v>2012</v>
      </c>
      <c r="P955" s="378" t="s">
        <v>1413</v>
      </c>
      <c r="Q955" s="378" t="s">
        <v>1413</v>
      </c>
      <c r="R955" s="378" t="s">
        <v>1413</v>
      </c>
      <c r="S955" s="381" t="s">
        <v>1413</v>
      </c>
      <c r="T955" s="381" t="s">
        <v>1426</v>
      </c>
      <c r="U955" s="378" t="s">
        <v>2181</v>
      </c>
      <c r="V955" s="384" t="s">
        <v>1426</v>
      </c>
      <c r="W955" s="378" t="s">
        <v>1414</v>
      </c>
      <c r="X955" s="378" t="s">
        <v>2570</v>
      </c>
      <c r="Y955" s="378" t="s">
        <v>2346</v>
      </c>
      <c r="Z955" s="385" t="s">
        <v>1413</v>
      </c>
      <c r="AA955" s="385" t="s">
        <v>1413</v>
      </c>
      <c r="AB955" s="378" t="s">
        <v>2488</v>
      </c>
      <c r="AC955" s="378" t="s">
        <v>2562</v>
      </c>
      <c r="AD955" s="378" t="s">
        <v>2182</v>
      </c>
      <c r="AE955" s="378" t="s">
        <v>2183</v>
      </c>
      <c r="AF955" s="378" t="s">
        <v>2184</v>
      </c>
    </row>
    <row r="956" spans="1:32" hidden="1">
      <c r="A956" s="378" t="s">
        <v>142</v>
      </c>
      <c r="B956" s="379">
        <f t="shared" si="14"/>
        <v>0</v>
      </c>
      <c r="C956" s="378"/>
      <c r="D956" s="378"/>
      <c r="E956" s="378"/>
      <c r="F956" s="380" t="s">
        <v>1413</v>
      </c>
      <c r="G956" s="378" t="s">
        <v>2571</v>
      </c>
      <c r="H956" s="379" t="s">
        <v>1799</v>
      </c>
      <c r="I956" s="378" t="s">
        <v>2272</v>
      </c>
      <c r="J956" s="381" t="s">
        <v>1413</v>
      </c>
      <c r="K956" s="381" t="s">
        <v>1413</v>
      </c>
      <c r="L956" s="378" t="s">
        <v>2473</v>
      </c>
      <c r="M956" s="378" t="s">
        <v>2460</v>
      </c>
      <c r="N956" s="382">
        <v>41226</v>
      </c>
      <c r="O956" s="383">
        <v>2012</v>
      </c>
      <c r="P956" s="378" t="s">
        <v>1413</v>
      </c>
      <c r="Q956" s="378" t="s">
        <v>1413</v>
      </c>
      <c r="R956" s="378" t="s">
        <v>1413</v>
      </c>
      <c r="S956" s="381" t="s">
        <v>1413</v>
      </c>
      <c r="T956" s="381" t="s">
        <v>1426</v>
      </c>
      <c r="U956" s="378" t="s">
        <v>2181</v>
      </c>
      <c r="V956" s="384" t="s">
        <v>1426</v>
      </c>
      <c r="W956" s="378" t="s">
        <v>1414</v>
      </c>
      <c r="X956" s="378" t="s">
        <v>2572</v>
      </c>
      <c r="Y956" s="378" t="s">
        <v>2346</v>
      </c>
      <c r="Z956" s="385" t="s">
        <v>1413</v>
      </c>
      <c r="AA956" s="385" t="s">
        <v>1413</v>
      </c>
      <c r="AB956" s="378" t="s">
        <v>2488</v>
      </c>
      <c r="AC956" s="378" t="s">
        <v>2562</v>
      </c>
      <c r="AD956" s="378" t="s">
        <v>2182</v>
      </c>
      <c r="AE956" s="378" t="s">
        <v>2183</v>
      </c>
      <c r="AF956" s="378" t="s">
        <v>2184</v>
      </c>
    </row>
    <row r="957" spans="1:32" hidden="1">
      <c r="A957" s="378" t="s">
        <v>142</v>
      </c>
      <c r="B957" s="379">
        <f t="shared" si="14"/>
        <v>0</v>
      </c>
      <c r="C957" s="378"/>
      <c r="D957" s="378"/>
      <c r="E957" s="378"/>
      <c r="F957" s="380" t="s">
        <v>1413</v>
      </c>
      <c r="G957" s="378" t="s">
        <v>2573</v>
      </c>
      <c r="H957" s="379" t="s">
        <v>1799</v>
      </c>
      <c r="I957" s="378" t="s">
        <v>2272</v>
      </c>
      <c r="J957" s="381" t="s">
        <v>1413</v>
      </c>
      <c r="K957" s="381" t="s">
        <v>1413</v>
      </c>
      <c r="L957" s="378" t="s">
        <v>2473</v>
      </c>
      <c r="M957" s="378" t="s">
        <v>2460</v>
      </c>
      <c r="N957" s="382">
        <v>40463</v>
      </c>
      <c r="O957" s="383">
        <v>2010</v>
      </c>
      <c r="P957" s="378" t="s">
        <v>1413</v>
      </c>
      <c r="Q957" s="378" t="s">
        <v>1413</v>
      </c>
      <c r="R957" s="378" t="s">
        <v>1413</v>
      </c>
      <c r="S957" s="381" t="s">
        <v>1413</v>
      </c>
      <c r="T957" s="381" t="s">
        <v>1426</v>
      </c>
      <c r="U957" s="378" t="s">
        <v>2181</v>
      </c>
      <c r="V957" s="384" t="s">
        <v>1426</v>
      </c>
      <c r="W957" s="378" t="s">
        <v>1413</v>
      </c>
      <c r="X957" s="378" t="s">
        <v>2574</v>
      </c>
      <c r="Y957" s="378" t="s">
        <v>2346</v>
      </c>
      <c r="Z957" s="385" t="s">
        <v>1413</v>
      </c>
      <c r="AA957" s="385" t="s">
        <v>1413</v>
      </c>
      <c r="AB957" s="378" t="s">
        <v>2488</v>
      </c>
      <c r="AC957" s="378" t="s">
        <v>2562</v>
      </c>
      <c r="AD957" s="378" t="s">
        <v>2182</v>
      </c>
      <c r="AE957" s="378" t="s">
        <v>2183</v>
      </c>
      <c r="AF957" s="378" t="s">
        <v>2184</v>
      </c>
    </row>
    <row r="958" spans="1:32" hidden="1">
      <c r="A958" s="378" t="s">
        <v>143</v>
      </c>
      <c r="B958" s="379">
        <f t="shared" si="14"/>
        <v>0</v>
      </c>
      <c r="C958" s="378"/>
      <c r="D958" s="378"/>
      <c r="E958" s="378"/>
      <c r="F958" s="380" t="s">
        <v>1413</v>
      </c>
      <c r="G958" s="378" t="s">
        <v>2856</v>
      </c>
      <c r="H958" s="379" t="s">
        <v>1799</v>
      </c>
      <c r="I958" s="378" t="s">
        <v>2272</v>
      </c>
      <c r="J958" s="381" t="s">
        <v>1413</v>
      </c>
      <c r="K958" s="381" t="s">
        <v>1413</v>
      </c>
      <c r="L958" s="378" t="s">
        <v>2857</v>
      </c>
      <c r="M958" s="378" t="s">
        <v>2460</v>
      </c>
      <c r="N958" s="382">
        <v>41257</v>
      </c>
      <c r="O958" s="383">
        <v>2012</v>
      </c>
      <c r="P958" s="378" t="s">
        <v>1413</v>
      </c>
      <c r="Q958" s="378" t="s">
        <v>1413</v>
      </c>
      <c r="R958" s="378" t="s">
        <v>1413</v>
      </c>
      <c r="S958" s="381">
        <v>3</v>
      </c>
      <c r="T958" s="381" t="s">
        <v>1261</v>
      </c>
      <c r="U958" s="378" t="s">
        <v>2858</v>
      </c>
      <c r="V958" s="384" t="s">
        <v>1544</v>
      </c>
      <c r="W958" s="378" t="s">
        <v>1414</v>
      </c>
      <c r="X958" s="378" t="s">
        <v>2859</v>
      </c>
      <c r="Y958" s="378" t="s">
        <v>2785</v>
      </c>
      <c r="Z958" s="385" t="s">
        <v>1413</v>
      </c>
      <c r="AA958" s="385" t="s">
        <v>1413</v>
      </c>
      <c r="AB958" s="378" t="s">
        <v>2791</v>
      </c>
      <c r="AC958" s="378" t="s">
        <v>2860</v>
      </c>
      <c r="AD958" s="378" t="s">
        <v>1413</v>
      </c>
      <c r="AE958" s="378" t="s">
        <v>2860</v>
      </c>
      <c r="AF958" s="378" t="s">
        <v>1413</v>
      </c>
    </row>
    <row r="959" spans="1:32" hidden="1">
      <c r="A959" s="378" t="s">
        <v>144</v>
      </c>
      <c r="B959" s="379">
        <f t="shared" si="14"/>
        <v>0</v>
      </c>
      <c r="C959" s="378"/>
      <c r="D959" s="378"/>
      <c r="E959" s="378"/>
      <c r="F959" s="380" t="s">
        <v>1413</v>
      </c>
      <c r="G959" s="378" t="s">
        <v>3065</v>
      </c>
      <c r="H959" s="379" t="s">
        <v>1799</v>
      </c>
      <c r="I959" s="378" t="s">
        <v>2272</v>
      </c>
      <c r="J959" s="381" t="s">
        <v>1413</v>
      </c>
      <c r="K959" s="381" t="s">
        <v>1413</v>
      </c>
      <c r="L959" s="378" t="s">
        <v>3066</v>
      </c>
      <c r="M959" s="378" t="s">
        <v>3067</v>
      </c>
      <c r="N959" s="382">
        <v>39083</v>
      </c>
      <c r="O959" s="383">
        <v>2007</v>
      </c>
      <c r="P959" s="378" t="s">
        <v>1413</v>
      </c>
      <c r="Q959" s="378" t="s">
        <v>1413</v>
      </c>
      <c r="R959" s="378" t="s">
        <v>1413</v>
      </c>
      <c r="S959" s="381">
        <v>5</v>
      </c>
      <c r="T959" s="381" t="s">
        <v>1426</v>
      </c>
      <c r="U959" s="378" t="s">
        <v>2871</v>
      </c>
      <c r="V959" s="384" t="s">
        <v>1496</v>
      </c>
      <c r="W959" s="378" t="s">
        <v>1413</v>
      </c>
      <c r="X959" s="378" t="s">
        <v>1413</v>
      </c>
      <c r="Y959" s="378" t="s">
        <v>2871</v>
      </c>
      <c r="Z959" s="385" t="s">
        <v>1413</v>
      </c>
      <c r="AA959" s="385" t="s">
        <v>1413</v>
      </c>
      <c r="AB959" s="378" t="s">
        <v>3068</v>
      </c>
      <c r="AC959" s="378" t="s">
        <v>3069</v>
      </c>
      <c r="AD959" s="378" t="s">
        <v>1413</v>
      </c>
      <c r="AE959" s="378" t="s">
        <v>1413</v>
      </c>
      <c r="AF959" s="378" t="s">
        <v>1413</v>
      </c>
    </row>
    <row r="960" spans="1:32" hidden="1">
      <c r="A960" s="378" t="s">
        <v>144</v>
      </c>
      <c r="B960" s="379">
        <f t="shared" si="14"/>
        <v>0</v>
      </c>
      <c r="C960" s="378"/>
      <c r="D960" s="378"/>
      <c r="E960" s="378"/>
      <c r="F960" s="380" t="s">
        <v>1413</v>
      </c>
      <c r="G960" s="378" t="s">
        <v>2942</v>
      </c>
      <c r="H960" s="379" t="s">
        <v>1799</v>
      </c>
      <c r="I960" s="378" t="s">
        <v>2272</v>
      </c>
      <c r="J960" s="381" t="s">
        <v>1413</v>
      </c>
      <c r="K960" s="381" t="s">
        <v>1413</v>
      </c>
      <c r="L960" s="378" t="s">
        <v>2943</v>
      </c>
      <c r="M960" s="378" t="s">
        <v>2460</v>
      </c>
      <c r="N960" s="382">
        <v>29098</v>
      </c>
      <c r="O960" s="383">
        <v>1979</v>
      </c>
      <c r="P960" s="378" t="s">
        <v>1413</v>
      </c>
      <c r="Q960" s="378" t="s">
        <v>1413</v>
      </c>
      <c r="R960" s="378" t="s">
        <v>1413</v>
      </c>
      <c r="S960" s="381">
        <v>5</v>
      </c>
      <c r="T960" s="381" t="s">
        <v>1261</v>
      </c>
      <c r="U960" s="378" t="s">
        <v>2871</v>
      </c>
      <c r="V960" s="384" t="s">
        <v>1496</v>
      </c>
      <c r="W960" s="378" t="s">
        <v>1414</v>
      </c>
      <c r="X960" s="378" t="s">
        <v>2944</v>
      </c>
      <c r="Y960" s="378" t="s">
        <v>2871</v>
      </c>
      <c r="Z960" s="385" t="s">
        <v>1413</v>
      </c>
      <c r="AA960" s="385" t="s">
        <v>1413</v>
      </c>
      <c r="AB960" s="378" t="s">
        <v>2945</v>
      </c>
      <c r="AC960" s="378" t="s">
        <v>2946</v>
      </c>
      <c r="AD960" s="378" t="s">
        <v>1413</v>
      </c>
      <c r="AE960" s="378" t="s">
        <v>1413</v>
      </c>
      <c r="AF960" s="378" t="s">
        <v>1413</v>
      </c>
    </row>
    <row r="961" spans="1:32" hidden="1">
      <c r="A961" s="378" t="s">
        <v>144</v>
      </c>
      <c r="B961" s="379">
        <f t="shared" si="14"/>
        <v>0</v>
      </c>
      <c r="C961" s="378"/>
      <c r="D961" s="378"/>
      <c r="E961" s="378"/>
      <c r="F961" s="380" t="s">
        <v>1413</v>
      </c>
      <c r="G961" s="378" t="s">
        <v>2947</v>
      </c>
      <c r="H961" s="379" t="s">
        <v>1799</v>
      </c>
      <c r="I961" s="378" t="s">
        <v>2272</v>
      </c>
      <c r="J961" s="381" t="s">
        <v>1413</v>
      </c>
      <c r="K961" s="381" t="s">
        <v>1413</v>
      </c>
      <c r="L961" s="378" t="s">
        <v>2948</v>
      </c>
      <c r="M961" s="378" t="s">
        <v>2460</v>
      </c>
      <c r="N961" s="382">
        <v>32422</v>
      </c>
      <c r="O961" s="383">
        <v>1988</v>
      </c>
      <c r="P961" s="378" t="s">
        <v>1413</v>
      </c>
      <c r="Q961" s="378" t="s">
        <v>1413</v>
      </c>
      <c r="R961" s="378" t="s">
        <v>1413</v>
      </c>
      <c r="S961" s="381">
        <v>5</v>
      </c>
      <c r="T961" s="381" t="s">
        <v>1261</v>
      </c>
      <c r="U961" s="378" t="s">
        <v>2949</v>
      </c>
      <c r="V961" s="384" t="s">
        <v>1496</v>
      </c>
      <c r="W961" s="378" t="s">
        <v>1413</v>
      </c>
      <c r="X961" s="378" t="s">
        <v>2950</v>
      </c>
      <c r="Y961" s="378" t="s">
        <v>2871</v>
      </c>
      <c r="Z961" s="385" t="s">
        <v>1413</v>
      </c>
      <c r="AA961" s="385" t="s">
        <v>1413</v>
      </c>
      <c r="AB961" s="378" t="s">
        <v>2951</v>
      </c>
      <c r="AC961" s="378" t="s">
        <v>2952</v>
      </c>
      <c r="AD961" s="378" t="s">
        <v>1413</v>
      </c>
      <c r="AE961" s="378" t="s">
        <v>1413</v>
      </c>
      <c r="AF961" s="378" t="s">
        <v>1413</v>
      </c>
    </row>
    <row r="962" spans="1:32" hidden="1">
      <c r="A962" s="378" t="s">
        <v>144</v>
      </c>
      <c r="B962" s="379">
        <f t="shared" si="14"/>
        <v>0</v>
      </c>
      <c r="C962" s="378"/>
      <c r="D962" s="378"/>
      <c r="E962" s="378"/>
      <c r="F962" s="380" t="s">
        <v>1413</v>
      </c>
      <c r="G962" s="378" t="s">
        <v>3086</v>
      </c>
      <c r="H962" s="379" t="s">
        <v>1799</v>
      </c>
      <c r="I962" s="378" t="s">
        <v>2272</v>
      </c>
      <c r="J962" s="381" t="s">
        <v>1413</v>
      </c>
      <c r="K962" s="381" t="s">
        <v>1413</v>
      </c>
      <c r="L962" s="378" t="s">
        <v>3087</v>
      </c>
      <c r="M962" s="378" t="s">
        <v>2460</v>
      </c>
      <c r="N962" s="382">
        <v>38539</v>
      </c>
      <c r="O962" s="383">
        <v>2005</v>
      </c>
      <c r="P962" s="378" t="s">
        <v>1413</v>
      </c>
      <c r="Q962" s="378" t="s">
        <v>1413</v>
      </c>
      <c r="R962" s="378" t="s">
        <v>1413</v>
      </c>
      <c r="S962" s="381">
        <v>2</v>
      </c>
      <c r="T962" s="381" t="s">
        <v>1426</v>
      </c>
      <c r="U962" s="378" t="s">
        <v>2871</v>
      </c>
      <c r="V962" s="384" t="s">
        <v>1496</v>
      </c>
      <c r="W962" s="378" t="s">
        <v>1414</v>
      </c>
      <c r="X962" s="378" t="s">
        <v>3088</v>
      </c>
      <c r="Y962" s="378" t="s">
        <v>2871</v>
      </c>
      <c r="Z962" s="385" t="s">
        <v>1413</v>
      </c>
      <c r="AA962" s="385" t="s">
        <v>1413</v>
      </c>
      <c r="AB962" s="378" t="s">
        <v>3089</v>
      </c>
      <c r="AC962" s="378" t="s">
        <v>1413</v>
      </c>
      <c r="AD962" s="378" t="s">
        <v>1413</v>
      </c>
      <c r="AE962" s="378" t="s">
        <v>1413</v>
      </c>
      <c r="AF962" s="378" t="s">
        <v>1413</v>
      </c>
    </row>
    <row r="963" spans="1:32" hidden="1">
      <c r="A963" s="378" t="s">
        <v>144</v>
      </c>
      <c r="B963" s="379">
        <f t="shared" si="14"/>
        <v>0</v>
      </c>
      <c r="C963" s="378"/>
      <c r="D963" s="378"/>
      <c r="E963" s="378"/>
      <c r="F963" s="380" t="s">
        <v>1413</v>
      </c>
      <c r="G963" s="378" t="s">
        <v>3090</v>
      </c>
      <c r="H963" s="379" t="s">
        <v>1799</v>
      </c>
      <c r="I963" s="378" t="s">
        <v>2272</v>
      </c>
      <c r="J963" s="381" t="s">
        <v>1413</v>
      </c>
      <c r="K963" s="381" t="s">
        <v>1413</v>
      </c>
      <c r="L963" s="378" t="s">
        <v>3091</v>
      </c>
      <c r="M963" s="378" t="s">
        <v>2460</v>
      </c>
      <c r="N963" s="382">
        <v>38539</v>
      </c>
      <c r="O963" s="383">
        <v>2005</v>
      </c>
      <c r="P963" s="378" t="s">
        <v>1413</v>
      </c>
      <c r="Q963" s="378" t="s">
        <v>1413</v>
      </c>
      <c r="R963" s="378" t="s">
        <v>1413</v>
      </c>
      <c r="S963" s="381">
        <v>2</v>
      </c>
      <c r="T963" s="381" t="s">
        <v>1426</v>
      </c>
      <c r="U963" s="378" t="s">
        <v>2871</v>
      </c>
      <c r="V963" s="384" t="s">
        <v>1496</v>
      </c>
      <c r="W963" s="378" t="s">
        <v>1413</v>
      </c>
      <c r="X963" s="378" t="s">
        <v>3092</v>
      </c>
      <c r="Y963" s="378" t="s">
        <v>2871</v>
      </c>
      <c r="Z963" s="385" t="s">
        <v>1413</v>
      </c>
      <c r="AA963" s="385" t="s">
        <v>1413</v>
      </c>
      <c r="AB963" s="378" t="s">
        <v>3089</v>
      </c>
      <c r="AC963" s="378" t="s">
        <v>1413</v>
      </c>
      <c r="AD963" s="378" t="s">
        <v>1413</v>
      </c>
      <c r="AE963" s="378" t="s">
        <v>1413</v>
      </c>
      <c r="AF963" s="378" t="s">
        <v>1413</v>
      </c>
    </row>
    <row r="964" spans="1:32" hidden="1">
      <c r="A964" s="378" t="s">
        <v>144</v>
      </c>
      <c r="B964" s="379">
        <f t="shared" si="14"/>
        <v>0</v>
      </c>
      <c r="C964" s="378"/>
      <c r="D964" s="378"/>
      <c r="E964" s="378"/>
      <c r="F964" s="380" t="s">
        <v>1413</v>
      </c>
      <c r="G964" s="378" t="s">
        <v>3102</v>
      </c>
      <c r="H964" s="379" t="s">
        <v>1799</v>
      </c>
      <c r="I964" s="378" t="s">
        <v>2272</v>
      </c>
      <c r="J964" s="381" t="s">
        <v>1413</v>
      </c>
      <c r="K964" s="381" t="s">
        <v>1413</v>
      </c>
      <c r="L964" s="378" t="s">
        <v>3103</v>
      </c>
      <c r="M964" s="378" t="s">
        <v>2460</v>
      </c>
      <c r="N964" s="382">
        <v>39266</v>
      </c>
      <c r="O964" s="383">
        <v>2007</v>
      </c>
      <c r="P964" s="378" t="s">
        <v>1413</v>
      </c>
      <c r="Q964" s="378" t="s">
        <v>1413</v>
      </c>
      <c r="R964" s="378" t="s">
        <v>1413</v>
      </c>
      <c r="S964" s="381">
        <v>2</v>
      </c>
      <c r="T964" s="381" t="s">
        <v>1426</v>
      </c>
      <c r="U964" s="378" t="s">
        <v>2871</v>
      </c>
      <c r="V964" s="384" t="s">
        <v>1496</v>
      </c>
      <c r="W964" s="378" t="s">
        <v>1414</v>
      </c>
      <c r="X964" s="378" t="s">
        <v>3104</v>
      </c>
      <c r="Y964" s="378" t="s">
        <v>2871</v>
      </c>
      <c r="Z964" s="385" t="s">
        <v>1413</v>
      </c>
      <c r="AA964" s="385" t="s">
        <v>1413</v>
      </c>
      <c r="AB964" s="378" t="s">
        <v>3089</v>
      </c>
      <c r="AC964" s="378" t="s">
        <v>1413</v>
      </c>
      <c r="AD964" s="378" t="s">
        <v>1413</v>
      </c>
      <c r="AE964" s="378" t="s">
        <v>1413</v>
      </c>
      <c r="AF964" s="378" t="s">
        <v>1413</v>
      </c>
    </row>
    <row r="965" spans="1:32" hidden="1">
      <c r="A965" s="378" t="s">
        <v>144</v>
      </c>
      <c r="B965" s="379">
        <f t="shared" si="14"/>
        <v>0</v>
      </c>
      <c r="C965" s="378"/>
      <c r="D965" s="378"/>
      <c r="E965" s="378"/>
      <c r="F965" s="380" t="s">
        <v>1413</v>
      </c>
      <c r="G965" s="378" t="s">
        <v>3105</v>
      </c>
      <c r="H965" s="379" t="s">
        <v>1799</v>
      </c>
      <c r="I965" s="378" t="s">
        <v>2272</v>
      </c>
      <c r="J965" s="381" t="s">
        <v>1413</v>
      </c>
      <c r="K965" s="381" t="s">
        <v>1413</v>
      </c>
      <c r="L965" s="378" t="s">
        <v>3091</v>
      </c>
      <c r="M965" s="378" t="s">
        <v>2460</v>
      </c>
      <c r="N965" s="382">
        <v>39266</v>
      </c>
      <c r="O965" s="383">
        <v>2007</v>
      </c>
      <c r="P965" s="378" t="s">
        <v>1413</v>
      </c>
      <c r="Q965" s="378" t="s">
        <v>1413</v>
      </c>
      <c r="R965" s="378" t="s">
        <v>1413</v>
      </c>
      <c r="S965" s="381">
        <v>2</v>
      </c>
      <c r="T965" s="381" t="s">
        <v>1426</v>
      </c>
      <c r="U965" s="378" t="s">
        <v>2871</v>
      </c>
      <c r="V965" s="384" t="s">
        <v>1496</v>
      </c>
      <c r="W965" s="378" t="s">
        <v>1413</v>
      </c>
      <c r="X965" s="378" t="s">
        <v>3106</v>
      </c>
      <c r="Y965" s="378" t="s">
        <v>2871</v>
      </c>
      <c r="Z965" s="385" t="s">
        <v>1413</v>
      </c>
      <c r="AA965" s="385" t="s">
        <v>1413</v>
      </c>
      <c r="AB965" s="378" t="s">
        <v>3089</v>
      </c>
      <c r="AC965" s="378" t="s">
        <v>1413</v>
      </c>
      <c r="AD965" s="378" t="s">
        <v>1413</v>
      </c>
      <c r="AE965" s="378" t="s">
        <v>1413</v>
      </c>
      <c r="AF965" s="378" t="s">
        <v>1413</v>
      </c>
    </row>
    <row r="966" spans="1:32" hidden="1">
      <c r="A966" s="378" t="s">
        <v>144</v>
      </c>
      <c r="B966" s="379">
        <f t="shared" ref="B966:B1029" si="15">COUNTIF(C966:E966,"yes")</f>
        <v>0</v>
      </c>
      <c r="C966" s="378"/>
      <c r="D966" s="378"/>
      <c r="E966" s="378"/>
      <c r="F966" s="380" t="s">
        <v>1413</v>
      </c>
      <c r="G966" s="378" t="s">
        <v>3107</v>
      </c>
      <c r="H966" s="379" t="s">
        <v>1799</v>
      </c>
      <c r="I966" s="378" t="s">
        <v>2272</v>
      </c>
      <c r="J966" s="381" t="s">
        <v>1413</v>
      </c>
      <c r="K966" s="381" t="s">
        <v>1413</v>
      </c>
      <c r="L966" s="378" t="s">
        <v>3108</v>
      </c>
      <c r="M966" s="378" t="s">
        <v>2460</v>
      </c>
      <c r="N966" s="382">
        <v>36958</v>
      </c>
      <c r="O966" s="383">
        <v>2001</v>
      </c>
      <c r="P966" s="378" t="s">
        <v>1413</v>
      </c>
      <c r="Q966" s="378" t="s">
        <v>1413</v>
      </c>
      <c r="R966" s="378" t="s">
        <v>1413</v>
      </c>
      <c r="S966" s="381">
        <v>5</v>
      </c>
      <c r="T966" s="381" t="s">
        <v>1261</v>
      </c>
      <c r="U966" s="378" t="s">
        <v>2949</v>
      </c>
      <c r="V966" s="384" t="s">
        <v>1496</v>
      </c>
      <c r="W966" s="378" t="s">
        <v>1413</v>
      </c>
      <c r="X966" s="378" t="s">
        <v>3109</v>
      </c>
      <c r="Y966" s="378" t="s">
        <v>2871</v>
      </c>
      <c r="Z966" s="385" t="s">
        <v>1413</v>
      </c>
      <c r="AA966" s="385" t="s">
        <v>1413</v>
      </c>
      <c r="AB966" s="378" t="s">
        <v>3110</v>
      </c>
      <c r="AC966" s="378" t="s">
        <v>3111</v>
      </c>
      <c r="AD966" s="378" t="s">
        <v>1413</v>
      </c>
      <c r="AE966" s="378" t="s">
        <v>1413</v>
      </c>
      <c r="AF966" s="378" t="s">
        <v>1413</v>
      </c>
    </row>
    <row r="967" spans="1:32" hidden="1">
      <c r="A967" s="378" t="s">
        <v>3541</v>
      </c>
      <c r="B967" s="379">
        <f t="shared" si="15"/>
        <v>0</v>
      </c>
      <c r="C967" s="378"/>
      <c r="D967" s="378"/>
      <c r="E967" s="378"/>
      <c r="F967" s="380" t="s">
        <v>1413</v>
      </c>
      <c r="G967" s="378" t="s">
        <v>3683</v>
      </c>
      <c r="H967" s="379" t="s">
        <v>1799</v>
      </c>
      <c r="I967" s="378" t="s">
        <v>2272</v>
      </c>
      <c r="J967" s="381" t="s">
        <v>1413</v>
      </c>
      <c r="K967" s="381" t="s">
        <v>1413</v>
      </c>
      <c r="L967" s="378" t="s">
        <v>3581</v>
      </c>
      <c r="M967" s="378" t="s">
        <v>3582</v>
      </c>
      <c r="N967" s="382">
        <v>39827</v>
      </c>
      <c r="O967" s="383">
        <v>2009</v>
      </c>
      <c r="P967" s="378" t="s">
        <v>1413</v>
      </c>
      <c r="Q967" s="378" t="s">
        <v>1413</v>
      </c>
      <c r="R967" s="378" t="s">
        <v>1413</v>
      </c>
      <c r="S967" s="381" t="s">
        <v>1413</v>
      </c>
      <c r="T967" s="381" t="s">
        <v>1413</v>
      </c>
      <c r="U967" s="378" t="s">
        <v>1413</v>
      </c>
      <c r="V967" s="384" t="s">
        <v>1413</v>
      </c>
      <c r="W967" s="378" t="s">
        <v>1413</v>
      </c>
      <c r="X967" s="378" t="s">
        <v>1413</v>
      </c>
      <c r="Y967" s="378" t="s">
        <v>3582</v>
      </c>
      <c r="Z967" s="385" t="s">
        <v>1413</v>
      </c>
      <c r="AA967" s="385" t="s">
        <v>1413</v>
      </c>
      <c r="AB967" s="378" t="s">
        <v>3591</v>
      </c>
      <c r="AC967" s="378" t="s">
        <v>1413</v>
      </c>
      <c r="AD967" s="378" t="s">
        <v>1413</v>
      </c>
      <c r="AE967" s="378" t="s">
        <v>1413</v>
      </c>
      <c r="AF967" s="378" t="s">
        <v>1413</v>
      </c>
    </row>
    <row r="968" spans="1:32" hidden="1">
      <c r="A968" s="378" t="s">
        <v>3541</v>
      </c>
      <c r="B968" s="379">
        <f t="shared" si="15"/>
        <v>0</v>
      </c>
      <c r="C968" s="378"/>
      <c r="D968" s="378"/>
      <c r="E968" s="378"/>
      <c r="F968" s="380" t="s">
        <v>1413</v>
      </c>
      <c r="G968" s="378" t="s">
        <v>3684</v>
      </c>
      <c r="H968" s="379" t="s">
        <v>1799</v>
      </c>
      <c r="I968" s="378" t="s">
        <v>2272</v>
      </c>
      <c r="J968" s="381" t="s">
        <v>1413</v>
      </c>
      <c r="K968" s="381" t="s">
        <v>1413</v>
      </c>
      <c r="L968" s="378" t="s">
        <v>3581</v>
      </c>
      <c r="M968" s="378" t="s">
        <v>3582</v>
      </c>
      <c r="N968" s="382">
        <v>39871</v>
      </c>
      <c r="O968" s="383">
        <v>2009</v>
      </c>
      <c r="P968" s="378" t="s">
        <v>1413</v>
      </c>
      <c r="Q968" s="378" t="s">
        <v>1413</v>
      </c>
      <c r="R968" s="378" t="s">
        <v>1413</v>
      </c>
      <c r="S968" s="381" t="s">
        <v>1413</v>
      </c>
      <c r="T968" s="381" t="s">
        <v>1413</v>
      </c>
      <c r="U968" s="378" t="s">
        <v>1413</v>
      </c>
      <c r="V968" s="384" t="s">
        <v>1413</v>
      </c>
      <c r="W968" s="378" t="s">
        <v>1413</v>
      </c>
      <c r="X968" s="378" t="s">
        <v>1413</v>
      </c>
      <c r="Y968" s="378" t="s">
        <v>3582</v>
      </c>
      <c r="Z968" s="385" t="s">
        <v>1413</v>
      </c>
      <c r="AA968" s="385" t="s">
        <v>1413</v>
      </c>
      <c r="AB968" s="378" t="s">
        <v>3591</v>
      </c>
      <c r="AC968" s="378" t="s">
        <v>1413</v>
      </c>
      <c r="AD968" s="378" t="s">
        <v>1413</v>
      </c>
      <c r="AE968" s="378" t="s">
        <v>1413</v>
      </c>
      <c r="AF968" s="378" t="s">
        <v>1413</v>
      </c>
    </row>
    <row r="969" spans="1:32" hidden="1">
      <c r="A969" s="378" t="s">
        <v>3541</v>
      </c>
      <c r="B969" s="379">
        <f t="shared" si="15"/>
        <v>0</v>
      </c>
      <c r="C969" s="378"/>
      <c r="D969" s="378"/>
      <c r="E969" s="378"/>
      <c r="F969" s="380" t="s">
        <v>1413</v>
      </c>
      <c r="G969" s="378" t="s">
        <v>3685</v>
      </c>
      <c r="H969" s="379" t="s">
        <v>1799</v>
      </c>
      <c r="I969" s="378" t="s">
        <v>2272</v>
      </c>
      <c r="J969" s="381" t="s">
        <v>1413</v>
      </c>
      <c r="K969" s="381" t="s">
        <v>1413</v>
      </c>
      <c r="L969" s="378" t="s">
        <v>3581</v>
      </c>
      <c r="M969" s="378" t="s">
        <v>3582</v>
      </c>
      <c r="N969" s="382">
        <v>41089</v>
      </c>
      <c r="O969" s="383">
        <v>2012</v>
      </c>
      <c r="P969" s="378" t="s">
        <v>1413</v>
      </c>
      <c r="Q969" s="378" t="s">
        <v>1413</v>
      </c>
      <c r="R969" s="378" t="s">
        <v>1413</v>
      </c>
      <c r="S969" s="381" t="s">
        <v>1413</v>
      </c>
      <c r="T969" s="381" t="s">
        <v>1413</v>
      </c>
      <c r="U969" s="378" t="s">
        <v>1413</v>
      </c>
      <c r="V969" s="384" t="s">
        <v>1413</v>
      </c>
      <c r="W969" s="378" t="s">
        <v>1413</v>
      </c>
      <c r="X969" s="378" t="s">
        <v>1413</v>
      </c>
      <c r="Y969" s="378" t="s">
        <v>3582</v>
      </c>
      <c r="Z969" s="385" t="s">
        <v>1413</v>
      </c>
      <c r="AA969" s="385" t="s">
        <v>1413</v>
      </c>
      <c r="AB969" s="378" t="s">
        <v>3591</v>
      </c>
      <c r="AC969" s="378" t="s">
        <v>1413</v>
      </c>
      <c r="AD969" s="378" t="s">
        <v>1413</v>
      </c>
      <c r="AE969" s="378" t="s">
        <v>1413</v>
      </c>
      <c r="AF969" s="378" t="s">
        <v>1413</v>
      </c>
    </row>
    <row r="970" spans="1:32" hidden="1">
      <c r="A970" s="378" t="s">
        <v>3541</v>
      </c>
      <c r="B970" s="379">
        <f t="shared" si="15"/>
        <v>0</v>
      </c>
      <c r="C970" s="378"/>
      <c r="D970" s="378"/>
      <c r="E970" s="378"/>
      <c r="F970" s="380" t="s">
        <v>1413</v>
      </c>
      <c r="G970" s="378" t="s">
        <v>3580</v>
      </c>
      <c r="H970" s="379" t="s">
        <v>1799</v>
      </c>
      <c r="I970" s="378" t="s">
        <v>2272</v>
      </c>
      <c r="J970" s="381" t="s">
        <v>1413</v>
      </c>
      <c r="K970" s="381" t="s">
        <v>1413</v>
      </c>
      <c r="L970" s="378" t="s">
        <v>3581</v>
      </c>
      <c r="M970" s="378" t="s">
        <v>3582</v>
      </c>
      <c r="N970" s="382">
        <v>41908</v>
      </c>
      <c r="O970" s="383">
        <v>2014</v>
      </c>
      <c r="P970" s="378" t="s">
        <v>1413</v>
      </c>
      <c r="Q970" s="378" t="s">
        <v>1413</v>
      </c>
      <c r="R970" s="378" t="s">
        <v>1413</v>
      </c>
      <c r="S970" s="381" t="s">
        <v>1413</v>
      </c>
      <c r="T970" s="381" t="s">
        <v>1413</v>
      </c>
      <c r="U970" s="378" t="s">
        <v>1413</v>
      </c>
      <c r="V970" s="384" t="s">
        <v>1413</v>
      </c>
      <c r="W970" s="378" t="s">
        <v>1413</v>
      </c>
      <c r="X970" s="378" t="s">
        <v>1413</v>
      </c>
      <c r="Y970" s="378" t="s">
        <v>3582</v>
      </c>
      <c r="Z970" s="385" t="s">
        <v>1413</v>
      </c>
      <c r="AA970" s="385" t="s">
        <v>1413</v>
      </c>
      <c r="AB970" s="378" t="s">
        <v>3583</v>
      </c>
      <c r="AC970" s="378" t="s">
        <v>1413</v>
      </c>
      <c r="AD970" s="378" t="s">
        <v>1413</v>
      </c>
      <c r="AE970" s="378" t="s">
        <v>1413</v>
      </c>
      <c r="AF970" s="378" t="s">
        <v>1413</v>
      </c>
    </row>
    <row r="971" spans="1:32" hidden="1">
      <c r="A971" s="378" t="s">
        <v>3541</v>
      </c>
      <c r="B971" s="379">
        <f t="shared" si="15"/>
        <v>0</v>
      </c>
      <c r="C971" s="378"/>
      <c r="D971" s="378"/>
      <c r="E971" s="378"/>
      <c r="F971" s="380" t="s">
        <v>1413</v>
      </c>
      <c r="G971" s="378" t="s">
        <v>3688</v>
      </c>
      <c r="H971" s="379" t="s">
        <v>1799</v>
      </c>
      <c r="I971" s="378" t="s">
        <v>2272</v>
      </c>
      <c r="J971" s="381" t="s">
        <v>1413</v>
      </c>
      <c r="K971" s="381" t="s">
        <v>1413</v>
      </c>
      <c r="L971" s="378" t="s">
        <v>3581</v>
      </c>
      <c r="M971" s="378" t="s">
        <v>3582</v>
      </c>
      <c r="N971" s="382">
        <v>40441</v>
      </c>
      <c r="O971" s="383">
        <v>2010</v>
      </c>
      <c r="P971" s="378" t="s">
        <v>1413</v>
      </c>
      <c r="Q971" s="378" t="s">
        <v>1413</v>
      </c>
      <c r="R971" s="378" t="s">
        <v>1413</v>
      </c>
      <c r="S971" s="381" t="s">
        <v>1413</v>
      </c>
      <c r="T971" s="381" t="s">
        <v>1413</v>
      </c>
      <c r="U971" s="378" t="s">
        <v>1413</v>
      </c>
      <c r="V971" s="384" t="s">
        <v>1413</v>
      </c>
      <c r="W971" s="378" t="s">
        <v>1413</v>
      </c>
      <c r="X971" s="378" t="s">
        <v>1413</v>
      </c>
      <c r="Y971" s="378" t="s">
        <v>3582</v>
      </c>
      <c r="Z971" s="385" t="s">
        <v>1413</v>
      </c>
      <c r="AA971" s="385" t="s">
        <v>1413</v>
      </c>
      <c r="AB971" s="378" t="s">
        <v>3583</v>
      </c>
      <c r="AC971" s="378" t="s">
        <v>1413</v>
      </c>
      <c r="AD971" s="378" t="s">
        <v>1413</v>
      </c>
      <c r="AE971" s="378" t="s">
        <v>1413</v>
      </c>
      <c r="AF971" s="378" t="s">
        <v>1413</v>
      </c>
    </row>
    <row r="972" spans="1:32" hidden="1">
      <c r="A972" s="378" t="s">
        <v>3541</v>
      </c>
      <c r="B972" s="379">
        <f t="shared" si="15"/>
        <v>0</v>
      </c>
      <c r="C972" s="378"/>
      <c r="D972" s="378"/>
      <c r="E972" s="378"/>
      <c r="F972" s="380" t="s">
        <v>1413</v>
      </c>
      <c r="G972" s="378" t="s">
        <v>3584</v>
      </c>
      <c r="H972" s="379" t="s">
        <v>1799</v>
      </c>
      <c r="I972" s="378" t="s">
        <v>2272</v>
      </c>
      <c r="J972" s="381" t="s">
        <v>1413</v>
      </c>
      <c r="K972" s="381" t="s">
        <v>1413</v>
      </c>
      <c r="L972" s="378" t="s">
        <v>3581</v>
      </c>
      <c r="M972" s="378" t="s">
        <v>3582</v>
      </c>
      <c r="N972" s="382">
        <v>42423</v>
      </c>
      <c r="O972" s="383">
        <v>2016</v>
      </c>
      <c r="P972" s="378" t="s">
        <v>1413</v>
      </c>
      <c r="Q972" s="378" t="s">
        <v>1413</v>
      </c>
      <c r="R972" s="378" t="s">
        <v>1413</v>
      </c>
      <c r="S972" s="381" t="s">
        <v>1413</v>
      </c>
      <c r="T972" s="381" t="s">
        <v>1413</v>
      </c>
      <c r="U972" s="378" t="s">
        <v>1413</v>
      </c>
      <c r="V972" s="384" t="s">
        <v>1413</v>
      </c>
      <c r="W972" s="378" t="s">
        <v>1413</v>
      </c>
      <c r="X972" s="378" t="s">
        <v>1413</v>
      </c>
      <c r="Y972" s="378" t="s">
        <v>3582</v>
      </c>
      <c r="Z972" s="385" t="s">
        <v>1413</v>
      </c>
      <c r="AA972" s="385" t="s">
        <v>1413</v>
      </c>
      <c r="AB972" s="378" t="s">
        <v>3585</v>
      </c>
      <c r="AC972" s="378" t="s">
        <v>1413</v>
      </c>
      <c r="AD972" s="378" t="s">
        <v>1413</v>
      </c>
      <c r="AE972" s="378" t="s">
        <v>1413</v>
      </c>
      <c r="AF972" s="378" t="s">
        <v>1413</v>
      </c>
    </row>
    <row r="973" spans="1:32" hidden="1">
      <c r="A973" s="378" t="s">
        <v>3541</v>
      </c>
      <c r="B973" s="379">
        <f t="shared" si="15"/>
        <v>0</v>
      </c>
      <c r="C973" s="378"/>
      <c r="D973" s="378"/>
      <c r="E973" s="378"/>
      <c r="F973" s="380" t="s">
        <v>1413</v>
      </c>
      <c r="G973" s="378" t="s">
        <v>3689</v>
      </c>
      <c r="H973" s="379" t="s">
        <v>1799</v>
      </c>
      <c r="I973" s="378" t="s">
        <v>2272</v>
      </c>
      <c r="J973" s="381" t="s">
        <v>1413</v>
      </c>
      <c r="K973" s="381" t="s">
        <v>1413</v>
      </c>
      <c r="L973" s="378" t="s">
        <v>3581</v>
      </c>
      <c r="M973" s="378" t="s">
        <v>3582</v>
      </c>
      <c r="N973" s="382">
        <v>40442</v>
      </c>
      <c r="O973" s="383">
        <v>2010</v>
      </c>
      <c r="P973" s="378" t="s">
        <v>1413</v>
      </c>
      <c r="Q973" s="378" t="s">
        <v>1413</v>
      </c>
      <c r="R973" s="378" t="s">
        <v>1413</v>
      </c>
      <c r="S973" s="381" t="s">
        <v>1413</v>
      </c>
      <c r="T973" s="381" t="s">
        <v>1413</v>
      </c>
      <c r="U973" s="378" t="s">
        <v>1413</v>
      </c>
      <c r="V973" s="384" t="s">
        <v>1413</v>
      </c>
      <c r="W973" s="378" t="s">
        <v>1413</v>
      </c>
      <c r="X973" s="378" t="s">
        <v>1413</v>
      </c>
      <c r="Y973" s="378" t="s">
        <v>3582</v>
      </c>
      <c r="Z973" s="385" t="s">
        <v>1413</v>
      </c>
      <c r="AA973" s="385" t="s">
        <v>1413</v>
      </c>
      <c r="AB973" s="378" t="s">
        <v>3583</v>
      </c>
      <c r="AC973" s="378" t="s">
        <v>1413</v>
      </c>
      <c r="AD973" s="378" t="s">
        <v>1413</v>
      </c>
      <c r="AE973" s="378" t="s">
        <v>1413</v>
      </c>
      <c r="AF973" s="378" t="s">
        <v>1413</v>
      </c>
    </row>
    <row r="974" spans="1:32" hidden="1">
      <c r="A974" s="378" t="s">
        <v>3541</v>
      </c>
      <c r="B974" s="379">
        <f t="shared" si="15"/>
        <v>0</v>
      </c>
      <c r="C974" s="378"/>
      <c r="D974" s="378"/>
      <c r="E974" s="378"/>
      <c r="F974" s="380" t="s">
        <v>1413</v>
      </c>
      <c r="G974" s="378" t="s">
        <v>3690</v>
      </c>
      <c r="H974" s="379" t="s">
        <v>1799</v>
      </c>
      <c r="I974" s="378" t="s">
        <v>2272</v>
      </c>
      <c r="J974" s="381" t="s">
        <v>1413</v>
      </c>
      <c r="K974" s="381" t="s">
        <v>1413</v>
      </c>
      <c r="L974" s="378" t="s">
        <v>3581</v>
      </c>
      <c r="M974" s="378" t="s">
        <v>3582</v>
      </c>
      <c r="N974" s="382">
        <v>40443</v>
      </c>
      <c r="O974" s="383">
        <v>2010</v>
      </c>
      <c r="P974" s="378" t="s">
        <v>1413</v>
      </c>
      <c r="Q974" s="378" t="s">
        <v>1413</v>
      </c>
      <c r="R974" s="378" t="s">
        <v>1413</v>
      </c>
      <c r="S974" s="381" t="s">
        <v>1413</v>
      </c>
      <c r="T974" s="381" t="s">
        <v>1413</v>
      </c>
      <c r="U974" s="378" t="s">
        <v>1413</v>
      </c>
      <c r="V974" s="384" t="s">
        <v>1413</v>
      </c>
      <c r="W974" s="378" t="s">
        <v>1413</v>
      </c>
      <c r="X974" s="378" t="s">
        <v>1413</v>
      </c>
      <c r="Y974" s="378" t="s">
        <v>3582</v>
      </c>
      <c r="Z974" s="385" t="s">
        <v>1413</v>
      </c>
      <c r="AA974" s="385" t="s">
        <v>1413</v>
      </c>
      <c r="AB974" s="378" t="s">
        <v>3691</v>
      </c>
      <c r="AC974" s="378" t="s">
        <v>1413</v>
      </c>
      <c r="AD974" s="378" t="s">
        <v>1413</v>
      </c>
      <c r="AE974" s="378" t="s">
        <v>1413</v>
      </c>
      <c r="AF974" s="378" t="s">
        <v>1413</v>
      </c>
    </row>
    <row r="975" spans="1:32" hidden="1">
      <c r="A975" s="378" t="s">
        <v>3541</v>
      </c>
      <c r="B975" s="379">
        <f t="shared" si="15"/>
        <v>0</v>
      </c>
      <c r="C975" s="378"/>
      <c r="D975" s="378"/>
      <c r="E975" s="378"/>
      <c r="F975" s="380" t="s">
        <v>1413</v>
      </c>
      <c r="G975" s="378" t="s">
        <v>3692</v>
      </c>
      <c r="H975" s="379" t="s">
        <v>1799</v>
      </c>
      <c r="I975" s="378" t="s">
        <v>2272</v>
      </c>
      <c r="J975" s="381" t="s">
        <v>1413</v>
      </c>
      <c r="K975" s="381" t="s">
        <v>1413</v>
      </c>
      <c r="L975" s="378" t="s">
        <v>3581</v>
      </c>
      <c r="M975" s="378" t="s">
        <v>3582</v>
      </c>
      <c r="N975" s="382">
        <v>40444</v>
      </c>
      <c r="O975" s="383">
        <v>2010</v>
      </c>
      <c r="P975" s="378" t="s">
        <v>1413</v>
      </c>
      <c r="Q975" s="378" t="s">
        <v>1413</v>
      </c>
      <c r="R975" s="378" t="s">
        <v>1413</v>
      </c>
      <c r="S975" s="381" t="s">
        <v>1413</v>
      </c>
      <c r="T975" s="381" t="s">
        <v>1413</v>
      </c>
      <c r="U975" s="378" t="s">
        <v>1413</v>
      </c>
      <c r="V975" s="384" t="s">
        <v>1413</v>
      </c>
      <c r="W975" s="378" t="s">
        <v>1413</v>
      </c>
      <c r="X975" s="378" t="s">
        <v>1413</v>
      </c>
      <c r="Y975" s="378" t="s">
        <v>3582</v>
      </c>
      <c r="Z975" s="385" t="s">
        <v>1413</v>
      </c>
      <c r="AA975" s="385" t="s">
        <v>1413</v>
      </c>
      <c r="AB975" s="378" t="s">
        <v>3591</v>
      </c>
      <c r="AC975" s="378" t="s">
        <v>1413</v>
      </c>
      <c r="AD975" s="378" t="s">
        <v>1413</v>
      </c>
      <c r="AE975" s="378" t="s">
        <v>1413</v>
      </c>
      <c r="AF975" s="378" t="s">
        <v>1413</v>
      </c>
    </row>
    <row r="976" spans="1:32" hidden="1">
      <c r="A976" s="378" t="s">
        <v>3541</v>
      </c>
      <c r="B976" s="379">
        <f t="shared" si="15"/>
        <v>0</v>
      </c>
      <c r="C976" s="378"/>
      <c r="D976" s="378"/>
      <c r="E976" s="378"/>
      <c r="F976" s="380" t="s">
        <v>1413</v>
      </c>
      <c r="G976" s="378" t="s">
        <v>3693</v>
      </c>
      <c r="H976" s="379" t="s">
        <v>1799</v>
      </c>
      <c r="I976" s="378" t="s">
        <v>2272</v>
      </c>
      <c r="J976" s="381" t="s">
        <v>1413</v>
      </c>
      <c r="K976" s="381" t="s">
        <v>1413</v>
      </c>
      <c r="L976" s="378" t="s">
        <v>3694</v>
      </c>
      <c r="M976" s="378" t="s">
        <v>2460</v>
      </c>
      <c r="N976" s="382">
        <v>38334</v>
      </c>
      <c r="O976" s="383">
        <v>2004</v>
      </c>
      <c r="P976" s="378" t="s">
        <v>1413</v>
      </c>
      <c r="Q976" s="378" t="s">
        <v>1413</v>
      </c>
      <c r="R976" s="378" t="s">
        <v>1413</v>
      </c>
      <c r="S976" s="381">
        <v>4</v>
      </c>
      <c r="T976" s="381" t="s">
        <v>1261</v>
      </c>
      <c r="U976" s="378" t="s">
        <v>3695</v>
      </c>
      <c r="V976" s="384" t="s">
        <v>2728</v>
      </c>
      <c r="W976" s="378" t="s">
        <v>1414</v>
      </c>
      <c r="X976" s="378" t="s">
        <v>3696</v>
      </c>
      <c r="Y976" s="378" t="s">
        <v>3623</v>
      </c>
      <c r="Z976" s="385" t="s">
        <v>1413</v>
      </c>
      <c r="AA976" s="385" t="s">
        <v>1413</v>
      </c>
      <c r="AB976" s="378" t="s">
        <v>3697</v>
      </c>
      <c r="AC976" s="378" t="s">
        <v>1413</v>
      </c>
      <c r="AD976" s="378" t="s">
        <v>1413</v>
      </c>
      <c r="AE976" s="378" t="s">
        <v>1413</v>
      </c>
      <c r="AF976" s="378" t="s">
        <v>1413</v>
      </c>
    </row>
    <row r="977" spans="1:32" hidden="1">
      <c r="A977" s="378" t="s">
        <v>3541</v>
      </c>
      <c r="B977" s="379">
        <f t="shared" si="15"/>
        <v>0</v>
      </c>
      <c r="C977" s="378"/>
      <c r="D977" s="378"/>
      <c r="E977" s="378"/>
      <c r="F977" s="380" t="s">
        <v>1413</v>
      </c>
      <c r="G977" s="378" t="s">
        <v>3698</v>
      </c>
      <c r="H977" s="379" t="s">
        <v>1799</v>
      </c>
      <c r="I977" s="378" t="s">
        <v>2272</v>
      </c>
      <c r="J977" s="381" t="s">
        <v>1413</v>
      </c>
      <c r="K977" s="381" t="s">
        <v>1413</v>
      </c>
      <c r="L977" s="378" t="s">
        <v>3699</v>
      </c>
      <c r="M977" s="378" t="s">
        <v>2460</v>
      </c>
      <c r="N977" s="382">
        <v>33360</v>
      </c>
      <c r="O977" s="383">
        <v>1991</v>
      </c>
      <c r="P977" s="378" t="s">
        <v>1413</v>
      </c>
      <c r="Q977" s="378" t="s">
        <v>1413</v>
      </c>
      <c r="R977" s="378" t="s">
        <v>1413</v>
      </c>
      <c r="S977" s="381">
        <v>3</v>
      </c>
      <c r="T977" s="381" t="s">
        <v>1261</v>
      </c>
      <c r="U977" s="378" t="s">
        <v>3695</v>
      </c>
      <c r="V977" s="384" t="s">
        <v>2728</v>
      </c>
      <c r="W977" s="378" t="s">
        <v>1414</v>
      </c>
      <c r="X977" s="378" t="s">
        <v>3700</v>
      </c>
      <c r="Y977" s="378" t="s">
        <v>3623</v>
      </c>
      <c r="Z977" s="385" t="s">
        <v>1413</v>
      </c>
      <c r="AA977" s="385" t="s">
        <v>1413</v>
      </c>
      <c r="AB977" s="378" t="s">
        <v>3697</v>
      </c>
      <c r="AC977" s="378" t="s">
        <v>1413</v>
      </c>
      <c r="AD977" s="378" t="s">
        <v>1413</v>
      </c>
      <c r="AE977" s="378" t="s">
        <v>1413</v>
      </c>
      <c r="AF977" s="378" t="s">
        <v>1413</v>
      </c>
    </row>
    <row r="978" spans="1:32" hidden="1">
      <c r="A978" s="378" t="s">
        <v>3541</v>
      </c>
      <c r="B978" s="379">
        <f t="shared" si="15"/>
        <v>0</v>
      </c>
      <c r="C978" s="378"/>
      <c r="D978" s="378"/>
      <c r="E978" s="378"/>
      <c r="F978" s="380" t="s">
        <v>1413</v>
      </c>
      <c r="G978" s="378" t="s">
        <v>3701</v>
      </c>
      <c r="H978" s="379" t="s">
        <v>1799</v>
      </c>
      <c r="I978" s="378" t="s">
        <v>2272</v>
      </c>
      <c r="J978" s="381" t="s">
        <v>1413</v>
      </c>
      <c r="K978" s="381" t="s">
        <v>1413</v>
      </c>
      <c r="L978" s="378" t="s">
        <v>3702</v>
      </c>
      <c r="M978" s="378" t="s">
        <v>2460</v>
      </c>
      <c r="N978" s="382">
        <v>36684</v>
      </c>
      <c r="O978" s="383">
        <v>2000</v>
      </c>
      <c r="P978" s="378" t="s">
        <v>1413</v>
      </c>
      <c r="Q978" s="378" t="s">
        <v>1413</v>
      </c>
      <c r="R978" s="378" t="s">
        <v>1413</v>
      </c>
      <c r="S978" s="381">
        <v>3</v>
      </c>
      <c r="T978" s="381" t="s">
        <v>1261</v>
      </c>
      <c r="U978" s="378" t="s">
        <v>3695</v>
      </c>
      <c r="V978" s="384" t="s">
        <v>2728</v>
      </c>
      <c r="W978" s="378" t="s">
        <v>1414</v>
      </c>
      <c r="X978" s="378" t="s">
        <v>3703</v>
      </c>
      <c r="Y978" s="378" t="s">
        <v>3623</v>
      </c>
      <c r="Z978" s="385" t="s">
        <v>1413</v>
      </c>
      <c r="AA978" s="385" t="s">
        <v>1413</v>
      </c>
      <c r="AB978" s="378" t="s">
        <v>3704</v>
      </c>
      <c r="AC978" s="378" t="s">
        <v>1413</v>
      </c>
      <c r="AD978" s="378" t="s">
        <v>1413</v>
      </c>
      <c r="AE978" s="378" t="s">
        <v>1413</v>
      </c>
      <c r="AF978" s="378" t="s">
        <v>1413</v>
      </c>
    </row>
    <row r="979" spans="1:32" hidden="1">
      <c r="A979" s="378" t="s">
        <v>3541</v>
      </c>
      <c r="B979" s="379">
        <f t="shared" si="15"/>
        <v>0</v>
      </c>
      <c r="C979" s="378"/>
      <c r="D979" s="378"/>
      <c r="E979" s="378"/>
      <c r="F979" s="380" t="s">
        <v>1413</v>
      </c>
      <c r="G979" s="378" t="s">
        <v>3705</v>
      </c>
      <c r="H979" s="379" t="s">
        <v>1799</v>
      </c>
      <c r="I979" s="378" t="s">
        <v>2272</v>
      </c>
      <c r="J979" s="381" t="s">
        <v>1413</v>
      </c>
      <c r="K979" s="381" t="s">
        <v>1413</v>
      </c>
      <c r="L979" s="378" t="s">
        <v>3706</v>
      </c>
      <c r="M979" s="378" t="s">
        <v>2460</v>
      </c>
      <c r="N979" s="382">
        <v>33359</v>
      </c>
      <c r="O979" s="383">
        <v>1991</v>
      </c>
      <c r="P979" s="378" t="s">
        <v>1413</v>
      </c>
      <c r="Q979" s="378" t="s">
        <v>1413</v>
      </c>
      <c r="R979" s="378" t="s">
        <v>1413</v>
      </c>
      <c r="S979" s="381">
        <v>3</v>
      </c>
      <c r="T979" s="381" t="s">
        <v>1261</v>
      </c>
      <c r="U979" s="378" t="s">
        <v>3695</v>
      </c>
      <c r="V979" s="384" t="s">
        <v>2728</v>
      </c>
      <c r="W979" s="378" t="s">
        <v>1414</v>
      </c>
      <c r="X979" s="378" t="s">
        <v>3707</v>
      </c>
      <c r="Y979" s="378" t="s">
        <v>3623</v>
      </c>
      <c r="Z979" s="385" t="s">
        <v>1413</v>
      </c>
      <c r="AA979" s="385" t="s">
        <v>1413</v>
      </c>
      <c r="AB979" s="378" t="s">
        <v>3704</v>
      </c>
      <c r="AC979" s="378" t="s">
        <v>1413</v>
      </c>
      <c r="AD979" s="378" t="s">
        <v>1413</v>
      </c>
      <c r="AE979" s="378" t="s">
        <v>1413</v>
      </c>
      <c r="AF979" s="378" t="s">
        <v>1413</v>
      </c>
    </row>
    <row r="980" spans="1:32" hidden="1">
      <c r="A980" s="378" t="s">
        <v>3541</v>
      </c>
      <c r="B980" s="379">
        <f t="shared" si="15"/>
        <v>0</v>
      </c>
      <c r="C980" s="378"/>
      <c r="D980" s="378"/>
      <c r="E980" s="378"/>
      <c r="F980" s="380" t="s">
        <v>1413</v>
      </c>
      <c r="G980" s="378" t="s">
        <v>3708</v>
      </c>
      <c r="H980" s="379" t="s">
        <v>1799</v>
      </c>
      <c r="I980" s="378" t="s">
        <v>2272</v>
      </c>
      <c r="J980" s="381" t="s">
        <v>1413</v>
      </c>
      <c r="K980" s="381" t="s">
        <v>1413</v>
      </c>
      <c r="L980" s="378" t="s">
        <v>3581</v>
      </c>
      <c r="M980" s="378" t="s">
        <v>3582</v>
      </c>
      <c r="N980" s="382">
        <v>39871</v>
      </c>
      <c r="O980" s="383">
        <v>2009</v>
      </c>
      <c r="P980" s="378" t="s">
        <v>1413</v>
      </c>
      <c r="Q980" s="378" t="s">
        <v>1413</v>
      </c>
      <c r="R980" s="378" t="s">
        <v>1413</v>
      </c>
      <c r="S980" s="381" t="s">
        <v>1413</v>
      </c>
      <c r="T980" s="381" t="s">
        <v>1413</v>
      </c>
      <c r="U980" s="378" t="s">
        <v>1413</v>
      </c>
      <c r="V980" s="384" t="s">
        <v>1413</v>
      </c>
      <c r="W980" s="378" t="s">
        <v>1413</v>
      </c>
      <c r="X980" s="378" t="s">
        <v>1413</v>
      </c>
      <c r="Y980" s="378" t="s">
        <v>3582</v>
      </c>
      <c r="Z980" s="385" t="s">
        <v>1413</v>
      </c>
      <c r="AA980" s="385" t="s">
        <v>1413</v>
      </c>
      <c r="AB980" s="378" t="s">
        <v>3583</v>
      </c>
      <c r="AC980" s="378" t="s">
        <v>1413</v>
      </c>
      <c r="AD980" s="378" t="s">
        <v>1413</v>
      </c>
      <c r="AE980" s="378" t="s">
        <v>1413</v>
      </c>
      <c r="AF980" s="378" t="s">
        <v>1413</v>
      </c>
    </row>
    <row r="981" spans="1:32" hidden="1">
      <c r="A981" s="378" t="s">
        <v>3541</v>
      </c>
      <c r="B981" s="379">
        <f t="shared" si="15"/>
        <v>0</v>
      </c>
      <c r="C981" s="378"/>
      <c r="D981" s="378"/>
      <c r="E981" s="378"/>
      <c r="F981" s="380" t="s">
        <v>1413</v>
      </c>
      <c r="G981" s="378" t="s">
        <v>3709</v>
      </c>
      <c r="H981" s="379" t="s">
        <v>1799</v>
      </c>
      <c r="I981" s="378" t="s">
        <v>2272</v>
      </c>
      <c r="J981" s="381" t="s">
        <v>1413</v>
      </c>
      <c r="K981" s="381" t="s">
        <v>1413</v>
      </c>
      <c r="L981" s="378" t="s">
        <v>3581</v>
      </c>
      <c r="M981" s="378" t="s">
        <v>3582</v>
      </c>
      <c r="N981" s="382">
        <v>39827</v>
      </c>
      <c r="O981" s="383">
        <v>2009</v>
      </c>
      <c r="P981" s="378" t="s">
        <v>1413</v>
      </c>
      <c r="Q981" s="378" t="s">
        <v>1413</v>
      </c>
      <c r="R981" s="378" t="s">
        <v>1413</v>
      </c>
      <c r="S981" s="381" t="s">
        <v>1413</v>
      </c>
      <c r="T981" s="381" t="s">
        <v>1413</v>
      </c>
      <c r="U981" s="378" t="s">
        <v>1413</v>
      </c>
      <c r="V981" s="384" t="s">
        <v>1413</v>
      </c>
      <c r="W981" s="378" t="s">
        <v>1413</v>
      </c>
      <c r="X981" s="378" t="s">
        <v>1413</v>
      </c>
      <c r="Y981" s="378" t="s">
        <v>3582</v>
      </c>
      <c r="Z981" s="385" t="s">
        <v>1413</v>
      </c>
      <c r="AA981" s="385" t="s">
        <v>1413</v>
      </c>
      <c r="AB981" s="378" t="s">
        <v>3583</v>
      </c>
      <c r="AC981" s="378" t="s">
        <v>1413</v>
      </c>
      <c r="AD981" s="378" t="s">
        <v>1413</v>
      </c>
      <c r="AE981" s="378" t="s">
        <v>1413</v>
      </c>
      <c r="AF981" s="378" t="s">
        <v>1413</v>
      </c>
    </row>
    <row r="982" spans="1:32" hidden="1">
      <c r="A982" s="378" t="s">
        <v>3541</v>
      </c>
      <c r="B982" s="379">
        <f t="shared" si="15"/>
        <v>0</v>
      </c>
      <c r="C982" s="378"/>
      <c r="D982" s="378"/>
      <c r="E982" s="378"/>
      <c r="F982" s="380" t="s">
        <v>1413</v>
      </c>
      <c r="G982" s="378" t="s">
        <v>3710</v>
      </c>
      <c r="H982" s="379" t="s">
        <v>1799</v>
      </c>
      <c r="I982" s="378" t="s">
        <v>2272</v>
      </c>
      <c r="J982" s="381" t="s">
        <v>1413</v>
      </c>
      <c r="K982" s="381" t="s">
        <v>1413</v>
      </c>
      <c r="L982" s="378" t="s">
        <v>3581</v>
      </c>
      <c r="M982" s="378" t="s">
        <v>3582</v>
      </c>
      <c r="N982" s="382">
        <v>41264</v>
      </c>
      <c r="O982" s="383">
        <v>2012</v>
      </c>
      <c r="P982" s="378" t="s">
        <v>1413</v>
      </c>
      <c r="Q982" s="378" t="s">
        <v>1413</v>
      </c>
      <c r="R982" s="378" t="s">
        <v>1413</v>
      </c>
      <c r="S982" s="381" t="s">
        <v>1413</v>
      </c>
      <c r="T982" s="381" t="s">
        <v>1413</v>
      </c>
      <c r="U982" s="378" t="s">
        <v>1413</v>
      </c>
      <c r="V982" s="384" t="s">
        <v>1413</v>
      </c>
      <c r="W982" s="378" t="s">
        <v>1413</v>
      </c>
      <c r="X982" s="378" t="s">
        <v>1413</v>
      </c>
      <c r="Y982" s="378" t="s">
        <v>3582</v>
      </c>
      <c r="Z982" s="385" t="s">
        <v>1413</v>
      </c>
      <c r="AA982" s="385" t="s">
        <v>1413</v>
      </c>
      <c r="AB982" s="378" t="s">
        <v>3591</v>
      </c>
      <c r="AC982" s="378" t="s">
        <v>1413</v>
      </c>
      <c r="AD982" s="378" t="s">
        <v>1413</v>
      </c>
      <c r="AE982" s="378" t="s">
        <v>1413</v>
      </c>
      <c r="AF982" s="378" t="s">
        <v>1413</v>
      </c>
    </row>
    <row r="983" spans="1:32" hidden="1">
      <c r="A983" s="378" t="s">
        <v>3541</v>
      </c>
      <c r="B983" s="379">
        <f t="shared" si="15"/>
        <v>0</v>
      </c>
      <c r="C983" s="378"/>
      <c r="D983" s="378"/>
      <c r="E983" s="378"/>
      <c r="F983" s="380" t="s">
        <v>1413</v>
      </c>
      <c r="G983" s="378" t="s">
        <v>3711</v>
      </c>
      <c r="H983" s="379" t="s">
        <v>1799</v>
      </c>
      <c r="I983" s="378" t="s">
        <v>2272</v>
      </c>
      <c r="J983" s="381" t="s">
        <v>1413</v>
      </c>
      <c r="K983" s="381" t="s">
        <v>1413</v>
      </c>
      <c r="L983" s="378" t="s">
        <v>3581</v>
      </c>
      <c r="M983" s="378" t="s">
        <v>3582</v>
      </c>
      <c r="N983" s="382">
        <v>41264</v>
      </c>
      <c r="O983" s="383">
        <v>2012</v>
      </c>
      <c r="P983" s="378" t="s">
        <v>1413</v>
      </c>
      <c r="Q983" s="378" t="s">
        <v>1413</v>
      </c>
      <c r="R983" s="378" t="s">
        <v>1413</v>
      </c>
      <c r="S983" s="381" t="s">
        <v>1413</v>
      </c>
      <c r="T983" s="381" t="s">
        <v>1413</v>
      </c>
      <c r="U983" s="378" t="s">
        <v>1413</v>
      </c>
      <c r="V983" s="384" t="s">
        <v>1413</v>
      </c>
      <c r="W983" s="378" t="s">
        <v>1413</v>
      </c>
      <c r="X983" s="378" t="s">
        <v>1413</v>
      </c>
      <c r="Y983" s="378" t="s">
        <v>3582</v>
      </c>
      <c r="Z983" s="385" t="s">
        <v>1413</v>
      </c>
      <c r="AA983" s="385" t="s">
        <v>1413</v>
      </c>
      <c r="AB983" s="378" t="s">
        <v>3591</v>
      </c>
      <c r="AC983" s="378" t="s">
        <v>1413</v>
      </c>
      <c r="AD983" s="378" t="s">
        <v>1413</v>
      </c>
      <c r="AE983" s="378" t="s">
        <v>1413</v>
      </c>
      <c r="AF983" s="378" t="s">
        <v>1413</v>
      </c>
    </row>
    <row r="984" spans="1:32" hidden="1">
      <c r="A984" s="378" t="s">
        <v>3541</v>
      </c>
      <c r="B984" s="379">
        <f t="shared" si="15"/>
        <v>0</v>
      </c>
      <c r="C984" s="378"/>
      <c r="D984" s="378"/>
      <c r="E984" s="378"/>
      <c r="F984" s="380" t="s">
        <v>1413</v>
      </c>
      <c r="G984" s="378" t="s">
        <v>3712</v>
      </c>
      <c r="H984" s="379" t="s">
        <v>1799</v>
      </c>
      <c r="I984" s="378" t="s">
        <v>2272</v>
      </c>
      <c r="J984" s="381" t="s">
        <v>1413</v>
      </c>
      <c r="K984" s="381" t="s">
        <v>1413</v>
      </c>
      <c r="L984" s="378" t="s">
        <v>3581</v>
      </c>
      <c r="M984" s="378" t="s">
        <v>3582</v>
      </c>
      <c r="N984" s="382">
        <v>40954</v>
      </c>
      <c r="O984" s="383">
        <v>2012</v>
      </c>
      <c r="P984" s="378" t="s">
        <v>1413</v>
      </c>
      <c r="Q984" s="378" t="s">
        <v>1413</v>
      </c>
      <c r="R984" s="378" t="s">
        <v>1413</v>
      </c>
      <c r="S984" s="381" t="s">
        <v>1413</v>
      </c>
      <c r="T984" s="381" t="s">
        <v>1413</v>
      </c>
      <c r="U984" s="378" t="s">
        <v>1413</v>
      </c>
      <c r="V984" s="384" t="s">
        <v>2728</v>
      </c>
      <c r="W984" s="378" t="s">
        <v>1413</v>
      </c>
      <c r="X984" s="378" t="s">
        <v>1413</v>
      </c>
      <c r="Y984" s="378" t="s">
        <v>3582</v>
      </c>
      <c r="Z984" s="385" t="s">
        <v>1413</v>
      </c>
      <c r="AA984" s="385" t="s">
        <v>1413</v>
      </c>
      <c r="AB984" s="378" t="s">
        <v>3591</v>
      </c>
      <c r="AC984" s="378" t="s">
        <v>1413</v>
      </c>
      <c r="AD984" s="378" t="s">
        <v>1413</v>
      </c>
      <c r="AE984" s="378" t="s">
        <v>1413</v>
      </c>
      <c r="AF984" s="378" t="s">
        <v>1413</v>
      </c>
    </row>
    <row r="985" spans="1:32" hidden="1">
      <c r="A985" s="378" t="s">
        <v>3541</v>
      </c>
      <c r="B985" s="379">
        <f t="shared" si="15"/>
        <v>0</v>
      </c>
      <c r="C985" s="378"/>
      <c r="D985" s="378"/>
      <c r="E985" s="378"/>
      <c r="F985" s="380" t="s">
        <v>1413</v>
      </c>
      <c r="G985" s="378" t="s">
        <v>3713</v>
      </c>
      <c r="H985" s="379" t="s">
        <v>1799</v>
      </c>
      <c r="I985" s="378" t="s">
        <v>2272</v>
      </c>
      <c r="J985" s="381" t="s">
        <v>1413</v>
      </c>
      <c r="K985" s="381" t="s">
        <v>1413</v>
      </c>
      <c r="L985" s="378" t="s">
        <v>3581</v>
      </c>
      <c r="M985" s="378" t="s">
        <v>3582</v>
      </c>
      <c r="N985" s="382">
        <v>40590</v>
      </c>
      <c r="O985" s="383">
        <v>2011</v>
      </c>
      <c r="P985" s="378" t="s">
        <v>1413</v>
      </c>
      <c r="Q985" s="378" t="s">
        <v>1413</v>
      </c>
      <c r="R985" s="378" t="s">
        <v>1413</v>
      </c>
      <c r="S985" s="381" t="s">
        <v>1413</v>
      </c>
      <c r="T985" s="381" t="s">
        <v>1413</v>
      </c>
      <c r="U985" s="378" t="s">
        <v>1413</v>
      </c>
      <c r="V985" s="384" t="s">
        <v>1413</v>
      </c>
      <c r="W985" s="378" t="s">
        <v>1413</v>
      </c>
      <c r="X985" s="378" t="s">
        <v>1413</v>
      </c>
      <c r="Y985" s="378" t="s">
        <v>3582</v>
      </c>
      <c r="Z985" s="385" t="s">
        <v>1413</v>
      </c>
      <c r="AA985" s="385" t="s">
        <v>1413</v>
      </c>
      <c r="AB985" s="378" t="s">
        <v>3591</v>
      </c>
      <c r="AC985" s="378" t="s">
        <v>1413</v>
      </c>
      <c r="AD985" s="378" t="s">
        <v>1413</v>
      </c>
      <c r="AE985" s="378" t="s">
        <v>1413</v>
      </c>
      <c r="AF985" s="378" t="s">
        <v>1413</v>
      </c>
    </row>
    <row r="986" spans="1:32" hidden="1">
      <c r="A986" s="378" t="s">
        <v>3541</v>
      </c>
      <c r="B986" s="379">
        <f t="shared" si="15"/>
        <v>0</v>
      </c>
      <c r="C986" s="378"/>
      <c r="D986" s="378"/>
      <c r="E986" s="378"/>
      <c r="F986" s="380" t="s">
        <v>1413</v>
      </c>
      <c r="G986" s="378" t="s">
        <v>3714</v>
      </c>
      <c r="H986" s="379" t="s">
        <v>1799</v>
      </c>
      <c r="I986" s="378" t="s">
        <v>2272</v>
      </c>
      <c r="J986" s="381" t="s">
        <v>1413</v>
      </c>
      <c r="K986" s="381" t="s">
        <v>1413</v>
      </c>
      <c r="L986" s="378" t="s">
        <v>3581</v>
      </c>
      <c r="M986" s="378" t="s">
        <v>3582</v>
      </c>
      <c r="N986" s="382">
        <v>40263</v>
      </c>
      <c r="O986" s="383">
        <v>2010</v>
      </c>
      <c r="P986" s="378" t="s">
        <v>1413</v>
      </c>
      <c r="Q986" s="378" t="s">
        <v>1413</v>
      </c>
      <c r="R986" s="378" t="s">
        <v>1413</v>
      </c>
      <c r="S986" s="381" t="s">
        <v>1413</v>
      </c>
      <c r="T986" s="381" t="s">
        <v>1413</v>
      </c>
      <c r="U986" s="378" t="s">
        <v>1413</v>
      </c>
      <c r="V986" s="384" t="s">
        <v>1413</v>
      </c>
      <c r="W986" s="378" t="s">
        <v>1413</v>
      </c>
      <c r="X986" s="378" t="s">
        <v>1413</v>
      </c>
      <c r="Y986" s="378" t="s">
        <v>3582</v>
      </c>
      <c r="Z986" s="385" t="s">
        <v>1413</v>
      </c>
      <c r="AA986" s="385" t="s">
        <v>1413</v>
      </c>
      <c r="AB986" s="378" t="s">
        <v>3591</v>
      </c>
      <c r="AC986" s="378" t="s">
        <v>1413</v>
      </c>
      <c r="AD986" s="378" t="s">
        <v>1413</v>
      </c>
      <c r="AE986" s="378" t="s">
        <v>1413</v>
      </c>
      <c r="AF986" s="378" t="s">
        <v>1413</v>
      </c>
    </row>
    <row r="987" spans="1:32" hidden="1">
      <c r="A987" s="378" t="s">
        <v>3541</v>
      </c>
      <c r="B987" s="379">
        <f t="shared" si="15"/>
        <v>0</v>
      </c>
      <c r="C987" s="378"/>
      <c r="D987" s="378"/>
      <c r="E987" s="378"/>
      <c r="F987" s="380" t="s">
        <v>1413</v>
      </c>
      <c r="G987" s="378" t="s">
        <v>3715</v>
      </c>
      <c r="H987" s="379" t="s">
        <v>1799</v>
      </c>
      <c r="I987" s="378" t="s">
        <v>2272</v>
      </c>
      <c r="J987" s="381" t="s">
        <v>1413</v>
      </c>
      <c r="K987" s="381" t="s">
        <v>1413</v>
      </c>
      <c r="L987" s="378" t="s">
        <v>3581</v>
      </c>
      <c r="M987" s="378" t="s">
        <v>3582</v>
      </c>
      <c r="N987" s="382">
        <v>40767</v>
      </c>
      <c r="O987" s="383">
        <v>2011</v>
      </c>
      <c r="P987" s="378" t="s">
        <v>1413</v>
      </c>
      <c r="Q987" s="378" t="s">
        <v>1413</v>
      </c>
      <c r="R987" s="378" t="s">
        <v>1413</v>
      </c>
      <c r="S987" s="381" t="s">
        <v>1413</v>
      </c>
      <c r="T987" s="381" t="s">
        <v>1413</v>
      </c>
      <c r="U987" s="378" t="s">
        <v>1413</v>
      </c>
      <c r="V987" s="384" t="s">
        <v>1413</v>
      </c>
      <c r="W987" s="378" t="s">
        <v>1413</v>
      </c>
      <c r="X987" s="378" t="s">
        <v>1413</v>
      </c>
      <c r="Y987" s="378" t="s">
        <v>3582</v>
      </c>
      <c r="Z987" s="385" t="s">
        <v>1413</v>
      </c>
      <c r="AA987" s="385" t="s">
        <v>1413</v>
      </c>
      <c r="AB987" s="378" t="s">
        <v>3591</v>
      </c>
      <c r="AC987" s="378" t="s">
        <v>1413</v>
      </c>
      <c r="AD987" s="378" t="s">
        <v>1413</v>
      </c>
      <c r="AE987" s="378" t="s">
        <v>1413</v>
      </c>
      <c r="AF987" s="378" t="s">
        <v>1413</v>
      </c>
    </row>
    <row r="988" spans="1:32" hidden="1">
      <c r="A988" s="378" t="s">
        <v>3541</v>
      </c>
      <c r="B988" s="379">
        <f t="shared" si="15"/>
        <v>0</v>
      </c>
      <c r="C988" s="378"/>
      <c r="D988" s="378"/>
      <c r="E988" s="378"/>
      <c r="F988" s="380" t="s">
        <v>1413</v>
      </c>
      <c r="G988" s="378" t="s">
        <v>3716</v>
      </c>
      <c r="H988" s="379" t="s">
        <v>1799</v>
      </c>
      <c r="I988" s="378" t="s">
        <v>2272</v>
      </c>
      <c r="J988" s="381" t="s">
        <v>1413</v>
      </c>
      <c r="K988" s="381" t="s">
        <v>1413</v>
      </c>
      <c r="L988" s="378" t="s">
        <v>3581</v>
      </c>
      <c r="M988" s="378" t="s">
        <v>3582</v>
      </c>
      <c r="N988" s="382">
        <v>40767</v>
      </c>
      <c r="O988" s="383">
        <v>2011</v>
      </c>
      <c r="P988" s="378" t="s">
        <v>1413</v>
      </c>
      <c r="Q988" s="378" t="s">
        <v>1413</v>
      </c>
      <c r="R988" s="378" t="s">
        <v>1413</v>
      </c>
      <c r="S988" s="381" t="s">
        <v>1413</v>
      </c>
      <c r="T988" s="381" t="s">
        <v>1413</v>
      </c>
      <c r="U988" s="378" t="s">
        <v>1413</v>
      </c>
      <c r="V988" s="384" t="s">
        <v>1413</v>
      </c>
      <c r="W988" s="378" t="s">
        <v>1413</v>
      </c>
      <c r="X988" s="378" t="s">
        <v>1413</v>
      </c>
      <c r="Y988" s="378" t="s">
        <v>3582</v>
      </c>
      <c r="Z988" s="385" t="s">
        <v>1413</v>
      </c>
      <c r="AA988" s="385" t="s">
        <v>1413</v>
      </c>
      <c r="AB988" s="378" t="s">
        <v>3591</v>
      </c>
      <c r="AC988" s="378" t="s">
        <v>1413</v>
      </c>
      <c r="AD988" s="378" t="s">
        <v>1413</v>
      </c>
      <c r="AE988" s="378" t="s">
        <v>1413</v>
      </c>
      <c r="AF988" s="378" t="s">
        <v>1413</v>
      </c>
    </row>
    <row r="989" spans="1:32" hidden="1">
      <c r="A989" s="378" t="s">
        <v>3541</v>
      </c>
      <c r="B989" s="379">
        <f t="shared" si="15"/>
        <v>0</v>
      </c>
      <c r="C989" s="378"/>
      <c r="D989" s="378"/>
      <c r="E989" s="378"/>
      <c r="F989" s="380" t="s">
        <v>1413</v>
      </c>
      <c r="G989" s="378" t="s">
        <v>3588</v>
      </c>
      <c r="H989" s="379" t="s">
        <v>1799</v>
      </c>
      <c r="I989" s="378" t="s">
        <v>2272</v>
      </c>
      <c r="J989" s="381" t="s">
        <v>1413</v>
      </c>
      <c r="K989" s="381" t="s">
        <v>1413</v>
      </c>
      <c r="L989" s="378" t="s">
        <v>3581</v>
      </c>
      <c r="M989" s="378" t="s">
        <v>3582</v>
      </c>
      <c r="N989" s="382">
        <v>41990</v>
      </c>
      <c r="O989" s="383">
        <v>2014</v>
      </c>
      <c r="P989" s="378" t="s">
        <v>1413</v>
      </c>
      <c r="Q989" s="378" t="s">
        <v>1413</v>
      </c>
      <c r="R989" s="378" t="s">
        <v>1413</v>
      </c>
      <c r="S989" s="381" t="s">
        <v>1413</v>
      </c>
      <c r="T989" s="381" t="s">
        <v>1413</v>
      </c>
      <c r="U989" s="378" t="s">
        <v>1413</v>
      </c>
      <c r="V989" s="384" t="s">
        <v>1413</v>
      </c>
      <c r="W989" s="378" t="s">
        <v>1413</v>
      </c>
      <c r="X989" s="378" t="s">
        <v>1413</v>
      </c>
      <c r="Y989" s="378" t="s">
        <v>3582</v>
      </c>
      <c r="Z989" s="385" t="s">
        <v>1413</v>
      </c>
      <c r="AA989" s="385" t="s">
        <v>1413</v>
      </c>
      <c r="AB989" s="378" t="s">
        <v>3585</v>
      </c>
      <c r="AC989" s="378" t="s">
        <v>1413</v>
      </c>
      <c r="AD989" s="378" t="s">
        <v>1413</v>
      </c>
      <c r="AE989" s="378" t="s">
        <v>1413</v>
      </c>
      <c r="AF989" s="378" t="s">
        <v>1413</v>
      </c>
    </row>
    <row r="990" spans="1:32" hidden="1">
      <c r="A990" s="378" t="s">
        <v>3541</v>
      </c>
      <c r="B990" s="379">
        <f t="shared" si="15"/>
        <v>0</v>
      </c>
      <c r="C990" s="378"/>
      <c r="D990" s="378"/>
      <c r="E990" s="378"/>
      <c r="F990" s="380" t="s">
        <v>1413</v>
      </c>
      <c r="G990" s="378" t="s">
        <v>3589</v>
      </c>
      <c r="H990" s="379" t="s">
        <v>1799</v>
      </c>
      <c r="I990" s="378" t="s">
        <v>2272</v>
      </c>
      <c r="J990" s="381" t="s">
        <v>1413</v>
      </c>
      <c r="K990" s="381" t="s">
        <v>1413</v>
      </c>
      <c r="L990" s="378" t="s">
        <v>3581</v>
      </c>
      <c r="M990" s="378" t="s">
        <v>3582</v>
      </c>
      <c r="N990" s="382">
        <v>42383</v>
      </c>
      <c r="O990" s="383">
        <v>2016</v>
      </c>
      <c r="P990" s="378" t="s">
        <v>1413</v>
      </c>
      <c r="Q990" s="378" t="s">
        <v>1413</v>
      </c>
      <c r="R990" s="378" t="s">
        <v>1413</v>
      </c>
      <c r="S990" s="381" t="s">
        <v>1413</v>
      </c>
      <c r="T990" s="381" t="s">
        <v>1413</v>
      </c>
      <c r="U990" s="378" t="s">
        <v>1413</v>
      </c>
      <c r="V990" s="384" t="s">
        <v>1413</v>
      </c>
      <c r="W990" s="378" t="s">
        <v>1413</v>
      </c>
      <c r="X990" s="378" t="s">
        <v>1413</v>
      </c>
      <c r="Y990" s="378" t="s">
        <v>3582</v>
      </c>
      <c r="Z990" s="385" t="s">
        <v>1413</v>
      </c>
      <c r="AA990" s="385" t="s">
        <v>1413</v>
      </c>
      <c r="AB990" s="378" t="s">
        <v>3583</v>
      </c>
      <c r="AC990" s="378" t="s">
        <v>1413</v>
      </c>
      <c r="AD990" s="378" t="s">
        <v>1413</v>
      </c>
      <c r="AE990" s="378" t="s">
        <v>1413</v>
      </c>
      <c r="AF990" s="378" t="s">
        <v>1413</v>
      </c>
    </row>
    <row r="991" spans="1:32" hidden="1">
      <c r="A991" s="378" t="s">
        <v>3541</v>
      </c>
      <c r="B991" s="379">
        <f t="shared" si="15"/>
        <v>0</v>
      </c>
      <c r="C991" s="378"/>
      <c r="D991" s="378"/>
      <c r="E991" s="378"/>
      <c r="F991" s="380" t="s">
        <v>1413</v>
      </c>
      <c r="G991" s="378" t="s">
        <v>3590</v>
      </c>
      <c r="H991" s="379" t="s">
        <v>1799</v>
      </c>
      <c r="I991" s="378" t="s">
        <v>2272</v>
      </c>
      <c r="J991" s="381" t="s">
        <v>1413</v>
      </c>
      <c r="K991" s="381" t="s">
        <v>1413</v>
      </c>
      <c r="L991" s="378" t="s">
        <v>3581</v>
      </c>
      <c r="M991" s="378" t="s">
        <v>3582</v>
      </c>
      <c r="N991" s="382">
        <v>42278</v>
      </c>
      <c r="O991" s="383">
        <v>2015</v>
      </c>
      <c r="P991" s="378" t="s">
        <v>1413</v>
      </c>
      <c r="Q991" s="378" t="s">
        <v>1413</v>
      </c>
      <c r="R991" s="378" t="s">
        <v>1413</v>
      </c>
      <c r="S991" s="381" t="s">
        <v>1413</v>
      </c>
      <c r="T991" s="381" t="s">
        <v>1413</v>
      </c>
      <c r="U991" s="378" t="s">
        <v>1413</v>
      </c>
      <c r="V991" s="384" t="s">
        <v>1413</v>
      </c>
      <c r="W991" s="378" t="s">
        <v>1413</v>
      </c>
      <c r="X991" s="378" t="s">
        <v>1413</v>
      </c>
      <c r="Y991" s="378" t="s">
        <v>3582</v>
      </c>
      <c r="Z991" s="385" t="s">
        <v>1413</v>
      </c>
      <c r="AA991" s="385" t="s">
        <v>1413</v>
      </c>
      <c r="AB991" s="378" t="s">
        <v>3591</v>
      </c>
      <c r="AC991" s="378" t="s">
        <v>1413</v>
      </c>
      <c r="AD991" s="378" t="s">
        <v>1413</v>
      </c>
      <c r="AE991" s="378" t="s">
        <v>1413</v>
      </c>
      <c r="AF991" s="378" t="s">
        <v>1413</v>
      </c>
    </row>
    <row r="992" spans="1:32" hidden="1">
      <c r="A992" s="378" t="s">
        <v>3541</v>
      </c>
      <c r="B992" s="379">
        <f t="shared" si="15"/>
        <v>0</v>
      </c>
      <c r="C992" s="378"/>
      <c r="D992" s="378"/>
      <c r="E992" s="378"/>
      <c r="F992" s="380" t="s">
        <v>1413</v>
      </c>
      <c r="G992" s="378" t="s">
        <v>3718</v>
      </c>
      <c r="H992" s="379" t="s">
        <v>1799</v>
      </c>
      <c r="I992" s="378" t="s">
        <v>2272</v>
      </c>
      <c r="J992" s="381" t="s">
        <v>1413</v>
      </c>
      <c r="K992" s="381" t="s">
        <v>1413</v>
      </c>
      <c r="L992" s="378" t="s">
        <v>3719</v>
      </c>
      <c r="M992" s="378" t="s">
        <v>2460</v>
      </c>
      <c r="N992" s="382">
        <v>39328</v>
      </c>
      <c r="O992" s="383">
        <v>2007</v>
      </c>
      <c r="P992" s="378" t="s">
        <v>1413</v>
      </c>
      <c r="Q992" s="378" t="s">
        <v>1413</v>
      </c>
      <c r="R992" s="378" t="s">
        <v>1413</v>
      </c>
      <c r="S992" s="381" t="s">
        <v>1413</v>
      </c>
      <c r="T992" s="381" t="s">
        <v>1413</v>
      </c>
      <c r="U992" s="378" t="s">
        <v>1413</v>
      </c>
      <c r="V992" s="384" t="s">
        <v>2728</v>
      </c>
      <c r="W992" s="378" t="s">
        <v>1414</v>
      </c>
      <c r="X992" s="378" t="s">
        <v>3720</v>
      </c>
      <c r="Y992" s="378" t="s">
        <v>3623</v>
      </c>
      <c r="Z992" s="385" t="s">
        <v>1413</v>
      </c>
      <c r="AA992" s="385" t="s">
        <v>1413</v>
      </c>
      <c r="AB992" s="378" t="s">
        <v>3704</v>
      </c>
      <c r="AC992" s="378" t="s">
        <v>1413</v>
      </c>
      <c r="AD992" s="378" t="s">
        <v>1413</v>
      </c>
      <c r="AE992" s="378" t="s">
        <v>1413</v>
      </c>
      <c r="AF992" s="378" t="s">
        <v>1413</v>
      </c>
    </row>
    <row r="993" spans="1:32" hidden="1">
      <c r="A993" s="378" t="s">
        <v>3541</v>
      </c>
      <c r="B993" s="379">
        <f t="shared" si="15"/>
        <v>0</v>
      </c>
      <c r="C993" s="378"/>
      <c r="D993" s="378"/>
      <c r="E993" s="378"/>
      <c r="F993" s="380" t="s">
        <v>1413</v>
      </c>
      <c r="G993" s="378" t="s">
        <v>3721</v>
      </c>
      <c r="H993" s="379" t="s">
        <v>1799</v>
      </c>
      <c r="I993" s="378" t="s">
        <v>2272</v>
      </c>
      <c r="J993" s="381" t="s">
        <v>1413</v>
      </c>
      <c r="K993" s="381" t="s">
        <v>1413</v>
      </c>
      <c r="L993" s="378" t="s">
        <v>3581</v>
      </c>
      <c r="M993" s="378" t="s">
        <v>3582</v>
      </c>
      <c r="N993" s="382">
        <v>40360</v>
      </c>
      <c r="O993" s="383">
        <v>2010</v>
      </c>
      <c r="P993" s="378" t="s">
        <v>1413</v>
      </c>
      <c r="Q993" s="378" t="s">
        <v>1413</v>
      </c>
      <c r="R993" s="378" t="s">
        <v>1413</v>
      </c>
      <c r="S993" s="381" t="s">
        <v>1413</v>
      </c>
      <c r="T993" s="381" t="s">
        <v>1413</v>
      </c>
      <c r="U993" s="378" t="s">
        <v>1413</v>
      </c>
      <c r="V993" s="384" t="s">
        <v>2728</v>
      </c>
      <c r="W993" s="378" t="s">
        <v>1413</v>
      </c>
      <c r="X993" s="378" t="s">
        <v>1413</v>
      </c>
      <c r="Y993" s="378" t="s">
        <v>3582</v>
      </c>
      <c r="Z993" s="385" t="s">
        <v>1413</v>
      </c>
      <c r="AA993" s="385" t="s">
        <v>1413</v>
      </c>
      <c r="AB993" s="378" t="s">
        <v>3583</v>
      </c>
      <c r="AC993" s="378" t="s">
        <v>1413</v>
      </c>
      <c r="AD993" s="378" t="s">
        <v>1413</v>
      </c>
      <c r="AE993" s="378" t="s">
        <v>1413</v>
      </c>
      <c r="AF993" s="378" t="s">
        <v>1413</v>
      </c>
    </row>
    <row r="994" spans="1:32" hidden="1">
      <c r="A994" s="378" t="s">
        <v>3541</v>
      </c>
      <c r="B994" s="379">
        <f t="shared" si="15"/>
        <v>0</v>
      </c>
      <c r="C994" s="378"/>
      <c r="D994" s="378"/>
      <c r="E994" s="378"/>
      <c r="F994" s="380" t="s">
        <v>1413</v>
      </c>
      <c r="G994" s="378" t="s">
        <v>3722</v>
      </c>
      <c r="H994" s="379" t="s">
        <v>1799</v>
      </c>
      <c r="I994" s="378" t="s">
        <v>2272</v>
      </c>
      <c r="J994" s="381" t="s">
        <v>1413</v>
      </c>
      <c r="K994" s="381" t="s">
        <v>1413</v>
      </c>
      <c r="L994" s="378" t="s">
        <v>3581</v>
      </c>
      <c r="M994" s="378" t="s">
        <v>2460</v>
      </c>
      <c r="N994" s="382">
        <v>40360</v>
      </c>
      <c r="O994" s="383">
        <v>2010</v>
      </c>
      <c r="P994" s="378" t="s">
        <v>1413</v>
      </c>
      <c r="Q994" s="378" t="s">
        <v>1413</v>
      </c>
      <c r="R994" s="378" t="s">
        <v>1413</v>
      </c>
      <c r="S994" s="381" t="s">
        <v>1413</v>
      </c>
      <c r="T994" s="381" t="s">
        <v>1413</v>
      </c>
      <c r="U994" s="378" t="s">
        <v>1413</v>
      </c>
      <c r="V994" s="384" t="s">
        <v>2728</v>
      </c>
      <c r="W994" s="378" t="s">
        <v>1413</v>
      </c>
      <c r="X994" s="378" t="s">
        <v>1413</v>
      </c>
      <c r="Y994" s="378" t="s">
        <v>3582</v>
      </c>
      <c r="Z994" s="385" t="s">
        <v>1413</v>
      </c>
      <c r="AA994" s="385" t="s">
        <v>1413</v>
      </c>
      <c r="AB994" s="378" t="s">
        <v>3583</v>
      </c>
      <c r="AC994" s="378" t="s">
        <v>1413</v>
      </c>
      <c r="AD994" s="378" t="s">
        <v>1413</v>
      </c>
      <c r="AE994" s="378" t="s">
        <v>1413</v>
      </c>
      <c r="AF994" s="378" t="s">
        <v>1413</v>
      </c>
    </row>
    <row r="995" spans="1:32" hidden="1">
      <c r="A995" s="378" t="s">
        <v>3541</v>
      </c>
      <c r="B995" s="379">
        <f t="shared" si="15"/>
        <v>0</v>
      </c>
      <c r="C995" s="378"/>
      <c r="D995" s="378"/>
      <c r="E995" s="378"/>
      <c r="F995" s="380" t="s">
        <v>1413</v>
      </c>
      <c r="G995" s="378" t="s">
        <v>3723</v>
      </c>
      <c r="H995" s="379" t="s">
        <v>1799</v>
      </c>
      <c r="I995" s="378" t="s">
        <v>2272</v>
      </c>
      <c r="J995" s="381" t="s">
        <v>1413</v>
      </c>
      <c r="K995" s="381" t="s">
        <v>1413</v>
      </c>
      <c r="L995" s="378" t="s">
        <v>3581</v>
      </c>
      <c r="M995" s="378" t="s">
        <v>3582</v>
      </c>
      <c r="N995" s="382">
        <v>40898</v>
      </c>
      <c r="O995" s="383">
        <v>2011</v>
      </c>
      <c r="P995" s="378" t="s">
        <v>1413</v>
      </c>
      <c r="Q995" s="378" t="s">
        <v>1413</v>
      </c>
      <c r="R995" s="378" t="s">
        <v>1413</v>
      </c>
      <c r="S995" s="381" t="s">
        <v>1413</v>
      </c>
      <c r="T995" s="381" t="s">
        <v>1413</v>
      </c>
      <c r="U995" s="378" t="s">
        <v>1413</v>
      </c>
      <c r="V995" s="384" t="s">
        <v>1413</v>
      </c>
      <c r="W995" s="378" t="s">
        <v>1413</v>
      </c>
      <c r="X995" s="378" t="s">
        <v>1413</v>
      </c>
      <c r="Y995" s="378" t="s">
        <v>3582</v>
      </c>
      <c r="Z995" s="385" t="s">
        <v>1413</v>
      </c>
      <c r="AA995" s="385" t="s">
        <v>1413</v>
      </c>
      <c r="AB995" s="378" t="s">
        <v>3591</v>
      </c>
      <c r="AC995" s="378" t="s">
        <v>1413</v>
      </c>
      <c r="AD995" s="378" t="s">
        <v>1413</v>
      </c>
      <c r="AE995" s="378" t="s">
        <v>1413</v>
      </c>
      <c r="AF995" s="378" t="s">
        <v>1413</v>
      </c>
    </row>
    <row r="996" spans="1:32" hidden="1">
      <c r="A996" s="378" t="s">
        <v>3541</v>
      </c>
      <c r="B996" s="379">
        <f t="shared" si="15"/>
        <v>0</v>
      </c>
      <c r="C996" s="378"/>
      <c r="D996" s="378"/>
      <c r="E996" s="378"/>
      <c r="F996" s="380" t="s">
        <v>1413</v>
      </c>
      <c r="G996" s="378" t="s">
        <v>3592</v>
      </c>
      <c r="H996" s="379" t="s">
        <v>1799</v>
      </c>
      <c r="I996" s="378" t="s">
        <v>2272</v>
      </c>
      <c r="J996" s="381" t="s">
        <v>1413</v>
      </c>
      <c r="K996" s="381" t="s">
        <v>1413</v>
      </c>
      <c r="L996" s="378" t="s">
        <v>3581</v>
      </c>
      <c r="M996" s="378" t="s">
        <v>3582</v>
      </c>
      <c r="N996" s="382">
        <v>41991</v>
      </c>
      <c r="O996" s="383">
        <v>2014</v>
      </c>
      <c r="P996" s="378" t="s">
        <v>1413</v>
      </c>
      <c r="Q996" s="378" t="s">
        <v>1413</v>
      </c>
      <c r="R996" s="378" t="s">
        <v>1413</v>
      </c>
      <c r="S996" s="381" t="s">
        <v>1413</v>
      </c>
      <c r="T996" s="381" t="s">
        <v>1413</v>
      </c>
      <c r="U996" s="378" t="s">
        <v>1413</v>
      </c>
      <c r="V996" s="384" t="s">
        <v>1413</v>
      </c>
      <c r="W996" s="378" t="s">
        <v>1413</v>
      </c>
      <c r="X996" s="378" t="s">
        <v>1413</v>
      </c>
      <c r="Y996" s="378" t="s">
        <v>3582</v>
      </c>
      <c r="Z996" s="385" t="s">
        <v>1413</v>
      </c>
      <c r="AA996" s="385" t="s">
        <v>1413</v>
      </c>
      <c r="AB996" s="378" t="s">
        <v>3591</v>
      </c>
      <c r="AC996" s="378" t="s">
        <v>1413</v>
      </c>
      <c r="AD996" s="378" t="s">
        <v>1413</v>
      </c>
      <c r="AE996" s="378" t="s">
        <v>1413</v>
      </c>
      <c r="AF996" s="378" t="s">
        <v>1413</v>
      </c>
    </row>
    <row r="997" spans="1:32" hidden="1">
      <c r="A997" s="378" t="s">
        <v>3541</v>
      </c>
      <c r="B997" s="379">
        <f t="shared" si="15"/>
        <v>0</v>
      </c>
      <c r="C997" s="378"/>
      <c r="D997" s="378"/>
      <c r="E997" s="378"/>
      <c r="F997" s="380" t="s">
        <v>1413</v>
      </c>
      <c r="G997" s="378" t="s">
        <v>3593</v>
      </c>
      <c r="H997" s="379" t="s">
        <v>1799</v>
      </c>
      <c r="I997" s="378" t="s">
        <v>2272</v>
      </c>
      <c r="J997" s="381" t="s">
        <v>1413</v>
      </c>
      <c r="K997" s="381" t="s">
        <v>1413</v>
      </c>
      <c r="L997" s="378" t="s">
        <v>3581</v>
      </c>
      <c r="M997" s="378" t="s">
        <v>3582</v>
      </c>
      <c r="N997" s="382">
        <v>42297</v>
      </c>
      <c r="O997" s="383">
        <v>2015</v>
      </c>
      <c r="P997" s="378" t="s">
        <v>1413</v>
      </c>
      <c r="Q997" s="378" t="s">
        <v>1413</v>
      </c>
      <c r="R997" s="378" t="s">
        <v>1413</v>
      </c>
      <c r="S997" s="381" t="s">
        <v>1413</v>
      </c>
      <c r="T997" s="381" t="s">
        <v>1413</v>
      </c>
      <c r="U997" s="378" t="s">
        <v>1413</v>
      </c>
      <c r="V997" s="384" t="s">
        <v>1413</v>
      </c>
      <c r="W997" s="378" t="s">
        <v>1413</v>
      </c>
      <c r="X997" s="378" t="s">
        <v>1413</v>
      </c>
      <c r="Y997" s="378" t="s">
        <v>3582</v>
      </c>
      <c r="Z997" s="385" t="s">
        <v>1413</v>
      </c>
      <c r="AA997" s="385" t="s">
        <v>1413</v>
      </c>
      <c r="AB997" s="378" t="s">
        <v>1006</v>
      </c>
      <c r="AC997" s="378" t="s">
        <v>1413</v>
      </c>
      <c r="AD997" s="378" t="s">
        <v>1413</v>
      </c>
      <c r="AE997" s="378" t="s">
        <v>1413</v>
      </c>
      <c r="AF997" s="378" t="s">
        <v>1413</v>
      </c>
    </row>
    <row r="998" spans="1:32" hidden="1">
      <c r="A998" s="378" t="s">
        <v>3541</v>
      </c>
      <c r="B998" s="379">
        <f t="shared" si="15"/>
        <v>0</v>
      </c>
      <c r="C998" s="378"/>
      <c r="D998" s="378"/>
      <c r="E998" s="378"/>
      <c r="F998" s="380" t="s">
        <v>1413</v>
      </c>
      <c r="G998" s="378" t="s">
        <v>3724</v>
      </c>
      <c r="H998" s="379" t="s">
        <v>1799</v>
      </c>
      <c r="I998" s="378" t="s">
        <v>2272</v>
      </c>
      <c r="J998" s="381" t="s">
        <v>1413</v>
      </c>
      <c r="K998" s="381" t="s">
        <v>1413</v>
      </c>
      <c r="L998" s="378" t="s">
        <v>3581</v>
      </c>
      <c r="M998" s="378" t="s">
        <v>3582</v>
      </c>
      <c r="N998" s="382">
        <v>40487</v>
      </c>
      <c r="O998" s="383">
        <v>2010</v>
      </c>
      <c r="P998" s="378" t="s">
        <v>1413</v>
      </c>
      <c r="Q998" s="378" t="s">
        <v>1413</v>
      </c>
      <c r="R998" s="378" t="s">
        <v>1413</v>
      </c>
      <c r="S998" s="381" t="s">
        <v>1413</v>
      </c>
      <c r="T998" s="381" t="s">
        <v>1413</v>
      </c>
      <c r="U998" s="378" t="s">
        <v>1413</v>
      </c>
      <c r="V998" s="384" t="s">
        <v>2728</v>
      </c>
      <c r="W998" s="378" t="s">
        <v>1413</v>
      </c>
      <c r="X998" s="378" t="s">
        <v>1413</v>
      </c>
      <c r="Y998" s="378" t="s">
        <v>3582</v>
      </c>
      <c r="Z998" s="385" t="s">
        <v>1413</v>
      </c>
      <c r="AA998" s="385" t="s">
        <v>1413</v>
      </c>
      <c r="AB998" s="378" t="s">
        <v>3583</v>
      </c>
      <c r="AC998" s="378" t="s">
        <v>1413</v>
      </c>
      <c r="AD998" s="378" t="s">
        <v>1413</v>
      </c>
      <c r="AE998" s="378" t="s">
        <v>1413</v>
      </c>
      <c r="AF998" s="378" t="s">
        <v>1413</v>
      </c>
    </row>
    <row r="999" spans="1:32" hidden="1">
      <c r="A999" s="378" t="s">
        <v>3541</v>
      </c>
      <c r="B999" s="379">
        <f t="shared" si="15"/>
        <v>0</v>
      </c>
      <c r="C999" s="378"/>
      <c r="D999" s="378"/>
      <c r="E999" s="378"/>
      <c r="F999" s="380" t="s">
        <v>1413</v>
      </c>
      <c r="G999" s="378" t="s">
        <v>3725</v>
      </c>
      <c r="H999" s="379" t="s">
        <v>1799</v>
      </c>
      <c r="I999" s="378" t="s">
        <v>2272</v>
      </c>
      <c r="J999" s="381" t="s">
        <v>1413</v>
      </c>
      <c r="K999" s="381" t="s">
        <v>1413</v>
      </c>
      <c r="L999" s="378" t="s">
        <v>3581</v>
      </c>
      <c r="M999" s="378" t="s">
        <v>3582</v>
      </c>
      <c r="N999" s="382">
        <v>40487</v>
      </c>
      <c r="O999" s="383">
        <v>2010</v>
      </c>
      <c r="P999" s="378" t="s">
        <v>1413</v>
      </c>
      <c r="Q999" s="378" t="s">
        <v>1413</v>
      </c>
      <c r="R999" s="378" t="s">
        <v>1413</v>
      </c>
      <c r="S999" s="381" t="s">
        <v>1413</v>
      </c>
      <c r="T999" s="381" t="s">
        <v>1413</v>
      </c>
      <c r="U999" s="378" t="s">
        <v>1413</v>
      </c>
      <c r="V999" s="384" t="s">
        <v>2728</v>
      </c>
      <c r="W999" s="378" t="s">
        <v>1413</v>
      </c>
      <c r="X999" s="378" t="s">
        <v>1413</v>
      </c>
      <c r="Y999" s="378" t="s">
        <v>3582</v>
      </c>
      <c r="Z999" s="385" t="s">
        <v>1413</v>
      </c>
      <c r="AA999" s="385" t="s">
        <v>1413</v>
      </c>
      <c r="AB999" s="378" t="s">
        <v>3583</v>
      </c>
      <c r="AC999" s="378" t="s">
        <v>1413</v>
      </c>
      <c r="AD999" s="378" t="s">
        <v>1413</v>
      </c>
      <c r="AE999" s="378" t="s">
        <v>1413</v>
      </c>
      <c r="AF999" s="378" t="s">
        <v>1413</v>
      </c>
    </row>
    <row r="1000" spans="1:32" hidden="1">
      <c r="A1000" s="378" t="s">
        <v>3541</v>
      </c>
      <c r="B1000" s="379">
        <f t="shared" si="15"/>
        <v>0</v>
      </c>
      <c r="C1000" s="378"/>
      <c r="D1000" s="378"/>
      <c r="E1000" s="378"/>
      <c r="F1000" s="380" t="s">
        <v>1413</v>
      </c>
      <c r="G1000" s="378" t="s">
        <v>3726</v>
      </c>
      <c r="H1000" s="379" t="s">
        <v>1799</v>
      </c>
      <c r="I1000" s="378" t="s">
        <v>2272</v>
      </c>
      <c r="J1000" s="381" t="s">
        <v>1413</v>
      </c>
      <c r="K1000" s="381" t="s">
        <v>1413</v>
      </c>
      <c r="L1000" s="378" t="s">
        <v>3581</v>
      </c>
      <c r="M1000" s="378" t="s">
        <v>2460</v>
      </c>
      <c r="N1000" s="382">
        <v>38399</v>
      </c>
      <c r="O1000" s="383">
        <v>2005</v>
      </c>
      <c r="P1000" s="378" t="s">
        <v>1413</v>
      </c>
      <c r="Q1000" s="378" t="s">
        <v>1413</v>
      </c>
      <c r="R1000" s="378" t="s">
        <v>1413</v>
      </c>
      <c r="S1000" s="381" t="s">
        <v>1413</v>
      </c>
      <c r="T1000" s="381" t="s">
        <v>1413</v>
      </c>
      <c r="U1000" s="378" t="s">
        <v>1413</v>
      </c>
      <c r="V1000" s="384" t="s">
        <v>2728</v>
      </c>
      <c r="W1000" s="378" t="s">
        <v>1413</v>
      </c>
      <c r="X1000" s="378" t="s">
        <v>3727</v>
      </c>
      <c r="Y1000" s="378" t="s">
        <v>3582</v>
      </c>
      <c r="Z1000" s="385" t="s">
        <v>1413</v>
      </c>
      <c r="AA1000" s="385" t="s">
        <v>1413</v>
      </c>
      <c r="AB1000" s="378" t="s">
        <v>964</v>
      </c>
      <c r="AC1000" s="378" t="s">
        <v>1413</v>
      </c>
      <c r="AD1000" s="378" t="s">
        <v>1413</v>
      </c>
      <c r="AE1000" s="378" t="s">
        <v>1413</v>
      </c>
      <c r="AF1000" s="378" t="s">
        <v>1413</v>
      </c>
    </row>
    <row r="1001" spans="1:32" hidden="1">
      <c r="A1001" s="378" t="s">
        <v>3541</v>
      </c>
      <c r="B1001" s="379">
        <f t="shared" si="15"/>
        <v>0</v>
      </c>
      <c r="C1001" s="378"/>
      <c r="D1001" s="378"/>
      <c r="E1001" s="378"/>
      <c r="F1001" s="380" t="s">
        <v>1413</v>
      </c>
      <c r="G1001" s="378" t="s">
        <v>3728</v>
      </c>
      <c r="H1001" s="379" t="s">
        <v>1799</v>
      </c>
      <c r="I1001" s="378" t="s">
        <v>2272</v>
      </c>
      <c r="J1001" s="381" t="s">
        <v>1413</v>
      </c>
      <c r="K1001" s="381" t="s">
        <v>1413</v>
      </c>
      <c r="L1001" s="378" t="s">
        <v>3581</v>
      </c>
      <c r="M1001" s="378" t="s">
        <v>2460</v>
      </c>
      <c r="N1001" s="382">
        <v>38399</v>
      </c>
      <c r="O1001" s="383">
        <v>2005</v>
      </c>
      <c r="P1001" s="378" t="s">
        <v>1413</v>
      </c>
      <c r="Q1001" s="378" t="s">
        <v>1413</v>
      </c>
      <c r="R1001" s="378" t="s">
        <v>1413</v>
      </c>
      <c r="S1001" s="381" t="s">
        <v>1413</v>
      </c>
      <c r="T1001" s="381" t="s">
        <v>1413</v>
      </c>
      <c r="U1001" s="378" t="s">
        <v>1413</v>
      </c>
      <c r="V1001" s="384" t="s">
        <v>2728</v>
      </c>
      <c r="W1001" s="378" t="s">
        <v>1413</v>
      </c>
      <c r="X1001" s="378" t="s">
        <v>3729</v>
      </c>
      <c r="Y1001" s="378" t="s">
        <v>3582</v>
      </c>
      <c r="Z1001" s="385" t="s">
        <v>1413</v>
      </c>
      <c r="AA1001" s="385" t="s">
        <v>1413</v>
      </c>
      <c r="AB1001" s="378" t="s">
        <v>964</v>
      </c>
      <c r="AC1001" s="378" t="s">
        <v>1413</v>
      </c>
      <c r="AD1001" s="378" t="s">
        <v>1413</v>
      </c>
      <c r="AE1001" s="378" t="s">
        <v>1413</v>
      </c>
      <c r="AF1001" s="378" t="s">
        <v>1413</v>
      </c>
    </row>
    <row r="1002" spans="1:32" hidden="1">
      <c r="A1002" s="378" t="s">
        <v>3541</v>
      </c>
      <c r="B1002" s="379">
        <f t="shared" si="15"/>
        <v>0</v>
      </c>
      <c r="C1002" s="378"/>
      <c r="D1002" s="378"/>
      <c r="E1002" s="378"/>
      <c r="F1002" s="380" t="s">
        <v>1413</v>
      </c>
      <c r="G1002" s="378" t="s">
        <v>3594</v>
      </c>
      <c r="H1002" s="379" t="s">
        <v>1799</v>
      </c>
      <c r="I1002" s="378" t="s">
        <v>2272</v>
      </c>
      <c r="J1002" s="381" t="s">
        <v>1413</v>
      </c>
      <c r="K1002" s="381" t="s">
        <v>1413</v>
      </c>
      <c r="L1002" s="378" t="s">
        <v>3581</v>
      </c>
      <c r="M1002" s="378" t="s">
        <v>3582</v>
      </c>
      <c r="N1002" s="382">
        <v>41941</v>
      </c>
      <c r="O1002" s="383">
        <v>2014</v>
      </c>
      <c r="P1002" s="378" t="s">
        <v>1413</v>
      </c>
      <c r="Q1002" s="378" t="s">
        <v>1413</v>
      </c>
      <c r="R1002" s="378" t="s">
        <v>1413</v>
      </c>
      <c r="S1002" s="381" t="s">
        <v>1413</v>
      </c>
      <c r="T1002" s="381" t="s">
        <v>1413</v>
      </c>
      <c r="U1002" s="378" t="s">
        <v>1413</v>
      </c>
      <c r="V1002" s="384" t="s">
        <v>1413</v>
      </c>
      <c r="W1002" s="378" t="s">
        <v>1413</v>
      </c>
      <c r="X1002" s="378" t="s">
        <v>3595</v>
      </c>
      <c r="Y1002" s="378" t="s">
        <v>3582</v>
      </c>
      <c r="Z1002" s="385" t="s">
        <v>1413</v>
      </c>
      <c r="AA1002" s="385" t="s">
        <v>1413</v>
      </c>
      <c r="AB1002" s="378" t="s">
        <v>964</v>
      </c>
      <c r="AC1002" s="378" t="s">
        <v>1413</v>
      </c>
      <c r="AD1002" s="378" t="s">
        <v>1413</v>
      </c>
      <c r="AE1002" s="378" t="s">
        <v>1413</v>
      </c>
      <c r="AF1002" s="378" t="s">
        <v>1413</v>
      </c>
    </row>
    <row r="1003" spans="1:32" hidden="1">
      <c r="A1003" s="378" t="s">
        <v>3541</v>
      </c>
      <c r="B1003" s="379">
        <f t="shared" si="15"/>
        <v>0</v>
      </c>
      <c r="C1003" s="378"/>
      <c r="D1003" s="378"/>
      <c r="E1003" s="378"/>
      <c r="F1003" s="380" t="s">
        <v>1413</v>
      </c>
      <c r="G1003" s="378" t="s">
        <v>3731</v>
      </c>
      <c r="H1003" s="379" t="s">
        <v>1799</v>
      </c>
      <c r="I1003" s="378" t="s">
        <v>2272</v>
      </c>
      <c r="J1003" s="381" t="s">
        <v>1413</v>
      </c>
      <c r="K1003" s="381" t="s">
        <v>1413</v>
      </c>
      <c r="L1003" s="378" t="s">
        <v>3732</v>
      </c>
      <c r="M1003" s="378" t="s">
        <v>2460</v>
      </c>
      <c r="N1003" s="382">
        <v>39533</v>
      </c>
      <c r="O1003" s="383">
        <v>2008</v>
      </c>
      <c r="P1003" s="378" t="s">
        <v>1413</v>
      </c>
      <c r="Q1003" s="378" t="s">
        <v>1413</v>
      </c>
      <c r="R1003" s="378" t="s">
        <v>1413</v>
      </c>
      <c r="S1003" s="381">
        <v>3</v>
      </c>
      <c r="T1003" s="381" t="s">
        <v>1261</v>
      </c>
      <c r="U1003" s="378" t="s">
        <v>1413</v>
      </c>
      <c r="V1003" s="384" t="s">
        <v>2728</v>
      </c>
      <c r="W1003" s="378" t="s">
        <v>1414</v>
      </c>
      <c r="X1003" s="378" t="s">
        <v>3733</v>
      </c>
      <c r="Y1003" s="378" t="s">
        <v>3582</v>
      </c>
      <c r="Z1003" s="385" t="s">
        <v>1413</v>
      </c>
      <c r="AA1003" s="385" t="s">
        <v>1413</v>
      </c>
      <c r="AB1003" s="378" t="s">
        <v>3640</v>
      </c>
      <c r="AC1003" s="378" t="s">
        <v>1413</v>
      </c>
      <c r="AD1003" s="378" t="s">
        <v>1413</v>
      </c>
      <c r="AE1003" s="378" t="s">
        <v>1413</v>
      </c>
      <c r="AF1003" s="378" t="s">
        <v>1413</v>
      </c>
    </row>
    <row r="1004" spans="1:32" hidden="1">
      <c r="A1004" s="378" t="s">
        <v>3541</v>
      </c>
      <c r="B1004" s="379">
        <f t="shared" si="15"/>
        <v>0</v>
      </c>
      <c r="C1004" s="378"/>
      <c r="D1004" s="378"/>
      <c r="E1004" s="378"/>
      <c r="F1004" s="380" t="s">
        <v>1413</v>
      </c>
      <c r="G1004" s="378" t="s">
        <v>3734</v>
      </c>
      <c r="H1004" s="379" t="s">
        <v>1799</v>
      </c>
      <c r="I1004" s="378" t="s">
        <v>2272</v>
      </c>
      <c r="J1004" s="381" t="s">
        <v>1413</v>
      </c>
      <c r="K1004" s="381" t="s">
        <v>1413</v>
      </c>
      <c r="L1004" s="378" t="s">
        <v>3732</v>
      </c>
      <c r="M1004" s="378" t="s">
        <v>2460</v>
      </c>
      <c r="N1004" s="382">
        <v>39562</v>
      </c>
      <c r="O1004" s="383">
        <v>2008</v>
      </c>
      <c r="P1004" s="378" t="s">
        <v>1413</v>
      </c>
      <c r="Q1004" s="378" t="s">
        <v>1413</v>
      </c>
      <c r="R1004" s="378" t="s">
        <v>1413</v>
      </c>
      <c r="S1004" s="381">
        <v>3</v>
      </c>
      <c r="T1004" s="381" t="s">
        <v>1261</v>
      </c>
      <c r="U1004" s="378" t="s">
        <v>1413</v>
      </c>
      <c r="V1004" s="384" t="s">
        <v>2728</v>
      </c>
      <c r="W1004" s="378" t="s">
        <v>1414</v>
      </c>
      <c r="X1004" s="378" t="s">
        <v>3735</v>
      </c>
      <c r="Y1004" s="378" t="s">
        <v>3582</v>
      </c>
      <c r="Z1004" s="385" t="s">
        <v>1413</v>
      </c>
      <c r="AA1004" s="385" t="s">
        <v>1413</v>
      </c>
      <c r="AB1004" s="378" t="s">
        <v>3640</v>
      </c>
      <c r="AC1004" s="378" t="s">
        <v>1413</v>
      </c>
      <c r="AD1004" s="378" t="s">
        <v>1413</v>
      </c>
      <c r="AE1004" s="378" t="s">
        <v>1413</v>
      </c>
      <c r="AF1004" s="378" t="s">
        <v>1413</v>
      </c>
    </row>
    <row r="1005" spans="1:32" hidden="1">
      <c r="A1005" s="378" t="s">
        <v>3541</v>
      </c>
      <c r="B1005" s="379">
        <f t="shared" si="15"/>
        <v>0</v>
      </c>
      <c r="C1005" s="378"/>
      <c r="D1005" s="378"/>
      <c r="E1005" s="378"/>
      <c r="F1005" s="380" t="s">
        <v>1413</v>
      </c>
      <c r="G1005" s="378" t="s">
        <v>3736</v>
      </c>
      <c r="H1005" s="379" t="s">
        <v>1799</v>
      </c>
      <c r="I1005" s="378" t="s">
        <v>2272</v>
      </c>
      <c r="J1005" s="381" t="s">
        <v>1413</v>
      </c>
      <c r="K1005" s="381" t="s">
        <v>1413</v>
      </c>
      <c r="L1005" s="378" t="s">
        <v>3732</v>
      </c>
      <c r="M1005" s="378" t="s">
        <v>2460</v>
      </c>
      <c r="N1005" s="382">
        <v>39777</v>
      </c>
      <c r="O1005" s="383">
        <v>2008</v>
      </c>
      <c r="P1005" s="378" t="s">
        <v>1413</v>
      </c>
      <c r="Q1005" s="378" t="s">
        <v>1413</v>
      </c>
      <c r="R1005" s="378" t="s">
        <v>1413</v>
      </c>
      <c r="S1005" s="381">
        <v>3</v>
      </c>
      <c r="T1005" s="381" t="s">
        <v>1261</v>
      </c>
      <c r="U1005" s="378" t="s">
        <v>1413</v>
      </c>
      <c r="V1005" s="384" t="s">
        <v>2728</v>
      </c>
      <c r="W1005" s="378" t="s">
        <v>1414</v>
      </c>
      <c r="X1005" s="378" t="s">
        <v>3737</v>
      </c>
      <c r="Y1005" s="378" t="s">
        <v>3582</v>
      </c>
      <c r="Z1005" s="385" t="s">
        <v>1413</v>
      </c>
      <c r="AA1005" s="385" t="s">
        <v>1413</v>
      </c>
      <c r="AB1005" s="378" t="s">
        <v>3640</v>
      </c>
      <c r="AC1005" s="378" t="s">
        <v>1413</v>
      </c>
      <c r="AD1005" s="378" t="s">
        <v>1413</v>
      </c>
      <c r="AE1005" s="378" t="s">
        <v>1413</v>
      </c>
      <c r="AF1005" s="378" t="s">
        <v>1413</v>
      </c>
    </row>
    <row r="1006" spans="1:32" hidden="1">
      <c r="A1006" s="378" t="s">
        <v>3541</v>
      </c>
      <c r="B1006" s="379">
        <f t="shared" si="15"/>
        <v>0</v>
      </c>
      <c r="C1006" s="378"/>
      <c r="D1006" s="378"/>
      <c r="E1006" s="378"/>
      <c r="F1006" s="380" t="s">
        <v>1413</v>
      </c>
      <c r="G1006" s="378" t="s">
        <v>3738</v>
      </c>
      <c r="H1006" s="379" t="s">
        <v>1799</v>
      </c>
      <c r="I1006" s="378" t="s">
        <v>2272</v>
      </c>
      <c r="J1006" s="381" t="s">
        <v>1413</v>
      </c>
      <c r="K1006" s="381" t="s">
        <v>1413</v>
      </c>
      <c r="L1006" s="378" t="s">
        <v>3732</v>
      </c>
      <c r="M1006" s="378" t="s">
        <v>2460</v>
      </c>
      <c r="N1006" s="382">
        <v>39777</v>
      </c>
      <c r="O1006" s="383">
        <v>2008</v>
      </c>
      <c r="P1006" s="378" t="s">
        <v>1413</v>
      </c>
      <c r="Q1006" s="378" t="s">
        <v>1413</v>
      </c>
      <c r="R1006" s="378" t="s">
        <v>1413</v>
      </c>
      <c r="S1006" s="381">
        <v>3</v>
      </c>
      <c r="T1006" s="381" t="s">
        <v>1261</v>
      </c>
      <c r="U1006" s="378" t="s">
        <v>1413</v>
      </c>
      <c r="V1006" s="384" t="s">
        <v>2728</v>
      </c>
      <c r="W1006" s="378" t="s">
        <v>1414</v>
      </c>
      <c r="X1006" s="378" t="s">
        <v>3739</v>
      </c>
      <c r="Y1006" s="378" t="s">
        <v>3582</v>
      </c>
      <c r="Z1006" s="385" t="s">
        <v>1413</v>
      </c>
      <c r="AA1006" s="385" t="s">
        <v>1413</v>
      </c>
      <c r="AB1006" s="378" t="s">
        <v>3640</v>
      </c>
      <c r="AC1006" s="378" t="s">
        <v>1413</v>
      </c>
      <c r="AD1006" s="378" t="s">
        <v>1413</v>
      </c>
      <c r="AE1006" s="378" t="s">
        <v>1413</v>
      </c>
      <c r="AF1006" s="378" t="s">
        <v>1413</v>
      </c>
    </row>
    <row r="1007" spans="1:32" hidden="1">
      <c r="A1007" s="378" t="s">
        <v>3541</v>
      </c>
      <c r="B1007" s="379">
        <f t="shared" si="15"/>
        <v>0</v>
      </c>
      <c r="C1007" s="378"/>
      <c r="D1007" s="378"/>
      <c r="E1007" s="378"/>
      <c r="F1007" s="380" t="s">
        <v>1413</v>
      </c>
      <c r="G1007" s="378" t="s">
        <v>3740</v>
      </c>
      <c r="H1007" s="379" t="s">
        <v>1799</v>
      </c>
      <c r="I1007" s="378" t="s">
        <v>2272</v>
      </c>
      <c r="J1007" s="381" t="s">
        <v>1413</v>
      </c>
      <c r="K1007" s="381" t="s">
        <v>1413</v>
      </c>
      <c r="L1007" s="378" t="s">
        <v>3732</v>
      </c>
      <c r="M1007" s="378" t="s">
        <v>2460</v>
      </c>
      <c r="N1007" s="382">
        <v>39777</v>
      </c>
      <c r="O1007" s="383">
        <v>2008</v>
      </c>
      <c r="P1007" s="378" t="s">
        <v>1413</v>
      </c>
      <c r="Q1007" s="378" t="s">
        <v>1413</v>
      </c>
      <c r="R1007" s="378" t="s">
        <v>1413</v>
      </c>
      <c r="S1007" s="381">
        <v>3</v>
      </c>
      <c r="T1007" s="381" t="s">
        <v>1261</v>
      </c>
      <c r="U1007" s="378" t="s">
        <v>1413</v>
      </c>
      <c r="V1007" s="384" t="s">
        <v>2728</v>
      </c>
      <c r="W1007" s="378" t="s">
        <v>1414</v>
      </c>
      <c r="X1007" s="378" t="s">
        <v>3741</v>
      </c>
      <c r="Y1007" s="378" t="s">
        <v>3582</v>
      </c>
      <c r="Z1007" s="385" t="s">
        <v>1413</v>
      </c>
      <c r="AA1007" s="385" t="s">
        <v>1413</v>
      </c>
      <c r="AB1007" s="378" t="s">
        <v>3640</v>
      </c>
      <c r="AC1007" s="378" t="s">
        <v>1413</v>
      </c>
      <c r="AD1007" s="378" t="s">
        <v>1413</v>
      </c>
      <c r="AE1007" s="378" t="s">
        <v>1413</v>
      </c>
      <c r="AF1007" s="378" t="s">
        <v>1413</v>
      </c>
    </row>
    <row r="1008" spans="1:32" hidden="1">
      <c r="A1008" s="378" t="s">
        <v>3541</v>
      </c>
      <c r="B1008" s="379">
        <f t="shared" si="15"/>
        <v>0</v>
      </c>
      <c r="C1008" s="378"/>
      <c r="D1008" s="378"/>
      <c r="E1008" s="378"/>
      <c r="F1008" s="380" t="s">
        <v>1413</v>
      </c>
      <c r="G1008" s="378" t="s">
        <v>3742</v>
      </c>
      <c r="H1008" s="379" t="s">
        <v>1799</v>
      </c>
      <c r="I1008" s="378" t="s">
        <v>2272</v>
      </c>
      <c r="J1008" s="381" t="s">
        <v>1413</v>
      </c>
      <c r="K1008" s="381" t="s">
        <v>1413</v>
      </c>
      <c r="L1008" s="378" t="s">
        <v>3732</v>
      </c>
      <c r="M1008" s="378" t="s">
        <v>2460</v>
      </c>
      <c r="N1008" s="382">
        <v>41234</v>
      </c>
      <c r="O1008" s="383">
        <v>2012</v>
      </c>
      <c r="P1008" s="378" t="s">
        <v>1413</v>
      </c>
      <c r="Q1008" s="378" t="s">
        <v>1413</v>
      </c>
      <c r="R1008" s="378" t="s">
        <v>1413</v>
      </c>
      <c r="S1008" s="381">
        <v>3</v>
      </c>
      <c r="T1008" s="381" t="s">
        <v>1261</v>
      </c>
      <c r="U1008" s="378" t="s">
        <v>1413</v>
      </c>
      <c r="V1008" s="384" t="s">
        <v>2728</v>
      </c>
      <c r="W1008" s="378" t="s">
        <v>1414</v>
      </c>
      <c r="X1008" s="378" t="s">
        <v>3743</v>
      </c>
      <c r="Y1008" s="378" t="s">
        <v>3582</v>
      </c>
      <c r="Z1008" s="385" t="s">
        <v>1413</v>
      </c>
      <c r="AA1008" s="385" t="s">
        <v>1413</v>
      </c>
      <c r="AB1008" s="378" t="s">
        <v>3640</v>
      </c>
      <c r="AC1008" s="378" t="s">
        <v>1413</v>
      </c>
      <c r="AD1008" s="378" t="s">
        <v>1413</v>
      </c>
      <c r="AE1008" s="378" t="s">
        <v>1413</v>
      </c>
      <c r="AF1008" s="378" t="s">
        <v>1413</v>
      </c>
    </row>
    <row r="1009" spans="1:32" hidden="1">
      <c r="A1009" s="378" t="s">
        <v>3541</v>
      </c>
      <c r="B1009" s="379">
        <f t="shared" si="15"/>
        <v>0</v>
      </c>
      <c r="C1009" s="378"/>
      <c r="D1009" s="378"/>
      <c r="E1009" s="378"/>
      <c r="F1009" s="380" t="s">
        <v>1413</v>
      </c>
      <c r="G1009" s="378" t="s">
        <v>3745</v>
      </c>
      <c r="H1009" s="379" t="s">
        <v>1799</v>
      </c>
      <c r="I1009" s="378" t="s">
        <v>2272</v>
      </c>
      <c r="J1009" s="381" t="s">
        <v>1413</v>
      </c>
      <c r="K1009" s="381" t="s">
        <v>1413</v>
      </c>
      <c r="L1009" s="378" t="s">
        <v>3581</v>
      </c>
      <c r="M1009" s="378" t="s">
        <v>3582</v>
      </c>
      <c r="N1009" s="382">
        <v>40724</v>
      </c>
      <c r="O1009" s="383">
        <v>2011</v>
      </c>
      <c r="P1009" s="378" t="s">
        <v>1413</v>
      </c>
      <c r="Q1009" s="378" t="s">
        <v>1413</v>
      </c>
      <c r="R1009" s="378" t="s">
        <v>1413</v>
      </c>
      <c r="S1009" s="381" t="s">
        <v>1413</v>
      </c>
      <c r="T1009" s="381" t="s">
        <v>1413</v>
      </c>
      <c r="U1009" s="378" t="s">
        <v>1413</v>
      </c>
      <c r="V1009" s="384" t="s">
        <v>1413</v>
      </c>
      <c r="W1009" s="378" t="s">
        <v>1413</v>
      </c>
      <c r="X1009" s="378" t="s">
        <v>1413</v>
      </c>
      <c r="Y1009" s="378" t="s">
        <v>3582</v>
      </c>
      <c r="Z1009" s="385" t="s">
        <v>1413</v>
      </c>
      <c r="AA1009" s="385" t="s">
        <v>1413</v>
      </c>
      <c r="AB1009" s="378" t="s">
        <v>3591</v>
      </c>
      <c r="AC1009" s="378" t="s">
        <v>1413</v>
      </c>
      <c r="AD1009" s="378" t="s">
        <v>1413</v>
      </c>
      <c r="AE1009" s="378" t="s">
        <v>1413</v>
      </c>
      <c r="AF1009" s="378" t="s">
        <v>1413</v>
      </c>
    </row>
    <row r="1010" spans="1:32" hidden="1">
      <c r="A1010" s="378" t="s">
        <v>3541</v>
      </c>
      <c r="B1010" s="379">
        <f t="shared" si="15"/>
        <v>0</v>
      </c>
      <c r="C1010" s="378"/>
      <c r="D1010" s="378"/>
      <c r="E1010" s="378"/>
      <c r="F1010" s="380" t="s">
        <v>1413</v>
      </c>
      <c r="G1010" s="378" t="s">
        <v>3746</v>
      </c>
      <c r="H1010" s="379" t="s">
        <v>1799</v>
      </c>
      <c r="I1010" s="378" t="s">
        <v>2272</v>
      </c>
      <c r="J1010" s="381" t="s">
        <v>1413</v>
      </c>
      <c r="K1010" s="381" t="s">
        <v>1413</v>
      </c>
      <c r="L1010" s="378" t="s">
        <v>3581</v>
      </c>
      <c r="M1010" s="378" t="s">
        <v>3582</v>
      </c>
      <c r="N1010" s="382">
        <v>40928</v>
      </c>
      <c r="O1010" s="383">
        <v>2012</v>
      </c>
      <c r="P1010" s="378" t="s">
        <v>1413</v>
      </c>
      <c r="Q1010" s="378" t="s">
        <v>1413</v>
      </c>
      <c r="R1010" s="378" t="s">
        <v>1413</v>
      </c>
      <c r="S1010" s="381" t="s">
        <v>1413</v>
      </c>
      <c r="T1010" s="381" t="s">
        <v>1413</v>
      </c>
      <c r="U1010" s="378" t="s">
        <v>1413</v>
      </c>
      <c r="V1010" s="384" t="s">
        <v>1413</v>
      </c>
      <c r="W1010" s="378" t="s">
        <v>1413</v>
      </c>
      <c r="X1010" s="378" t="s">
        <v>1413</v>
      </c>
      <c r="Y1010" s="378" t="s">
        <v>3582</v>
      </c>
      <c r="Z1010" s="385" t="s">
        <v>1413</v>
      </c>
      <c r="AA1010" s="385" t="s">
        <v>1413</v>
      </c>
      <c r="AB1010" s="378" t="s">
        <v>3747</v>
      </c>
      <c r="AC1010" s="378" t="s">
        <v>1413</v>
      </c>
      <c r="AD1010" s="378" t="s">
        <v>1413</v>
      </c>
      <c r="AE1010" s="378" t="s">
        <v>1413</v>
      </c>
      <c r="AF1010" s="378" t="s">
        <v>1413</v>
      </c>
    </row>
    <row r="1011" spans="1:32" hidden="1">
      <c r="A1011" s="378" t="s">
        <v>3541</v>
      </c>
      <c r="B1011" s="379">
        <f t="shared" si="15"/>
        <v>0</v>
      </c>
      <c r="C1011" s="378"/>
      <c r="D1011" s="378"/>
      <c r="E1011" s="378"/>
      <c r="F1011" s="380" t="s">
        <v>1413</v>
      </c>
      <c r="G1011" s="378" t="s">
        <v>3748</v>
      </c>
      <c r="H1011" s="379" t="s">
        <v>1799</v>
      </c>
      <c r="I1011" s="378" t="s">
        <v>2272</v>
      </c>
      <c r="J1011" s="381" t="s">
        <v>1413</v>
      </c>
      <c r="K1011" s="381" t="s">
        <v>1413</v>
      </c>
      <c r="L1011" s="378" t="s">
        <v>3581</v>
      </c>
      <c r="M1011" s="378" t="s">
        <v>3582</v>
      </c>
      <c r="N1011" s="382">
        <v>41024</v>
      </c>
      <c r="O1011" s="383">
        <v>2012</v>
      </c>
      <c r="P1011" s="378" t="s">
        <v>1413</v>
      </c>
      <c r="Q1011" s="378" t="s">
        <v>1413</v>
      </c>
      <c r="R1011" s="378" t="s">
        <v>1413</v>
      </c>
      <c r="S1011" s="381" t="s">
        <v>1413</v>
      </c>
      <c r="T1011" s="381" t="s">
        <v>1413</v>
      </c>
      <c r="U1011" s="378" t="s">
        <v>1413</v>
      </c>
      <c r="V1011" s="384" t="s">
        <v>1413</v>
      </c>
      <c r="W1011" s="378" t="s">
        <v>1413</v>
      </c>
      <c r="X1011" s="378" t="s">
        <v>1413</v>
      </c>
      <c r="Y1011" s="378" t="s">
        <v>3582</v>
      </c>
      <c r="Z1011" s="385" t="s">
        <v>1413</v>
      </c>
      <c r="AA1011" s="385" t="s">
        <v>1413</v>
      </c>
      <c r="AB1011" s="378" t="s">
        <v>3601</v>
      </c>
      <c r="AC1011" s="378" t="s">
        <v>1413</v>
      </c>
      <c r="AD1011" s="378" t="s">
        <v>1413</v>
      </c>
      <c r="AE1011" s="378" t="s">
        <v>1413</v>
      </c>
      <c r="AF1011" s="378" t="s">
        <v>1413</v>
      </c>
    </row>
    <row r="1012" spans="1:32" hidden="1">
      <c r="A1012" s="378" t="s">
        <v>3541</v>
      </c>
      <c r="B1012" s="379">
        <f t="shared" si="15"/>
        <v>0</v>
      </c>
      <c r="C1012" s="378"/>
      <c r="D1012" s="378"/>
      <c r="E1012" s="378"/>
      <c r="F1012" s="380" t="s">
        <v>1413</v>
      </c>
      <c r="G1012" s="378" t="s">
        <v>3749</v>
      </c>
      <c r="H1012" s="379" t="s">
        <v>1799</v>
      </c>
      <c r="I1012" s="378" t="s">
        <v>2272</v>
      </c>
      <c r="J1012" s="381" t="s">
        <v>1413</v>
      </c>
      <c r="K1012" s="381" t="s">
        <v>1413</v>
      </c>
      <c r="L1012" s="378" t="s">
        <v>3581</v>
      </c>
      <c r="M1012" s="378" t="s">
        <v>3582</v>
      </c>
      <c r="N1012" s="382">
        <v>41087</v>
      </c>
      <c r="O1012" s="383">
        <v>2012</v>
      </c>
      <c r="P1012" s="378" t="s">
        <v>1413</v>
      </c>
      <c r="Q1012" s="378" t="s">
        <v>1413</v>
      </c>
      <c r="R1012" s="378" t="s">
        <v>1413</v>
      </c>
      <c r="S1012" s="381" t="s">
        <v>1413</v>
      </c>
      <c r="T1012" s="381" t="s">
        <v>1413</v>
      </c>
      <c r="U1012" s="378" t="s">
        <v>1413</v>
      </c>
      <c r="V1012" s="384" t="s">
        <v>1413</v>
      </c>
      <c r="W1012" s="378" t="s">
        <v>1413</v>
      </c>
      <c r="X1012" s="378" t="s">
        <v>1413</v>
      </c>
      <c r="Y1012" s="378" t="s">
        <v>3582</v>
      </c>
      <c r="Z1012" s="385" t="s">
        <v>1413</v>
      </c>
      <c r="AA1012" s="385" t="s">
        <v>1413</v>
      </c>
      <c r="AB1012" s="378" t="s">
        <v>3591</v>
      </c>
      <c r="AC1012" s="378" t="s">
        <v>1413</v>
      </c>
      <c r="AD1012" s="378" t="s">
        <v>1413</v>
      </c>
      <c r="AE1012" s="378" t="s">
        <v>1413</v>
      </c>
      <c r="AF1012" s="378" t="s">
        <v>1413</v>
      </c>
    </row>
    <row r="1013" spans="1:32" hidden="1">
      <c r="A1013" s="378" t="s">
        <v>3541</v>
      </c>
      <c r="B1013" s="379">
        <f t="shared" si="15"/>
        <v>0</v>
      </c>
      <c r="C1013" s="378"/>
      <c r="D1013" s="378"/>
      <c r="E1013" s="378"/>
      <c r="F1013" s="380" t="s">
        <v>1413</v>
      </c>
      <c r="G1013" s="378" t="s">
        <v>3750</v>
      </c>
      <c r="H1013" s="379" t="s">
        <v>1799</v>
      </c>
      <c r="I1013" s="378" t="s">
        <v>2272</v>
      </c>
      <c r="J1013" s="381" t="s">
        <v>1413</v>
      </c>
      <c r="K1013" s="381" t="s">
        <v>1413</v>
      </c>
      <c r="L1013" s="378" t="s">
        <v>3581</v>
      </c>
      <c r="M1013" s="378" t="s">
        <v>3582</v>
      </c>
      <c r="N1013" s="382">
        <v>41087</v>
      </c>
      <c r="O1013" s="383">
        <v>2012</v>
      </c>
      <c r="P1013" s="378" t="s">
        <v>1413</v>
      </c>
      <c r="Q1013" s="378" t="s">
        <v>1413</v>
      </c>
      <c r="R1013" s="378" t="s">
        <v>1413</v>
      </c>
      <c r="S1013" s="381" t="s">
        <v>1413</v>
      </c>
      <c r="T1013" s="381" t="s">
        <v>1413</v>
      </c>
      <c r="U1013" s="378" t="s">
        <v>1413</v>
      </c>
      <c r="V1013" s="384" t="s">
        <v>1413</v>
      </c>
      <c r="W1013" s="378" t="s">
        <v>1413</v>
      </c>
      <c r="X1013" s="378" t="s">
        <v>1413</v>
      </c>
      <c r="Y1013" s="378" t="s">
        <v>3582</v>
      </c>
      <c r="Z1013" s="385" t="s">
        <v>1413</v>
      </c>
      <c r="AA1013" s="385" t="s">
        <v>1413</v>
      </c>
      <c r="AB1013" s="378" t="s">
        <v>3591</v>
      </c>
      <c r="AC1013" s="378" t="s">
        <v>1413</v>
      </c>
      <c r="AD1013" s="378" t="s">
        <v>1413</v>
      </c>
      <c r="AE1013" s="378" t="s">
        <v>1413</v>
      </c>
      <c r="AF1013" s="378" t="s">
        <v>1413</v>
      </c>
    </row>
    <row r="1014" spans="1:32" hidden="1">
      <c r="A1014" s="378" t="s">
        <v>3541</v>
      </c>
      <c r="B1014" s="379">
        <f t="shared" si="15"/>
        <v>0</v>
      </c>
      <c r="C1014" s="378"/>
      <c r="D1014" s="378"/>
      <c r="E1014" s="378"/>
      <c r="F1014" s="380" t="s">
        <v>1413</v>
      </c>
      <c r="G1014" s="378" t="s">
        <v>3751</v>
      </c>
      <c r="H1014" s="379" t="s">
        <v>1799</v>
      </c>
      <c r="I1014" s="378" t="s">
        <v>2272</v>
      </c>
      <c r="J1014" s="381" t="s">
        <v>1413</v>
      </c>
      <c r="K1014" s="381" t="s">
        <v>1413</v>
      </c>
      <c r="L1014" s="378" t="s">
        <v>3581</v>
      </c>
      <c r="M1014" s="378" t="s">
        <v>2460</v>
      </c>
      <c r="N1014" s="382">
        <v>40357</v>
      </c>
      <c r="O1014" s="383">
        <v>2010</v>
      </c>
      <c r="P1014" s="378" t="s">
        <v>1413</v>
      </c>
      <c r="Q1014" s="378" t="s">
        <v>1413</v>
      </c>
      <c r="R1014" s="378" t="s">
        <v>1413</v>
      </c>
      <c r="S1014" s="381" t="s">
        <v>1413</v>
      </c>
      <c r="T1014" s="381" t="s">
        <v>1413</v>
      </c>
      <c r="U1014" s="378" t="s">
        <v>1413</v>
      </c>
      <c r="V1014" s="384" t="s">
        <v>2728</v>
      </c>
      <c r="W1014" s="378" t="s">
        <v>1413</v>
      </c>
      <c r="X1014" s="378" t="s">
        <v>1413</v>
      </c>
      <c r="Y1014" s="378" t="s">
        <v>3582</v>
      </c>
      <c r="Z1014" s="385" t="s">
        <v>1413</v>
      </c>
      <c r="AA1014" s="385" t="s">
        <v>1413</v>
      </c>
      <c r="AB1014" s="378" t="s">
        <v>3583</v>
      </c>
      <c r="AC1014" s="378" t="s">
        <v>1413</v>
      </c>
      <c r="AD1014" s="378" t="s">
        <v>1413</v>
      </c>
      <c r="AE1014" s="378" t="s">
        <v>1413</v>
      </c>
      <c r="AF1014" s="378" t="s">
        <v>1413</v>
      </c>
    </row>
    <row r="1015" spans="1:32" hidden="1">
      <c r="A1015" s="378" t="s">
        <v>3541</v>
      </c>
      <c r="B1015" s="379">
        <f t="shared" si="15"/>
        <v>0</v>
      </c>
      <c r="C1015" s="378"/>
      <c r="D1015" s="378"/>
      <c r="E1015" s="378"/>
      <c r="F1015" s="380" t="s">
        <v>1413</v>
      </c>
      <c r="G1015" s="378" t="s">
        <v>3752</v>
      </c>
      <c r="H1015" s="379" t="s">
        <v>1799</v>
      </c>
      <c r="I1015" s="378" t="s">
        <v>2272</v>
      </c>
      <c r="J1015" s="381" t="s">
        <v>1413</v>
      </c>
      <c r="K1015" s="381" t="s">
        <v>1413</v>
      </c>
      <c r="L1015" s="378" t="s">
        <v>3581</v>
      </c>
      <c r="M1015" s="378" t="s">
        <v>3582</v>
      </c>
      <c r="N1015" s="382">
        <v>40529</v>
      </c>
      <c r="O1015" s="383">
        <v>2010</v>
      </c>
      <c r="P1015" s="378" t="s">
        <v>1413</v>
      </c>
      <c r="Q1015" s="378" t="s">
        <v>1413</v>
      </c>
      <c r="R1015" s="378" t="s">
        <v>1413</v>
      </c>
      <c r="S1015" s="381" t="s">
        <v>1413</v>
      </c>
      <c r="T1015" s="381" t="s">
        <v>1413</v>
      </c>
      <c r="U1015" s="378" t="s">
        <v>1413</v>
      </c>
      <c r="V1015" s="384" t="s">
        <v>2728</v>
      </c>
      <c r="W1015" s="378" t="s">
        <v>1413</v>
      </c>
      <c r="X1015" s="378" t="s">
        <v>1413</v>
      </c>
      <c r="Y1015" s="378" t="s">
        <v>3582</v>
      </c>
      <c r="Z1015" s="385" t="s">
        <v>1413</v>
      </c>
      <c r="AA1015" s="385" t="s">
        <v>1413</v>
      </c>
      <c r="AB1015" s="378" t="s">
        <v>3583</v>
      </c>
      <c r="AC1015" s="378" t="s">
        <v>1413</v>
      </c>
      <c r="AD1015" s="378" t="s">
        <v>1413</v>
      </c>
      <c r="AE1015" s="378" t="s">
        <v>1413</v>
      </c>
      <c r="AF1015" s="378" t="s">
        <v>1413</v>
      </c>
    </row>
    <row r="1016" spans="1:32" hidden="1">
      <c r="A1016" s="378" t="s">
        <v>3541</v>
      </c>
      <c r="B1016" s="379">
        <f t="shared" si="15"/>
        <v>0</v>
      </c>
      <c r="C1016" s="378"/>
      <c r="D1016" s="378"/>
      <c r="E1016" s="378"/>
      <c r="F1016" s="380" t="s">
        <v>1413</v>
      </c>
      <c r="G1016" s="378" t="s">
        <v>3753</v>
      </c>
      <c r="H1016" s="379" t="s">
        <v>1799</v>
      </c>
      <c r="I1016" s="378" t="s">
        <v>2272</v>
      </c>
      <c r="J1016" s="381" t="s">
        <v>1413</v>
      </c>
      <c r="K1016" s="381" t="s">
        <v>1413</v>
      </c>
      <c r="L1016" s="378" t="s">
        <v>3581</v>
      </c>
      <c r="M1016" s="378" t="s">
        <v>3582</v>
      </c>
      <c r="N1016" s="382">
        <v>40529</v>
      </c>
      <c r="O1016" s="383">
        <v>2010</v>
      </c>
      <c r="P1016" s="378" t="s">
        <v>1413</v>
      </c>
      <c r="Q1016" s="378" t="s">
        <v>1413</v>
      </c>
      <c r="R1016" s="378" t="s">
        <v>1413</v>
      </c>
      <c r="S1016" s="381" t="s">
        <v>1413</v>
      </c>
      <c r="T1016" s="381" t="s">
        <v>1413</v>
      </c>
      <c r="U1016" s="378" t="s">
        <v>1413</v>
      </c>
      <c r="V1016" s="384" t="s">
        <v>1413</v>
      </c>
      <c r="W1016" s="378" t="s">
        <v>1413</v>
      </c>
      <c r="X1016" s="378" t="s">
        <v>1413</v>
      </c>
      <c r="Y1016" s="378" t="s">
        <v>3582</v>
      </c>
      <c r="Z1016" s="385" t="s">
        <v>1413</v>
      </c>
      <c r="AA1016" s="385" t="s">
        <v>1413</v>
      </c>
      <c r="AB1016" s="378" t="s">
        <v>3747</v>
      </c>
      <c r="AC1016" s="378" t="s">
        <v>1413</v>
      </c>
      <c r="AD1016" s="378" t="s">
        <v>1413</v>
      </c>
      <c r="AE1016" s="378" t="s">
        <v>1413</v>
      </c>
      <c r="AF1016" s="378" t="s">
        <v>1413</v>
      </c>
    </row>
    <row r="1017" spans="1:32" hidden="1">
      <c r="A1017" s="378" t="s">
        <v>3541</v>
      </c>
      <c r="B1017" s="379">
        <f t="shared" si="15"/>
        <v>0</v>
      </c>
      <c r="C1017" s="378"/>
      <c r="D1017" s="378"/>
      <c r="E1017" s="378"/>
      <c r="F1017" s="380" t="s">
        <v>1413</v>
      </c>
      <c r="G1017" s="378" t="s">
        <v>3754</v>
      </c>
      <c r="H1017" s="379" t="s">
        <v>1799</v>
      </c>
      <c r="I1017" s="378" t="s">
        <v>2272</v>
      </c>
      <c r="J1017" s="381" t="s">
        <v>1413</v>
      </c>
      <c r="K1017" s="381" t="s">
        <v>1413</v>
      </c>
      <c r="L1017" s="378" t="s">
        <v>3581</v>
      </c>
      <c r="M1017" s="378" t="s">
        <v>3582</v>
      </c>
      <c r="N1017" s="382">
        <v>41131</v>
      </c>
      <c r="O1017" s="383">
        <v>2012</v>
      </c>
      <c r="P1017" s="378" t="s">
        <v>1413</v>
      </c>
      <c r="Q1017" s="378" t="s">
        <v>1413</v>
      </c>
      <c r="R1017" s="378" t="s">
        <v>1413</v>
      </c>
      <c r="S1017" s="381" t="s">
        <v>1413</v>
      </c>
      <c r="T1017" s="381" t="s">
        <v>1413</v>
      </c>
      <c r="U1017" s="378" t="s">
        <v>1413</v>
      </c>
      <c r="V1017" s="384" t="s">
        <v>1413</v>
      </c>
      <c r="W1017" s="378" t="s">
        <v>1413</v>
      </c>
      <c r="X1017" s="378" t="s">
        <v>1413</v>
      </c>
      <c r="Y1017" s="378" t="s">
        <v>3582</v>
      </c>
      <c r="Z1017" s="385" t="s">
        <v>1413</v>
      </c>
      <c r="AA1017" s="385" t="s">
        <v>1413</v>
      </c>
      <c r="AB1017" s="378" t="s">
        <v>3747</v>
      </c>
      <c r="AC1017" s="378" t="s">
        <v>1413</v>
      </c>
      <c r="AD1017" s="378" t="s">
        <v>1413</v>
      </c>
      <c r="AE1017" s="378" t="s">
        <v>1413</v>
      </c>
      <c r="AF1017" s="378" t="s">
        <v>1413</v>
      </c>
    </row>
    <row r="1018" spans="1:32" hidden="1">
      <c r="A1018" s="378" t="s">
        <v>3541</v>
      </c>
      <c r="B1018" s="379">
        <f t="shared" si="15"/>
        <v>0</v>
      </c>
      <c r="C1018" s="378"/>
      <c r="D1018" s="378"/>
      <c r="E1018" s="378"/>
      <c r="F1018" s="380" t="s">
        <v>1413</v>
      </c>
      <c r="G1018" s="378" t="s">
        <v>3755</v>
      </c>
      <c r="H1018" s="379" t="s">
        <v>1799</v>
      </c>
      <c r="I1018" s="378" t="s">
        <v>2272</v>
      </c>
      <c r="J1018" s="381" t="s">
        <v>1413</v>
      </c>
      <c r="K1018" s="381" t="s">
        <v>1413</v>
      </c>
      <c r="L1018" s="378" t="s">
        <v>3581</v>
      </c>
      <c r="M1018" s="378" t="s">
        <v>3582</v>
      </c>
      <c r="N1018" s="382">
        <v>40858</v>
      </c>
      <c r="O1018" s="383">
        <v>2011</v>
      </c>
      <c r="P1018" s="378" t="s">
        <v>1413</v>
      </c>
      <c r="Q1018" s="378" t="s">
        <v>1413</v>
      </c>
      <c r="R1018" s="378" t="s">
        <v>1413</v>
      </c>
      <c r="S1018" s="381" t="s">
        <v>1413</v>
      </c>
      <c r="T1018" s="381" t="s">
        <v>1413</v>
      </c>
      <c r="U1018" s="378" t="s">
        <v>1413</v>
      </c>
      <c r="V1018" s="384" t="s">
        <v>1413</v>
      </c>
      <c r="W1018" s="378" t="s">
        <v>1413</v>
      </c>
      <c r="X1018" s="378" t="s">
        <v>1413</v>
      </c>
      <c r="Y1018" s="378" t="s">
        <v>3582</v>
      </c>
      <c r="Z1018" s="385" t="s">
        <v>1413</v>
      </c>
      <c r="AA1018" s="385" t="s">
        <v>1413</v>
      </c>
      <c r="AB1018" s="378" t="s">
        <v>3583</v>
      </c>
      <c r="AC1018" s="378" t="s">
        <v>1413</v>
      </c>
      <c r="AD1018" s="378" t="s">
        <v>1413</v>
      </c>
      <c r="AE1018" s="378" t="s">
        <v>1413</v>
      </c>
      <c r="AF1018" s="378" t="s">
        <v>1413</v>
      </c>
    </row>
    <row r="1019" spans="1:32" hidden="1">
      <c r="A1019" s="378" t="s">
        <v>3541</v>
      </c>
      <c r="B1019" s="379">
        <f t="shared" si="15"/>
        <v>0</v>
      </c>
      <c r="C1019" s="378"/>
      <c r="D1019" s="378"/>
      <c r="E1019" s="378"/>
      <c r="F1019" s="380" t="s">
        <v>1413</v>
      </c>
      <c r="G1019" s="378" t="s">
        <v>3756</v>
      </c>
      <c r="H1019" s="379" t="s">
        <v>1799</v>
      </c>
      <c r="I1019" s="378" t="s">
        <v>2272</v>
      </c>
      <c r="J1019" s="381" t="s">
        <v>1413</v>
      </c>
      <c r="K1019" s="381" t="s">
        <v>1413</v>
      </c>
      <c r="L1019" s="378" t="s">
        <v>3581</v>
      </c>
      <c r="M1019" s="378" t="s">
        <v>3582</v>
      </c>
      <c r="N1019" s="382">
        <v>39843</v>
      </c>
      <c r="O1019" s="383">
        <v>2009</v>
      </c>
      <c r="P1019" s="378" t="s">
        <v>1413</v>
      </c>
      <c r="Q1019" s="378" t="s">
        <v>1413</v>
      </c>
      <c r="R1019" s="378" t="s">
        <v>1413</v>
      </c>
      <c r="S1019" s="381" t="s">
        <v>1413</v>
      </c>
      <c r="T1019" s="381" t="s">
        <v>1413</v>
      </c>
      <c r="U1019" s="378" t="s">
        <v>1413</v>
      </c>
      <c r="V1019" s="384" t="s">
        <v>1413</v>
      </c>
      <c r="W1019" s="378" t="s">
        <v>1413</v>
      </c>
      <c r="X1019" s="378" t="s">
        <v>1413</v>
      </c>
      <c r="Y1019" s="378" t="s">
        <v>3582</v>
      </c>
      <c r="Z1019" s="385" t="s">
        <v>1413</v>
      </c>
      <c r="AA1019" s="385" t="s">
        <v>1413</v>
      </c>
      <c r="AB1019" s="378" t="s">
        <v>3583</v>
      </c>
      <c r="AC1019" s="378" t="s">
        <v>1413</v>
      </c>
      <c r="AD1019" s="378" t="s">
        <v>1413</v>
      </c>
      <c r="AE1019" s="378" t="s">
        <v>1413</v>
      </c>
      <c r="AF1019" s="378" t="s">
        <v>1413</v>
      </c>
    </row>
    <row r="1020" spans="1:32" hidden="1">
      <c r="A1020" s="378" t="s">
        <v>3541</v>
      </c>
      <c r="B1020" s="379">
        <f t="shared" si="15"/>
        <v>0</v>
      </c>
      <c r="C1020" s="378"/>
      <c r="D1020" s="378"/>
      <c r="E1020" s="378"/>
      <c r="F1020" s="380" t="s">
        <v>1413</v>
      </c>
      <c r="G1020" s="378" t="s">
        <v>3757</v>
      </c>
      <c r="H1020" s="379" t="s">
        <v>1799</v>
      </c>
      <c r="I1020" s="378" t="s">
        <v>2272</v>
      </c>
      <c r="J1020" s="381" t="s">
        <v>1413</v>
      </c>
      <c r="K1020" s="381" t="s">
        <v>1413</v>
      </c>
      <c r="L1020" s="378" t="s">
        <v>3581</v>
      </c>
      <c r="M1020" s="378" t="s">
        <v>3582</v>
      </c>
      <c r="N1020" s="382">
        <v>40396</v>
      </c>
      <c r="O1020" s="383">
        <v>2010</v>
      </c>
      <c r="P1020" s="378" t="s">
        <v>1413</v>
      </c>
      <c r="Q1020" s="378" t="s">
        <v>1413</v>
      </c>
      <c r="R1020" s="378" t="s">
        <v>1413</v>
      </c>
      <c r="S1020" s="381" t="s">
        <v>1413</v>
      </c>
      <c r="T1020" s="381" t="s">
        <v>1413</v>
      </c>
      <c r="U1020" s="378" t="s">
        <v>1413</v>
      </c>
      <c r="V1020" s="384" t="s">
        <v>1413</v>
      </c>
      <c r="W1020" s="378" t="s">
        <v>1413</v>
      </c>
      <c r="X1020" s="378" t="s">
        <v>1413</v>
      </c>
      <c r="Y1020" s="378" t="s">
        <v>3582</v>
      </c>
      <c r="Z1020" s="385" t="s">
        <v>1413</v>
      </c>
      <c r="AA1020" s="385" t="s">
        <v>1413</v>
      </c>
      <c r="AB1020" s="378" t="s">
        <v>3583</v>
      </c>
      <c r="AC1020" s="378" t="s">
        <v>1413</v>
      </c>
      <c r="AD1020" s="378" t="s">
        <v>1413</v>
      </c>
      <c r="AE1020" s="378" t="s">
        <v>1413</v>
      </c>
      <c r="AF1020" s="378" t="s">
        <v>1413</v>
      </c>
    </row>
    <row r="1021" spans="1:32" hidden="1">
      <c r="A1021" s="378" t="s">
        <v>3541</v>
      </c>
      <c r="B1021" s="379">
        <f t="shared" si="15"/>
        <v>0</v>
      </c>
      <c r="C1021" s="378"/>
      <c r="D1021" s="378"/>
      <c r="E1021" s="378"/>
      <c r="F1021" s="380" t="s">
        <v>1413</v>
      </c>
      <c r="G1021" s="378" t="s">
        <v>3596</v>
      </c>
      <c r="H1021" s="379" t="s">
        <v>1799</v>
      </c>
      <c r="I1021" s="378" t="s">
        <v>2272</v>
      </c>
      <c r="J1021" s="381" t="s">
        <v>1413</v>
      </c>
      <c r="K1021" s="381" t="s">
        <v>1413</v>
      </c>
      <c r="L1021" s="378" t="s">
        <v>3581</v>
      </c>
      <c r="M1021" s="378" t="s">
        <v>3582</v>
      </c>
      <c r="N1021" s="382">
        <v>42265</v>
      </c>
      <c r="O1021" s="383">
        <v>2015</v>
      </c>
      <c r="P1021" s="378" t="s">
        <v>1413</v>
      </c>
      <c r="Q1021" s="378" t="s">
        <v>1413</v>
      </c>
      <c r="R1021" s="378" t="s">
        <v>1413</v>
      </c>
      <c r="S1021" s="381" t="s">
        <v>1413</v>
      </c>
      <c r="T1021" s="381" t="s">
        <v>1413</v>
      </c>
      <c r="U1021" s="378" t="s">
        <v>1413</v>
      </c>
      <c r="V1021" s="384" t="s">
        <v>1413</v>
      </c>
      <c r="W1021" s="378" t="s">
        <v>1413</v>
      </c>
      <c r="X1021" s="378" t="s">
        <v>1413</v>
      </c>
      <c r="Y1021" s="378" t="s">
        <v>3582</v>
      </c>
      <c r="Z1021" s="385" t="s">
        <v>1413</v>
      </c>
      <c r="AA1021" s="385" t="s">
        <v>1413</v>
      </c>
      <c r="AB1021" s="378" t="s">
        <v>3591</v>
      </c>
      <c r="AC1021" s="378" t="s">
        <v>1413</v>
      </c>
      <c r="AD1021" s="378" t="s">
        <v>1413</v>
      </c>
      <c r="AE1021" s="378" t="s">
        <v>1413</v>
      </c>
      <c r="AF1021" s="378" t="s">
        <v>1413</v>
      </c>
    </row>
    <row r="1022" spans="1:32" hidden="1">
      <c r="A1022" s="378" t="s">
        <v>3541</v>
      </c>
      <c r="B1022" s="379">
        <f t="shared" si="15"/>
        <v>0</v>
      </c>
      <c r="C1022" s="378"/>
      <c r="D1022" s="378"/>
      <c r="E1022" s="378"/>
      <c r="F1022" s="380" t="s">
        <v>1413</v>
      </c>
      <c r="G1022" s="378" t="s">
        <v>3758</v>
      </c>
      <c r="H1022" s="379" t="s">
        <v>1799</v>
      </c>
      <c r="I1022" s="378" t="s">
        <v>2272</v>
      </c>
      <c r="J1022" s="381" t="s">
        <v>1413</v>
      </c>
      <c r="K1022" s="381" t="s">
        <v>1413</v>
      </c>
      <c r="L1022" s="378" t="s">
        <v>3581</v>
      </c>
      <c r="M1022" s="378" t="s">
        <v>3582</v>
      </c>
      <c r="N1022" s="382">
        <v>40396</v>
      </c>
      <c r="O1022" s="383">
        <v>2010</v>
      </c>
      <c r="P1022" s="378" t="s">
        <v>1413</v>
      </c>
      <c r="Q1022" s="378" t="s">
        <v>1413</v>
      </c>
      <c r="R1022" s="378" t="s">
        <v>1413</v>
      </c>
      <c r="S1022" s="381" t="s">
        <v>1413</v>
      </c>
      <c r="T1022" s="381" t="s">
        <v>1413</v>
      </c>
      <c r="U1022" s="378" t="s">
        <v>1413</v>
      </c>
      <c r="V1022" s="384" t="s">
        <v>1413</v>
      </c>
      <c r="W1022" s="378" t="s">
        <v>1413</v>
      </c>
      <c r="X1022" s="378" t="s">
        <v>1413</v>
      </c>
      <c r="Y1022" s="378" t="s">
        <v>3582</v>
      </c>
      <c r="Z1022" s="385" t="s">
        <v>1413</v>
      </c>
      <c r="AA1022" s="385" t="s">
        <v>1413</v>
      </c>
      <c r="AB1022" s="378" t="s">
        <v>3591</v>
      </c>
      <c r="AC1022" s="378" t="s">
        <v>1413</v>
      </c>
      <c r="AD1022" s="378" t="s">
        <v>1413</v>
      </c>
      <c r="AE1022" s="378" t="s">
        <v>1413</v>
      </c>
      <c r="AF1022" s="378" t="s">
        <v>1413</v>
      </c>
    </row>
    <row r="1023" spans="1:32" hidden="1">
      <c r="A1023" s="378" t="s">
        <v>3541</v>
      </c>
      <c r="B1023" s="379">
        <f t="shared" si="15"/>
        <v>0</v>
      </c>
      <c r="C1023" s="378"/>
      <c r="D1023" s="378"/>
      <c r="E1023" s="378"/>
      <c r="F1023" s="380" t="s">
        <v>1413</v>
      </c>
      <c r="G1023" s="378" t="s">
        <v>3759</v>
      </c>
      <c r="H1023" s="379" t="s">
        <v>1799</v>
      </c>
      <c r="I1023" s="378" t="s">
        <v>2272</v>
      </c>
      <c r="J1023" s="381" t="s">
        <v>1413</v>
      </c>
      <c r="K1023" s="381" t="s">
        <v>1413</v>
      </c>
      <c r="L1023" s="378" t="s">
        <v>3581</v>
      </c>
      <c r="M1023" s="378" t="s">
        <v>3582</v>
      </c>
      <c r="N1023" s="382">
        <v>39843</v>
      </c>
      <c r="O1023" s="383">
        <v>2009</v>
      </c>
      <c r="P1023" s="378" t="s">
        <v>1413</v>
      </c>
      <c r="Q1023" s="378" t="s">
        <v>1413</v>
      </c>
      <c r="R1023" s="378" t="s">
        <v>1413</v>
      </c>
      <c r="S1023" s="381" t="s">
        <v>1413</v>
      </c>
      <c r="T1023" s="381" t="s">
        <v>1413</v>
      </c>
      <c r="U1023" s="378" t="s">
        <v>1413</v>
      </c>
      <c r="V1023" s="384" t="s">
        <v>1413</v>
      </c>
      <c r="W1023" s="378" t="s">
        <v>1413</v>
      </c>
      <c r="X1023" s="378" t="s">
        <v>1413</v>
      </c>
      <c r="Y1023" s="378" t="s">
        <v>3582</v>
      </c>
      <c r="Z1023" s="385" t="s">
        <v>1413</v>
      </c>
      <c r="AA1023" s="385" t="s">
        <v>1413</v>
      </c>
      <c r="AB1023" s="378" t="s">
        <v>3591</v>
      </c>
      <c r="AC1023" s="378" t="s">
        <v>1413</v>
      </c>
      <c r="AD1023" s="378" t="s">
        <v>1413</v>
      </c>
      <c r="AE1023" s="378" t="s">
        <v>1413</v>
      </c>
      <c r="AF1023" s="378" t="s">
        <v>1413</v>
      </c>
    </row>
    <row r="1024" spans="1:32" hidden="1">
      <c r="A1024" s="378" t="s">
        <v>3541</v>
      </c>
      <c r="B1024" s="379">
        <f t="shared" si="15"/>
        <v>0</v>
      </c>
      <c r="C1024" s="378"/>
      <c r="D1024" s="378"/>
      <c r="E1024" s="378"/>
      <c r="F1024" s="380" t="s">
        <v>1413</v>
      </c>
      <c r="G1024" s="378" t="s">
        <v>3760</v>
      </c>
      <c r="H1024" s="379" t="s">
        <v>1799</v>
      </c>
      <c r="I1024" s="378" t="s">
        <v>2272</v>
      </c>
      <c r="J1024" s="381" t="s">
        <v>1413</v>
      </c>
      <c r="K1024" s="381" t="s">
        <v>1413</v>
      </c>
      <c r="L1024" s="378" t="s">
        <v>3581</v>
      </c>
      <c r="M1024" s="378" t="s">
        <v>3582</v>
      </c>
      <c r="N1024" s="382">
        <v>40724</v>
      </c>
      <c r="O1024" s="383">
        <v>2011</v>
      </c>
      <c r="P1024" s="378" t="s">
        <v>1413</v>
      </c>
      <c r="Q1024" s="378" t="s">
        <v>1413</v>
      </c>
      <c r="R1024" s="378" t="s">
        <v>1413</v>
      </c>
      <c r="S1024" s="381" t="s">
        <v>1413</v>
      </c>
      <c r="T1024" s="381" t="s">
        <v>1413</v>
      </c>
      <c r="U1024" s="378" t="s">
        <v>1413</v>
      </c>
      <c r="V1024" s="384" t="s">
        <v>1413</v>
      </c>
      <c r="W1024" s="378" t="s">
        <v>1413</v>
      </c>
      <c r="X1024" s="378" t="s">
        <v>1413</v>
      </c>
      <c r="Y1024" s="378" t="s">
        <v>3582</v>
      </c>
      <c r="Z1024" s="385" t="s">
        <v>1413</v>
      </c>
      <c r="AA1024" s="385" t="s">
        <v>1413</v>
      </c>
      <c r="AB1024" s="378" t="s">
        <v>3591</v>
      </c>
      <c r="AC1024" s="378" t="s">
        <v>1413</v>
      </c>
      <c r="AD1024" s="378" t="s">
        <v>1413</v>
      </c>
      <c r="AE1024" s="378" t="s">
        <v>1413</v>
      </c>
      <c r="AF1024" s="378" t="s">
        <v>1413</v>
      </c>
    </row>
    <row r="1025" spans="1:32" hidden="1">
      <c r="A1025" s="378" t="s">
        <v>3541</v>
      </c>
      <c r="B1025" s="379">
        <f t="shared" si="15"/>
        <v>0</v>
      </c>
      <c r="C1025" s="378"/>
      <c r="D1025" s="378"/>
      <c r="E1025" s="378"/>
      <c r="F1025" s="380" t="s">
        <v>1413</v>
      </c>
      <c r="G1025" s="378" t="s">
        <v>3761</v>
      </c>
      <c r="H1025" s="379" t="s">
        <v>1799</v>
      </c>
      <c r="I1025" s="378" t="s">
        <v>2272</v>
      </c>
      <c r="J1025" s="381" t="s">
        <v>1413</v>
      </c>
      <c r="K1025" s="381" t="s">
        <v>1413</v>
      </c>
      <c r="L1025" s="378" t="s">
        <v>3581</v>
      </c>
      <c r="M1025" s="378" t="s">
        <v>3582</v>
      </c>
      <c r="N1025" s="382">
        <v>40724</v>
      </c>
      <c r="O1025" s="383">
        <v>2011</v>
      </c>
      <c r="P1025" s="378" t="s">
        <v>1413</v>
      </c>
      <c r="Q1025" s="378" t="s">
        <v>1413</v>
      </c>
      <c r="R1025" s="378" t="s">
        <v>1413</v>
      </c>
      <c r="S1025" s="381" t="s">
        <v>1413</v>
      </c>
      <c r="T1025" s="381" t="s">
        <v>1413</v>
      </c>
      <c r="U1025" s="378" t="s">
        <v>1413</v>
      </c>
      <c r="V1025" s="384" t="s">
        <v>1413</v>
      </c>
      <c r="W1025" s="378" t="s">
        <v>1413</v>
      </c>
      <c r="X1025" s="378" t="s">
        <v>1413</v>
      </c>
      <c r="Y1025" s="378" t="s">
        <v>3582</v>
      </c>
      <c r="Z1025" s="385" t="s">
        <v>1413</v>
      </c>
      <c r="AA1025" s="385" t="s">
        <v>1413</v>
      </c>
      <c r="AB1025" s="378" t="s">
        <v>3591</v>
      </c>
      <c r="AC1025" s="378" t="s">
        <v>1413</v>
      </c>
      <c r="AD1025" s="378" t="s">
        <v>1413</v>
      </c>
      <c r="AE1025" s="378" t="s">
        <v>1413</v>
      </c>
      <c r="AF1025" s="378" t="s">
        <v>1413</v>
      </c>
    </row>
    <row r="1026" spans="1:32" hidden="1">
      <c r="A1026" s="378" t="s">
        <v>3541</v>
      </c>
      <c r="B1026" s="379">
        <f t="shared" si="15"/>
        <v>0</v>
      </c>
      <c r="C1026" s="378"/>
      <c r="D1026" s="378"/>
      <c r="E1026" s="378"/>
      <c r="F1026" s="380" t="s">
        <v>1413</v>
      </c>
      <c r="G1026" s="378" t="s">
        <v>3762</v>
      </c>
      <c r="H1026" s="379" t="s">
        <v>1799</v>
      </c>
      <c r="I1026" s="378" t="s">
        <v>2272</v>
      </c>
      <c r="J1026" s="381" t="s">
        <v>1413</v>
      </c>
      <c r="K1026" s="381" t="s">
        <v>1413</v>
      </c>
      <c r="L1026" s="378" t="s">
        <v>3581</v>
      </c>
      <c r="M1026" s="378" t="s">
        <v>3582</v>
      </c>
      <c r="N1026" s="382">
        <v>40354</v>
      </c>
      <c r="O1026" s="383">
        <v>2010</v>
      </c>
      <c r="P1026" s="378" t="s">
        <v>1413</v>
      </c>
      <c r="Q1026" s="378" t="s">
        <v>1413</v>
      </c>
      <c r="R1026" s="378" t="s">
        <v>1413</v>
      </c>
      <c r="S1026" s="381" t="s">
        <v>1413</v>
      </c>
      <c r="T1026" s="381" t="s">
        <v>1413</v>
      </c>
      <c r="U1026" s="378" t="s">
        <v>1413</v>
      </c>
      <c r="V1026" s="384" t="s">
        <v>1413</v>
      </c>
      <c r="W1026" s="378" t="s">
        <v>1413</v>
      </c>
      <c r="X1026" s="378" t="s">
        <v>1413</v>
      </c>
      <c r="Y1026" s="378" t="s">
        <v>3582</v>
      </c>
      <c r="Z1026" s="385" t="s">
        <v>1413</v>
      </c>
      <c r="AA1026" s="385" t="s">
        <v>1413</v>
      </c>
      <c r="AB1026" s="378" t="s">
        <v>3583</v>
      </c>
      <c r="AC1026" s="378" t="s">
        <v>1413</v>
      </c>
      <c r="AD1026" s="378" t="s">
        <v>1413</v>
      </c>
      <c r="AE1026" s="378" t="s">
        <v>1413</v>
      </c>
      <c r="AF1026" s="378" t="s">
        <v>1413</v>
      </c>
    </row>
    <row r="1027" spans="1:32" hidden="1">
      <c r="A1027" s="378" t="s">
        <v>3541</v>
      </c>
      <c r="B1027" s="379">
        <f t="shared" si="15"/>
        <v>0</v>
      </c>
      <c r="C1027" s="378"/>
      <c r="D1027" s="378"/>
      <c r="E1027" s="378"/>
      <c r="F1027" s="380" t="s">
        <v>1413</v>
      </c>
      <c r="G1027" s="378" t="s">
        <v>3597</v>
      </c>
      <c r="H1027" s="379" t="s">
        <v>1799</v>
      </c>
      <c r="I1027" s="378" t="s">
        <v>2272</v>
      </c>
      <c r="J1027" s="381" t="s">
        <v>1413</v>
      </c>
      <c r="K1027" s="381" t="s">
        <v>1413</v>
      </c>
      <c r="L1027" s="378" t="s">
        <v>3581</v>
      </c>
      <c r="M1027" s="378" t="s">
        <v>3582</v>
      </c>
      <c r="N1027" s="382">
        <v>42095</v>
      </c>
      <c r="O1027" s="383">
        <v>2015</v>
      </c>
      <c r="P1027" s="378" t="s">
        <v>1413</v>
      </c>
      <c r="Q1027" s="378" t="s">
        <v>1413</v>
      </c>
      <c r="R1027" s="378" t="s">
        <v>1413</v>
      </c>
      <c r="S1027" s="381" t="s">
        <v>1413</v>
      </c>
      <c r="T1027" s="381" t="s">
        <v>1413</v>
      </c>
      <c r="U1027" s="378" t="s">
        <v>1413</v>
      </c>
      <c r="V1027" s="384" t="s">
        <v>1413</v>
      </c>
      <c r="W1027" s="378" t="s">
        <v>1413</v>
      </c>
      <c r="X1027" s="378" t="s">
        <v>1413</v>
      </c>
      <c r="Y1027" s="378" t="s">
        <v>3582</v>
      </c>
      <c r="Z1027" s="385" t="s">
        <v>1413</v>
      </c>
      <c r="AA1027" s="385" t="s">
        <v>1413</v>
      </c>
      <c r="AB1027" s="378" t="s">
        <v>3585</v>
      </c>
      <c r="AC1027" s="378" t="s">
        <v>1413</v>
      </c>
      <c r="AD1027" s="378" t="s">
        <v>1413</v>
      </c>
      <c r="AE1027" s="378" t="s">
        <v>1413</v>
      </c>
      <c r="AF1027" s="378" t="s">
        <v>1413</v>
      </c>
    </row>
    <row r="1028" spans="1:32" hidden="1">
      <c r="A1028" s="378" t="s">
        <v>3541</v>
      </c>
      <c r="B1028" s="379">
        <f t="shared" si="15"/>
        <v>0</v>
      </c>
      <c r="C1028" s="378"/>
      <c r="D1028" s="378"/>
      <c r="E1028" s="378"/>
      <c r="F1028" s="380" t="s">
        <v>1413</v>
      </c>
      <c r="G1028" s="378" t="s">
        <v>3763</v>
      </c>
      <c r="H1028" s="379" t="s">
        <v>1799</v>
      </c>
      <c r="I1028" s="378" t="s">
        <v>2272</v>
      </c>
      <c r="J1028" s="381" t="s">
        <v>1413</v>
      </c>
      <c r="K1028" s="381" t="s">
        <v>1413</v>
      </c>
      <c r="L1028" s="378" t="s">
        <v>3581</v>
      </c>
      <c r="M1028" s="378" t="s">
        <v>3582</v>
      </c>
      <c r="N1028" s="382">
        <v>40355</v>
      </c>
      <c r="O1028" s="383">
        <v>2010</v>
      </c>
      <c r="P1028" s="378" t="s">
        <v>1413</v>
      </c>
      <c r="Q1028" s="378" t="s">
        <v>1413</v>
      </c>
      <c r="R1028" s="378" t="s">
        <v>1413</v>
      </c>
      <c r="S1028" s="381" t="s">
        <v>1413</v>
      </c>
      <c r="T1028" s="381" t="s">
        <v>1413</v>
      </c>
      <c r="U1028" s="378" t="s">
        <v>1413</v>
      </c>
      <c r="V1028" s="384" t="s">
        <v>1413</v>
      </c>
      <c r="W1028" s="378" t="s">
        <v>1413</v>
      </c>
      <c r="X1028" s="378" t="s">
        <v>1413</v>
      </c>
      <c r="Y1028" s="378" t="s">
        <v>3582</v>
      </c>
      <c r="Z1028" s="385" t="s">
        <v>1413</v>
      </c>
      <c r="AA1028" s="385" t="s">
        <v>1413</v>
      </c>
      <c r="AB1028" s="378" t="s">
        <v>3691</v>
      </c>
      <c r="AC1028" s="378" t="s">
        <v>1413</v>
      </c>
      <c r="AD1028" s="378" t="s">
        <v>1413</v>
      </c>
      <c r="AE1028" s="378" t="s">
        <v>1413</v>
      </c>
      <c r="AF1028" s="378" t="s">
        <v>1413</v>
      </c>
    </row>
    <row r="1029" spans="1:32" hidden="1">
      <c r="A1029" s="378" t="s">
        <v>3541</v>
      </c>
      <c r="B1029" s="379">
        <f t="shared" si="15"/>
        <v>0</v>
      </c>
      <c r="C1029" s="378"/>
      <c r="D1029" s="378"/>
      <c r="E1029" s="378"/>
      <c r="F1029" s="380" t="s">
        <v>1413</v>
      </c>
      <c r="G1029" s="378" t="s">
        <v>3764</v>
      </c>
      <c r="H1029" s="379" t="s">
        <v>1799</v>
      </c>
      <c r="I1029" s="378" t="s">
        <v>2272</v>
      </c>
      <c r="J1029" s="381" t="s">
        <v>1413</v>
      </c>
      <c r="K1029" s="381" t="s">
        <v>1413</v>
      </c>
      <c r="L1029" s="378" t="s">
        <v>3581</v>
      </c>
      <c r="M1029" s="378" t="s">
        <v>3582</v>
      </c>
      <c r="N1029" s="382">
        <v>40356</v>
      </c>
      <c r="O1029" s="383">
        <v>2010</v>
      </c>
      <c r="P1029" s="378" t="s">
        <v>1413</v>
      </c>
      <c r="Q1029" s="378" t="s">
        <v>1413</v>
      </c>
      <c r="R1029" s="378" t="s">
        <v>1413</v>
      </c>
      <c r="S1029" s="381" t="s">
        <v>1413</v>
      </c>
      <c r="T1029" s="381" t="s">
        <v>1413</v>
      </c>
      <c r="U1029" s="378" t="s">
        <v>1413</v>
      </c>
      <c r="V1029" s="384" t="s">
        <v>1413</v>
      </c>
      <c r="W1029" s="378" t="s">
        <v>1413</v>
      </c>
      <c r="X1029" s="378" t="s">
        <v>1413</v>
      </c>
      <c r="Y1029" s="378" t="s">
        <v>3582</v>
      </c>
      <c r="Z1029" s="385" t="s">
        <v>1413</v>
      </c>
      <c r="AA1029" s="385" t="s">
        <v>1413</v>
      </c>
      <c r="AB1029" s="378" t="s">
        <v>3691</v>
      </c>
      <c r="AC1029" s="378" t="s">
        <v>1413</v>
      </c>
      <c r="AD1029" s="378" t="s">
        <v>1413</v>
      </c>
      <c r="AE1029" s="378" t="s">
        <v>1413</v>
      </c>
      <c r="AF1029" s="378" t="s">
        <v>1413</v>
      </c>
    </row>
    <row r="1030" spans="1:32" hidden="1">
      <c r="A1030" s="378" t="s">
        <v>3541</v>
      </c>
      <c r="B1030" s="379">
        <f t="shared" ref="B1030:B1093" si="16">COUNTIF(C1030:E1030,"yes")</f>
        <v>0</v>
      </c>
      <c r="C1030" s="378"/>
      <c r="D1030" s="378"/>
      <c r="E1030" s="378"/>
      <c r="F1030" s="380" t="s">
        <v>1413</v>
      </c>
      <c r="G1030" s="378" t="s">
        <v>3765</v>
      </c>
      <c r="H1030" s="379" t="s">
        <v>1799</v>
      </c>
      <c r="I1030" s="378" t="s">
        <v>2272</v>
      </c>
      <c r="J1030" s="381" t="s">
        <v>1413</v>
      </c>
      <c r="K1030" s="381" t="s">
        <v>1413</v>
      </c>
      <c r="L1030" s="378" t="s">
        <v>3581</v>
      </c>
      <c r="M1030" s="378" t="s">
        <v>3582</v>
      </c>
      <c r="N1030" s="382">
        <v>40357</v>
      </c>
      <c r="O1030" s="383">
        <v>2010</v>
      </c>
      <c r="P1030" s="378" t="s">
        <v>1413</v>
      </c>
      <c r="Q1030" s="378" t="s">
        <v>1413</v>
      </c>
      <c r="R1030" s="378" t="s">
        <v>1413</v>
      </c>
      <c r="S1030" s="381" t="s">
        <v>1413</v>
      </c>
      <c r="T1030" s="381" t="s">
        <v>1413</v>
      </c>
      <c r="U1030" s="378" t="s">
        <v>1413</v>
      </c>
      <c r="V1030" s="384" t="s">
        <v>1413</v>
      </c>
      <c r="W1030" s="378" t="s">
        <v>1413</v>
      </c>
      <c r="X1030" s="378" t="s">
        <v>1413</v>
      </c>
      <c r="Y1030" s="378" t="s">
        <v>3582</v>
      </c>
      <c r="Z1030" s="385" t="s">
        <v>1413</v>
      </c>
      <c r="AA1030" s="385" t="s">
        <v>1413</v>
      </c>
      <c r="AB1030" s="378" t="s">
        <v>3691</v>
      </c>
      <c r="AC1030" s="378" t="s">
        <v>1413</v>
      </c>
      <c r="AD1030" s="378" t="s">
        <v>1413</v>
      </c>
      <c r="AE1030" s="378" t="s">
        <v>1413</v>
      </c>
      <c r="AF1030" s="378" t="s">
        <v>1413</v>
      </c>
    </row>
    <row r="1031" spans="1:32" hidden="1">
      <c r="A1031" s="378" t="s">
        <v>3541</v>
      </c>
      <c r="B1031" s="379">
        <f t="shared" si="16"/>
        <v>0</v>
      </c>
      <c r="C1031" s="378"/>
      <c r="D1031" s="378"/>
      <c r="E1031" s="378"/>
      <c r="F1031" s="380" t="s">
        <v>1413</v>
      </c>
      <c r="G1031" s="378" t="s">
        <v>3766</v>
      </c>
      <c r="H1031" s="379" t="s">
        <v>1799</v>
      </c>
      <c r="I1031" s="378" t="s">
        <v>2272</v>
      </c>
      <c r="J1031" s="381" t="s">
        <v>1413</v>
      </c>
      <c r="K1031" s="381" t="s">
        <v>1413</v>
      </c>
      <c r="L1031" s="378" t="s">
        <v>3581</v>
      </c>
      <c r="M1031" s="378" t="s">
        <v>3582</v>
      </c>
      <c r="N1031" s="382">
        <v>41012</v>
      </c>
      <c r="O1031" s="383">
        <v>2012</v>
      </c>
      <c r="P1031" s="378" t="s">
        <v>1413</v>
      </c>
      <c r="Q1031" s="378" t="s">
        <v>1413</v>
      </c>
      <c r="R1031" s="378" t="s">
        <v>1413</v>
      </c>
      <c r="S1031" s="381" t="s">
        <v>1413</v>
      </c>
      <c r="T1031" s="381" t="s">
        <v>1413</v>
      </c>
      <c r="U1031" s="378" t="s">
        <v>1413</v>
      </c>
      <c r="V1031" s="384" t="s">
        <v>1413</v>
      </c>
      <c r="W1031" s="378" t="s">
        <v>1413</v>
      </c>
      <c r="X1031" s="378" t="s">
        <v>1413</v>
      </c>
      <c r="Y1031" s="378" t="s">
        <v>3582</v>
      </c>
      <c r="Z1031" s="385" t="s">
        <v>1413</v>
      </c>
      <c r="AA1031" s="385" t="s">
        <v>1413</v>
      </c>
      <c r="AB1031" s="378" t="s">
        <v>1006</v>
      </c>
      <c r="AC1031" s="378" t="s">
        <v>1413</v>
      </c>
      <c r="AD1031" s="378" t="s">
        <v>1413</v>
      </c>
      <c r="AE1031" s="378" t="s">
        <v>1413</v>
      </c>
      <c r="AF1031" s="378" t="s">
        <v>1413</v>
      </c>
    </row>
    <row r="1032" spans="1:32" hidden="1">
      <c r="A1032" s="378" t="s">
        <v>3541</v>
      </c>
      <c r="B1032" s="379">
        <f t="shared" si="16"/>
        <v>0</v>
      </c>
      <c r="C1032" s="378"/>
      <c r="D1032" s="378"/>
      <c r="E1032" s="378"/>
      <c r="F1032" s="380" t="s">
        <v>1413</v>
      </c>
      <c r="G1032" s="378" t="s">
        <v>3767</v>
      </c>
      <c r="H1032" s="379" t="s">
        <v>1799</v>
      </c>
      <c r="I1032" s="378" t="s">
        <v>2272</v>
      </c>
      <c r="J1032" s="381" t="s">
        <v>1413</v>
      </c>
      <c r="K1032" s="381" t="s">
        <v>1413</v>
      </c>
      <c r="L1032" s="378" t="s">
        <v>3581</v>
      </c>
      <c r="M1032" s="378" t="s">
        <v>3582</v>
      </c>
      <c r="N1032" s="382">
        <v>41012</v>
      </c>
      <c r="O1032" s="383">
        <v>2012</v>
      </c>
      <c r="P1032" s="378" t="s">
        <v>1413</v>
      </c>
      <c r="Q1032" s="378" t="s">
        <v>1413</v>
      </c>
      <c r="R1032" s="378" t="s">
        <v>1413</v>
      </c>
      <c r="S1032" s="381" t="s">
        <v>1413</v>
      </c>
      <c r="T1032" s="381" t="s">
        <v>1413</v>
      </c>
      <c r="U1032" s="378" t="s">
        <v>1413</v>
      </c>
      <c r="V1032" s="384" t="s">
        <v>1413</v>
      </c>
      <c r="W1032" s="378" t="s">
        <v>1413</v>
      </c>
      <c r="X1032" s="378" t="s">
        <v>1413</v>
      </c>
      <c r="Y1032" s="378" t="s">
        <v>3582</v>
      </c>
      <c r="Z1032" s="385" t="s">
        <v>1413</v>
      </c>
      <c r="AA1032" s="385" t="s">
        <v>1413</v>
      </c>
      <c r="AB1032" s="378" t="s">
        <v>1006</v>
      </c>
      <c r="AC1032" s="378" t="s">
        <v>1413</v>
      </c>
      <c r="AD1032" s="378" t="s">
        <v>1413</v>
      </c>
      <c r="AE1032" s="378" t="s">
        <v>1413</v>
      </c>
      <c r="AF1032" s="378" t="s">
        <v>1413</v>
      </c>
    </row>
    <row r="1033" spans="1:32" hidden="1">
      <c r="A1033" s="378" t="s">
        <v>3541</v>
      </c>
      <c r="B1033" s="379">
        <f t="shared" si="16"/>
        <v>0</v>
      </c>
      <c r="C1033" s="378"/>
      <c r="D1033" s="378"/>
      <c r="E1033" s="378"/>
      <c r="F1033" s="380" t="s">
        <v>1413</v>
      </c>
      <c r="G1033" s="378" t="s">
        <v>3768</v>
      </c>
      <c r="H1033" s="379" t="s">
        <v>1799</v>
      </c>
      <c r="I1033" s="378" t="s">
        <v>2272</v>
      </c>
      <c r="J1033" s="381" t="s">
        <v>1413</v>
      </c>
      <c r="K1033" s="381" t="s">
        <v>1413</v>
      </c>
      <c r="L1033" s="378" t="s">
        <v>3581</v>
      </c>
      <c r="M1033" s="378" t="s">
        <v>3582</v>
      </c>
      <c r="N1033" s="382">
        <v>40767</v>
      </c>
      <c r="O1033" s="383">
        <v>2011</v>
      </c>
      <c r="P1033" s="378" t="s">
        <v>1413</v>
      </c>
      <c r="Q1033" s="378" t="s">
        <v>1413</v>
      </c>
      <c r="R1033" s="378" t="s">
        <v>1413</v>
      </c>
      <c r="S1033" s="381" t="s">
        <v>1413</v>
      </c>
      <c r="T1033" s="381" t="s">
        <v>1413</v>
      </c>
      <c r="U1033" s="378" t="s">
        <v>1413</v>
      </c>
      <c r="V1033" s="384" t="s">
        <v>1413</v>
      </c>
      <c r="W1033" s="378" t="s">
        <v>1413</v>
      </c>
      <c r="X1033" s="378" t="s">
        <v>1413</v>
      </c>
      <c r="Y1033" s="378" t="s">
        <v>3582</v>
      </c>
      <c r="Z1033" s="385" t="s">
        <v>1413</v>
      </c>
      <c r="AA1033" s="385" t="s">
        <v>1413</v>
      </c>
      <c r="AB1033" s="378" t="s">
        <v>3591</v>
      </c>
      <c r="AC1033" s="378" t="s">
        <v>1413</v>
      </c>
      <c r="AD1033" s="378" t="s">
        <v>1413</v>
      </c>
      <c r="AE1033" s="378" t="s">
        <v>1413</v>
      </c>
      <c r="AF1033" s="378" t="s">
        <v>1413</v>
      </c>
    </row>
    <row r="1034" spans="1:32" hidden="1">
      <c r="A1034" s="378" t="s">
        <v>3541</v>
      </c>
      <c r="B1034" s="379">
        <f t="shared" si="16"/>
        <v>0</v>
      </c>
      <c r="C1034" s="378"/>
      <c r="D1034" s="378"/>
      <c r="E1034" s="378"/>
      <c r="F1034" s="380" t="s">
        <v>1413</v>
      </c>
      <c r="G1034" s="378" t="s">
        <v>3769</v>
      </c>
      <c r="H1034" s="379" t="s">
        <v>1799</v>
      </c>
      <c r="I1034" s="378" t="s">
        <v>2272</v>
      </c>
      <c r="J1034" s="381" t="s">
        <v>1413</v>
      </c>
      <c r="K1034" s="381" t="s">
        <v>1413</v>
      </c>
      <c r="L1034" s="378" t="s">
        <v>3581</v>
      </c>
      <c r="M1034" s="378" t="s">
        <v>3582</v>
      </c>
      <c r="N1034" s="382">
        <v>40511</v>
      </c>
      <c r="O1034" s="383">
        <v>2010</v>
      </c>
      <c r="P1034" s="378" t="s">
        <v>1413</v>
      </c>
      <c r="Q1034" s="378" t="s">
        <v>1413</v>
      </c>
      <c r="R1034" s="378" t="s">
        <v>1413</v>
      </c>
      <c r="S1034" s="381" t="s">
        <v>1413</v>
      </c>
      <c r="T1034" s="381" t="s">
        <v>1413</v>
      </c>
      <c r="U1034" s="378" t="s">
        <v>1413</v>
      </c>
      <c r="V1034" s="384" t="s">
        <v>1413</v>
      </c>
      <c r="W1034" s="378" t="s">
        <v>1413</v>
      </c>
      <c r="X1034" s="378" t="s">
        <v>1413</v>
      </c>
      <c r="Y1034" s="378" t="s">
        <v>3582</v>
      </c>
      <c r="Z1034" s="385" t="s">
        <v>1413</v>
      </c>
      <c r="AA1034" s="385" t="s">
        <v>1413</v>
      </c>
      <c r="AB1034" s="378" t="s">
        <v>3591</v>
      </c>
      <c r="AC1034" s="378" t="s">
        <v>1413</v>
      </c>
      <c r="AD1034" s="378" t="s">
        <v>1413</v>
      </c>
      <c r="AE1034" s="378" t="s">
        <v>1413</v>
      </c>
      <c r="AF1034" s="378" t="s">
        <v>1413</v>
      </c>
    </row>
    <row r="1035" spans="1:32" hidden="1">
      <c r="A1035" s="378" t="s">
        <v>3541</v>
      </c>
      <c r="B1035" s="379">
        <f t="shared" si="16"/>
        <v>0</v>
      </c>
      <c r="C1035" s="378"/>
      <c r="D1035" s="378"/>
      <c r="E1035" s="378"/>
      <c r="F1035" s="380" t="s">
        <v>1413</v>
      </c>
      <c r="G1035" s="378" t="s">
        <v>3770</v>
      </c>
      <c r="H1035" s="379" t="s">
        <v>1799</v>
      </c>
      <c r="I1035" s="378" t="s">
        <v>2272</v>
      </c>
      <c r="J1035" s="381" t="s">
        <v>1413</v>
      </c>
      <c r="K1035" s="381" t="s">
        <v>1413</v>
      </c>
      <c r="L1035" s="378" t="s">
        <v>3581</v>
      </c>
      <c r="M1035" s="378" t="s">
        <v>3582</v>
      </c>
      <c r="N1035" s="382">
        <v>39660</v>
      </c>
      <c r="O1035" s="383">
        <v>2008</v>
      </c>
      <c r="P1035" s="378" t="s">
        <v>1413</v>
      </c>
      <c r="Q1035" s="378" t="s">
        <v>1413</v>
      </c>
      <c r="R1035" s="378" t="s">
        <v>1413</v>
      </c>
      <c r="S1035" s="381" t="s">
        <v>1413</v>
      </c>
      <c r="T1035" s="381" t="s">
        <v>1413</v>
      </c>
      <c r="U1035" s="378" t="s">
        <v>1413</v>
      </c>
      <c r="V1035" s="384" t="s">
        <v>1413</v>
      </c>
      <c r="W1035" s="378" t="s">
        <v>1413</v>
      </c>
      <c r="X1035" s="378" t="s">
        <v>1413</v>
      </c>
      <c r="Y1035" s="378" t="s">
        <v>3582</v>
      </c>
      <c r="Z1035" s="385" t="s">
        <v>1413</v>
      </c>
      <c r="AA1035" s="385" t="s">
        <v>1413</v>
      </c>
      <c r="AB1035" s="378" t="s">
        <v>3591</v>
      </c>
      <c r="AC1035" s="378" t="s">
        <v>1413</v>
      </c>
      <c r="AD1035" s="378" t="s">
        <v>1413</v>
      </c>
      <c r="AE1035" s="378" t="s">
        <v>1413</v>
      </c>
      <c r="AF1035" s="378" t="s">
        <v>1413</v>
      </c>
    </row>
    <row r="1036" spans="1:32" hidden="1">
      <c r="A1036" s="378" t="s">
        <v>3541</v>
      </c>
      <c r="B1036" s="379">
        <f t="shared" si="16"/>
        <v>0</v>
      </c>
      <c r="C1036" s="378"/>
      <c r="D1036" s="378"/>
      <c r="E1036" s="378"/>
      <c r="F1036" s="380" t="s">
        <v>1413</v>
      </c>
      <c r="G1036" s="378" t="s">
        <v>3598</v>
      </c>
      <c r="H1036" s="379" t="s">
        <v>1799</v>
      </c>
      <c r="I1036" s="378" t="s">
        <v>2272</v>
      </c>
      <c r="J1036" s="381" t="s">
        <v>1413</v>
      </c>
      <c r="K1036" s="381" t="s">
        <v>1413</v>
      </c>
      <c r="L1036" s="378" t="s">
        <v>3581</v>
      </c>
      <c r="M1036" s="378" t="s">
        <v>3582</v>
      </c>
      <c r="N1036" s="382">
        <v>41970</v>
      </c>
      <c r="O1036" s="383">
        <v>2014</v>
      </c>
      <c r="P1036" s="378" t="s">
        <v>1413</v>
      </c>
      <c r="Q1036" s="378" t="s">
        <v>1413</v>
      </c>
      <c r="R1036" s="378" t="s">
        <v>1413</v>
      </c>
      <c r="S1036" s="381" t="s">
        <v>1413</v>
      </c>
      <c r="T1036" s="381" t="s">
        <v>1413</v>
      </c>
      <c r="U1036" s="378" t="s">
        <v>1413</v>
      </c>
      <c r="V1036" s="384" t="s">
        <v>1413</v>
      </c>
      <c r="W1036" s="378" t="s">
        <v>1413</v>
      </c>
      <c r="X1036" s="378" t="s">
        <v>1413</v>
      </c>
      <c r="Y1036" s="378" t="s">
        <v>3582</v>
      </c>
      <c r="Z1036" s="385" t="s">
        <v>1413</v>
      </c>
      <c r="AA1036" s="385" t="s">
        <v>1413</v>
      </c>
      <c r="AB1036" s="378" t="s">
        <v>3583</v>
      </c>
      <c r="AC1036" s="378" t="s">
        <v>1413</v>
      </c>
      <c r="AD1036" s="378" t="s">
        <v>1413</v>
      </c>
      <c r="AE1036" s="378" t="s">
        <v>1413</v>
      </c>
      <c r="AF1036" s="378" t="s">
        <v>1413</v>
      </c>
    </row>
    <row r="1037" spans="1:32" hidden="1">
      <c r="A1037" s="378" t="s">
        <v>3541</v>
      </c>
      <c r="B1037" s="379">
        <f t="shared" si="16"/>
        <v>0</v>
      </c>
      <c r="C1037" s="378"/>
      <c r="D1037" s="378"/>
      <c r="E1037" s="378"/>
      <c r="F1037" s="380" t="s">
        <v>1413</v>
      </c>
      <c r="G1037" s="378" t="s">
        <v>3599</v>
      </c>
      <c r="H1037" s="379" t="s">
        <v>1799</v>
      </c>
      <c r="I1037" s="378" t="s">
        <v>2272</v>
      </c>
      <c r="J1037" s="381" t="s">
        <v>1413</v>
      </c>
      <c r="K1037" s="381" t="s">
        <v>1413</v>
      </c>
      <c r="L1037" s="378" t="s">
        <v>3581</v>
      </c>
      <c r="M1037" s="378" t="s">
        <v>3582</v>
      </c>
      <c r="N1037" s="382">
        <v>41970</v>
      </c>
      <c r="O1037" s="383">
        <v>2014</v>
      </c>
      <c r="P1037" s="378" t="s">
        <v>1413</v>
      </c>
      <c r="Q1037" s="378" t="s">
        <v>1413</v>
      </c>
      <c r="R1037" s="378" t="s">
        <v>1413</v>
      </c>
      <c r="S1037" s="381" t="s">
        <v>1413</v>
      </c>
      <c r="T1037" s="381" t="s">
        <v>1413</v>
      </c>
      <c r="U1037" s="378" t="s">
        <v>1413</v>
      </c>
      <c r="V1037" s="384" t="s">
        <v>1413</v>
      </c>
      <c r="W1037" s="378" t="s">
        <v>1413</v>
      </c>
      <c r="X1037" s="378" t="s">
        <v>1413</v>
      </c>
      <c r="Y1037" s="378" t="s">
        <v>3582</v>
      </c>
      <c r="Z1037" s="385" t="s">
        <v>1413</v>
      </c>
      <c r="AA1037" s="385" t="s">
        <v>1413</v>
      </c>
      <c r="AB1037" s="378" t="s">
        <v>3583</v>
      </c>
      <c r="AC1037" s="378" t="s">
        <v>1413</v>
      </c>
      <c r="AD1037" s="378" t="s">
        <v>1413</v>
      </c>
      <c r="AE1037" s="378" t="s">
        <v>1413</v>
      </c>
      <c r="AF1037" s="378" t="s">
        <v>1413</v>
      </c>
    </row>
    <row r="1038" spans="1:32" hidden="1">
      <c r="A1038" s="378" t="s">
        <v>3541</v>
      </c>
      <c r="B1038" s="379">
        <f t="shared" si="16"/>
        <v>0</v>
      </c>
      <c r="C1038" s="378"/>
      <c r="D1038" s="378"/>
      <c r="E1038" s="378"/>
      <c r="F1038" s="380" t="s">
        <v>1413</v>
      </c>
      <c r="G1038" s="378" t="s">
        <v>3771</v>
      </c>
      <c r="H1038" s="379" t="s">
        <v>1799</v>
      </c>
      <c r="I1038" s="378" t="s">
        <v>2272</v>
      </c>
      <c r="J1038" s="381" t="s">
        <v>1413</v>
      </c>
      <c r="K1038" s="381" t="s">
        <v>1413</v>
      </c>
      <c r="L1038" s="378" t="s">
        <v>3581</v>
      </c>
      <c r="M1038" s="378" t="s">
        <v>2460</v>
      </c>
      <c r="N1038" s="382">
        <v>40210</v>
      </c>
      <c r="O1038" s="383">
        <v>2010</v>
      </c>
      <c r="P1038" s="378" t="s">
        <v>1413</v>
      </c>
      <c r="Q1038" s="378" t="s">
        <v>1413</v>
      </c>
      <c r="R1038" s="378" t="s">
        <v>1413</v>
      </c>
      <c r="S1038" s="381" t="s">
        <v>1413</v>
      </c>
      <c r="T1038" s="381" t="s">
        <v>1413</v>
      </c>
      <c r="U1038" s="378" t="s">
        <v>1413</v>
      </c>
      <c r="V1038" s="384" t="s">
        <v>1413</v>
      </c>
      <c r="W1038" s="378" t="s">
        <v>1413</v>
      </c>
      <c r="X1038" s="378" t="s">
        <v>1413</v>
      </c>
      <c r="Y1038" s="378" t="s">
        <v>3582</v>
      </c>
      <c r="Z1038" s="385" t="s">
        <v>1413</v>
      </c>
      <c r="AA1038" s="385" t="s">
        <v>1413</v>
      </c>
      <c r="AB1038" s="378" t="s">
        <v>3583</v>
      </c>
      <c r="AC1038" s="378" t="s">
        <v>1413</v>
      </c>
      <c r="AD1038" s="378" t="s">
        <v>1413</v>
      </c>
      <c r="AE1038" s="378" t="s">
        <v>1413</v>
      </c>
      <c r="AF1038" s="378" t="s">
        <v>1413</v>
      </c>
    </row>
    <row r="1039" spans="1:32" hidden="1">
      <c r="A1039" s="378" t="s">
        <v>3541</v>
      </c>
      <c r="B1039" s="379">
        <f t="shared" si="16"/>
        <v>0</v>
      </c>
      <c r="C1039" s="378"/>
      <c r="D1039" s="378"/>
      <c r="E1039" s="378"/>
      <c r="F1039" s="380" t="s">
        <v>1413</v>
      </c>
      <c r="G1039" s="378" t="s">
        <v>3772</v>
      </c>
      <c r="H1039" s="379" t="s">
        <v>1799</v>
      </c>
      <c r="I1039" s="378" t="s">
        <v>2272</v>
      </c>
      <c r="J1039" s="381" t="s">
        <v>1413</v>
      </c>
      <c r="K1039" s="381" t="s">
        <v>1413</v>
      </c>
      <c r="L1039" s="378" t="s">
        <v>3581</v>
      </c>
      <c r="M1039" s="378" t="s">
        <v>2460</v>
      </c>
      <c r="N1039" s="382">
        <v>40210</v>
      </c>
      <c r="O1039" s="383">
        <v>2010</v>
      </c>
      <c r="P1039" s="378" t="s">
        <v>1413</v>
      </c>
      <c r="Q1039" s="378" t="s">
        <v>1413</v>
      </c>
      <c r="R1039" s="378" t="s">
        <v>1413</v>
      </c>
      <c r="S1039" s="381" t="s">
        <v>1413</v>
      </c>
      <c r="T1039" s="381" t="s">
        <v>1413</v>
      </c>
      <c r="U1039" s="378" t="s">
        <v>1413</v>
      </c>
      <c r="V1039" s="384" t="s">
        <v>1413</v>
      </c>
      <c r="W1039" s="378" t="s">
        <v>1413</v>
      </c>
      <c r="X1039" s="378" t="s">
        <v>1413</v>
      </c>
      <c r="Y1039" s="378" t="s">
        <v>3582</v>
      </c>
      <c r="Z1039" s="385" t="s">
        <v>1413</v>
      </c>
      <c r="AA1039" s="385" t="s">
        <v>1413</v>
      </c>
      <c r="AB1039" s="378" t="s">
        <v>3583</v>
      </c>
      <c r="AC1039" s="378" t="s">
        <v>1413</v>
      </c>
      <c r="AD1039" s="378" t="s">
        <v>1413</v>
      </c>
      <c r="AE1039" s="378" t="s">
        <v>1413</v>
      </c>
      <c r="AF1039" s="378" t="s">
        <v>1413</v>
      </c>
    </row>
    <row r="1040" spans="1:32" hidden="1">
      <c r="A1040" s="378" t="s">
        <v>3541</v>
      </c>
      <c r="B1040" s="379">
        <f t="shared" si="16"/>
        <v>0</v>
      </c>
      <c r="C1040" s="378"/>
      <c r="D1040" s="378"/>
      <c r="E1040" s="378"/>
      <c r="F1040" s="380" t="s">
        <v>1413</v>
      </c>
      <c r="G1040" s="378" t="s">
        <v>3600</v>
      </c>
      <c r="H1040" s="379" t="s">
        <v>1799</v>
      </c>
      <c r="I1040" s="378" t="s">
        <v>2272</v>
      </c>
      <c r="J1040" s="381" t="s">
        <v>1413</v>
      </c>
      <c r="K1040" s="381" t="s">
        <v>1413</v>
      </c>
      <c r="L1040" s="378" t="s">
        <v>3581</v>
      </c>
      <c r="M1040" s="378" t="s">
        <v>3582</v>
      </c>
      <c r="N1040" s="382">
        <v>41558</v>
      </c>
      <c r="O1040" s="383">
        <v>2013</v>
      </c>
      <c r="P1040" s="378" t="s">
        <v>1413</v>
      </c>
      <c r="Q1040" s="378" t="s">
        <v>1413</v>
      </c>
      <c r="R1040" s="378" t="s">
        <v>1413</v>
      </c>
      <c r="S1040" s="381" t="s">
        <v>1413</v>
      </c>
      <c r="T1040" s="381" t="s">
        <v>1413</v>
      </c>
      <c r="U1040" s="378" t="s">
        <v>1413</v>
      </c>
      <c r="V1040" s="384" t="s">
        <v>1413</v>
      </c>
      <c r="W1040" s="378" t="s">
        <v>1413</v>
      </c>
      <c r="X1040" s="378" t="s">
        <v>1413</v>
      </c>
      <c r="Y1040" s="378" t="s">
        <v>3582</v>
      </c>
      <c r="Z1040" s="385" t="s">
        <v>1413</v>
      </c>
      <c r="AA1040" s="385" t="s">
        <v>1413</v>
      </c>
      <c r="AB1040" s="378" t="s">
        <v>3601</v>
      </c>
      <c r="AC1040" s="378" t="s">
        <v>1413</v>
      </c>
      <c r="AD1040" s="378" t="s">
        <v>1413</v>
      </c>
      <c r="AE1040" s="378" t="s">
        <v>1413</v>
      </c>
      <c r="AF1040" s="378" t="s">
        <v>1413</v>
      </c>
    </row>
    <row r="1041" spans="1:32" hidden="1">
      <c r="A1041" s="378" t="s">
        <v>3541</v>
      </c>
      <c r="B1041" s="379">
        <f t="shared" si="16"/>
        <v>0</v>
      </c>
      <c r="C1041" s="378"/>
      <c r="D1041" s="378"/>
      <c r="E1041" s="378"/>
      <c r="F1041" s="380" t="s">
        <v>1413</v>
      </c>
      <c r="G1041" s="378" t="s">
        <v>3773</v>
      </c>
      <c r="H1041" s="379" t="s">
        <v>1799</v>
      </c>
      <c r="I1041" s="378" t="s">
        <v>2272</v>
      </c>
      <c r="J1041" s="381" t="s">
        <v>1413</v>
      </c>
      <c r="K1041" s="381" t="s">
        <v>1413</v>
      </c>
      <c r="L1041" s="378" t="s">
        <v>3581</v>
      </c>
      <c r="M1041" s="378" t="s">
        <v>3582</v>
      </c>
      <c r="N1041" s="382">
        <v>40998</v>
      </c>
      <c r="O1041" s="383">
        <v>2012</v>
      </c>
      <c r="P1041" s="378" t="s">
        <v>1413</v>
      </c>
      <c r="Q1041" s="378" t="s">
        <v>1413</v>
      </c>
      <c r="R1041" s="378" t="s">
        <v>1413</v>
      </c>
      <c r="S1041" s="381" t="s">
        <v>1413</v>
      </c>
      <c r="T1041" s="381" t="s">
        <v>1413</v>
      </c>
      <c r="U1041" s="378" t="s">
        <v>1413</v>
      </c>
      <c r="V1041" s="384" t="s">
        <v>1413</v>
      </c>
      <c r="W1041" s="378" t="s">
        <v>1413</v>
      </c>
      <c r="X1041" s="378" t="s">
        <v>1413</v>
      </c>
      <c r="Y1041" s="378" t="s">
        <v>3582</v>
      </c>
      <c r="Z1041" s="385" t="s">
        <v>1413</v>
      </c>
      <c r="AA1041" s="385" t="s">
        <v>1413</v>
      </c>
      <c r="AB1041" s="378" t="s">
        <v>3583</v>
      </c>
      <c r="AC1041" s="378" t="s">
        <v>1413</v>
      </c>
      <c r="AD1041" s="378" t="s">
        <v>1413</v>
      </c>
      <c r="AE1041" s="378" t="s">
        <v>1413</v>
      </c>
      <c r="AF1041" s="378" t="s">
        <v>1413</v>
      </c>
    </row>
    <row r="1042" spans="1:32" hidden="1">
      <c r="A1042" s="378" t="s">
        <v>3541</v>
      </c>
      <c r="B1042" s="379">
        <f t="shared" si="16"/>
        <v>0</v>
      </c>
      <c r="C1042" s="378"/>
      <c r="D1042" s="378"/>
      <c r="E1042" s="378"/>
      <c r="F1042" s="380" t="s">
        <v>1413</v>
      </c>
      <c r="G1042" s="378" t="s">
        <v>3774</v>
      </c>
      <c r="H1042" s="379" t="s">
        <v>1799</v>
      </c>
      <c r="I1042" s="378" t="s">
        <v>2272</v>
      </c>
      <c r="J1042" s="381" t="s">
        <v>1413</v>
      </c>
      <c r="K1042" s="381" t="s">
        <v>1413</v>
      </c>
      <c r="L1042" s="378" t="s">
        <v>3581</v>
      </c>
      <c r="M1042" s="378" t="s">
        <v>3582</v>
      </c>
      <c r="N1042" s="382">
        <v>40998</v>
      </c>
      <c r="O1042" s="383">
        <v>2012</v>
      </c>
      <c r="P1042" s="378" t="s">
        <v>1413</v>
      </c>
      <c r="Q1042" s="378" t="s">
        <v>1413</v>
      </c>
      <c r="R1042" s="378" t="s">
        <v>1413</v>
      </c>
      <c r="S1042" s="381" t="s">
        <v>1413</v>
      </c>
      <c r="T1042" s="381" t="s">
        <v>1413</v>
      </c>
      <c r="U1042" s="378" t="s">
        <v>1413</v>
      </c>
      <c r="V1042" s="384" t="s">
        <v>1413</v>
      </c>
      <c r="W1042" s="378" t="s">
        <v>1413</v>
      </c>
      <c r="X1042" s="378" t="s">
        <v>1413</v>
      </c>
      <c r="Y1042" s="378" t="s">
        <v>3582</v>
      </c>
      <c r="Z1042" s="385" t="s">
        <v>1413</v>
      </c>
      <c r="AA1042" s="385" t="s">
        <v>1413</v>
      </c>
      <c r="AB1042" s="378" t="s">
        <v>3583</v>
      </c>
      <c r="AC1042" s="378" t="s">
        <v>1413</v>
      </c>
      <c r="AD1042" s="378" t="s">
        <v>1413</v>
      </c>
      <c r="AE1042" s="378" t="s">
        <v>1413</v>
      </c>
      <c r="AF1042" s="378" t="s">
        <v>1413</v>
      </c>
    </row>
    <row r="1043" spans="1:32" hidden="1">
      <c r="A1043" s="378" t="s">
        <v>3541</v>
      </c>
      <c r="B1043" s="379">
        <f t="shared" si="16"/>
        <v>0</v>
      </c>
      <c r="C1043" s="378"/>
      <c r="D1043" s="378"/>
      <c r="E1043" s="378"/>
      <c r="F1043" s="380" t="s">
        <v>1413</v>
      </c>
      <c r="G1043" s="378" t="s">
        <v>3775</v>
      </c>
      <c r="H1043" s="379" t="s">
        <v>1799</v>
      </c>
      <c r="I1043" s="378" t="s">
        <v>2272</v>
      </c>
      <c r="J1043" s="381" t="s">
        <v>1413</v>
      </c>
      <c r="K1043" s="381" t="s">
        <v>1413</v>
      </c>
      <c r="L1043" s="378" t="s">
        <v>3581</v>
      </c>
      <c r="M1043" s="378" t="s">
        <v>3582</v>
      </c>
      <c r="N1043" s="382">
        <v>39787</v>
      </c>
      <c r="O1043" s="383">
        <v>2008</v>
      </c>
      <c r="P1043" s="378" t="s">
        <v>1413</v>
      </c>
      <c r="Q1043" s="378" t="s">
        <v>1413</v>
      </c>
      <c r="R1043" s="378" t="s">
        <v>1413</v>
      </c>
      <c r="S1043" s="381" t="s">
        <v>1413</v>
      </c>
      <c r="T1043" s="381" t="s">
        <v>1413</v>
      </c>
      <c r="U1043" s="378" t="s">
        <v>1413</v>
      </c>
      <c r="V1043" s="384" t="s">
        <v>1413</v>
      </c>
      <c r="W1043" s="378" t="s">
        <v>1413</v>
      </c>
      <c r="X1043" s="378" t="s">
        <v>1413</v>
      </c>
      <c r="Y1043" s="378" t="s">
        <v>3582</v>
      </c>
      <c r="Z1043" s="385" t="s">
        <v>1413</v>
      </c>
      <c r="AA1043" s="385" t="s">
        <v>1413</v>
      </c>
      <c r="AB1043" s="378" t="s">
        <v>3591</v>
      </c>
      <c r="AC1043" s="378" t="s">
        <v>1413</v>
      </c>
      <c r="AD1043" s="378" t="s">
        <v>1413</v>
      </c>
      <c r="AE1043" s="378" t="s">
        <v>1413</v>
      </c>
      <c r="AF1043" s="378" t="s">
        <v>1413</v>
      </c>
    </row>
    <row r="1044" spans="1:32" hidden="1">
      <c r="A1044" s="378" t="s">
        <v>3541</v>
      </c>
      <c r="B1044" s="379">
        <f t="shared" si="16"/>
        <v>0</v>
      </c>
      <c r="C1044" s="378"/>
      <c r="D1044" s="378"/>
      <c r="E1044" s="378"/>
      <c r="F1044" s="380" t="s">
        <v>1413</v>
      </c>
      <c r="G1044" s="378" t="s">
        <v>3776</v>
      </c>
      <c r="H1044" s="379" t="s">
        <v>1799</v>
      </c>
      <c r="I1044" s="378" t="s">
        <v>2272</v>
      </c>
      <c r="J1044" s="381" t="s">
        <v>1413</v>
      </c>
      <c r="K1044" s="381" t="s">
        <v>1413</v>
      </c>
      <c r="L1044" s="378" t="s">
        <v>3581</v>
      </c>
      <c r="M1044" s="378" t="s">
        <v>3582</v>
      </c>
      <c r="N1044" s="382">
        <v>39794</v>
      </c>
      <c r="O1044" s="383">
        <v>2008</v>
      </c>
      <c r="P1044" s="378" t="s">
        <v>1413</v>
      </c>
      <c r="Q1044" s="378" t="s">
        <v>1413</v>
      </c>
      <c r="R1044" s="378" t="s">
        <v>1413</v>
      </c>
      <c r="S1044" s="381" t="s">
        <v>1413</v>
      </c>
      <c r="T1044" s="381" t="s">
        <v>1413</v>
      </c>
      <c r="U1044" s="378" t="s">
        <v>1413</v>
      </c>
      <c r="V1044" s="384" t="s">
        <v>2728</v>
      </c>
      <c r="W1044" s="378" t="s">
        <v>1413</v>
      </c>
      <c r="X1044" s="378" t="s">
        <v>1413</v>
      </c>
      <c r="Y1044" s="378" t="s">
        <v>3582</v>
      </c>
      <c r="Z1044" s="385" t="s">
        <v>1413</v>
      </c>
      <c r="AA1044" s="385" t="s">
        <v>1413</v>
      </c>
      <c r="AB1044" s="378" t="s">
        <v>3591</v>
      </c>
      <c r="AC1044" s="378" t="s">
        <v>1413</v>
      </c>
      <c r="AD1044" s="378" t="s">
        <v>1413</v>
      </c>
      <c r="AE1044" s="378" t="s">
        <v>1413</v>
      </c>
      <c r="AF1044" s="378" t="s">
        <v>1413</v>
      </c>
    </row>
    <row r="1045" spans="1:32" hidden="1">
      <c r="A1045" s="378" t="s">
        <v>3541</v>
      </c>
      <c r="B1045" s="379">
        <f t="shared" si="16"/>
        <v>0</v>
      </c>
      <c r="C1045" s="378"/>
      <c r="D1045" s="378"/>
      <c r="E1045" s="378"/>
      <c r="F1045" s="380" t="s">
        <v>1413</v>
      </c>
      <c r="G1045" s="378" t="s">
        <v>3777</v>
      </c>
      <c r="H1045" s="379" t="s">
        <v>1799</v>
      </c>
      <c r="I1045" s="378" t="s">
        <v>2272</v>
      </c>
      <c r="J1045" s="381" t="s">
        <v>1413</v>
      </c>
      <c r="K1045" s="381" t="s">
        <v>1413</v>
      </c>
      <c r="L1045" s="378" t="s">
        <v>3581</v>
      </c>
      <c r="M1045" s="378" t="s">
        <v>3582</v>
      </c>
      <c r="N1045" s="382">
        <v>39794</v>
      </c>
      <c r="O1045" s="383">
        <v>2008</v>
      </c>
      <c r="P1045" s="378" t="s">
        <v>1413</v>
      </c>
      <c r="Q1045" s="378" t="s">
        <v>1413</v>
      </c>
      <c r="R1045" s="378" t="s">
        <v>1413</v>
      </c>
      <c r="S1045" s="381" t="s">
        <v>1413</v>
      </c>
      <c r="T1045" s="381" t="s">
        <v>1413</v>
      </c>
      <c r="U1045" s="378" t="s">
        <v>1413</v>
      </c>
      <c r="V1045" s="384" t="s">
        <v>2728</v>
      </c>
      <c r="W1045" s="378" t="s">
        <v>1413</v>
      </c>
      <c r="X1045" s="378" t="s">
        <v>1413</v>
      </c>
      <c r="Y1045" s="378" t="s">
        <v>3582</v>
      </c>
      <c r="Z1045" s="385" t="s">
        <v>1413</v>
      </c>
      <c r="AA1045" s="385" t="s">
        <v>1413</v>
      </c>
      <c r="AB1045" s="378" t="s">
        <v>3591</v>
      </c>
      <c r="AC1045" s="378" t="s">
        <v>1413</v>
      </c>
      <c r="AD1045" s="378" t="s">
        <v>1413</v>
      </c>
      <c r="AE1045" s="378" t="s">
        <v>1413</v>
      </c>
      <c r="AF1045" s="378" t="s">
        <v>1413</v>
      </c>
    </row>
    <row r="1046" spans="1:32" hidden="1">
      <c r="A1046" s="378" t="s">
        <v>3541</v>
      </c>
      <c r="B1046" s="379">
        <f t="shared" si="16"/>
        <v>0</v>
      </c>
      <c r="C1046" s="378"/>
      <c r="D1046" s="378"/>
      <c r="E1046" s="378"/>
      <c r="F1046" s="380" t="s">
        <v>1413</v>
      </c>
      <c r="G1046" s="378" t="s">
        <v>3778</v>
      </c>
      <c r="H1046" s="379" t="s">
        <v>1799</v>
      </c>
      <c r="I1046" s="378" t="s">
        <v>2272</v>
      </c>
      <c r="J1046" s="381" t="s">
        <v>1413</v>
      </c>
      <c r="K1046" s="381" t="s">
        <v>1413</v>
      </c>
      <c r="L1046" s="378" t="s">
        <v>3581</v>
      </c>
      <c r="M1046" s="378" t="s">
        <v>3582</v>
      </c>
      <c r="N1046" s="382">
        <v>40472</v>
      </c>
      <c r="O1046" s="383">
        <v>2010</v>
      </c>
      <c r="P1046" s="378" t="s">
        <v>1413</v>
      </c>
      <c r="Q1046" s="378" t="s">
        <v>1413</v>
      </c>
      <c r="R1046" s="378" t="s">
        <v>1413</v>
      </c>
      <c r="S1046" s="381" t="s">
        <v>1413</v>
      </c>
      <c r="T1046" s="381" t="s">
        <v>1413</v>
      </c>
      <c r="U1046" s="378" t="s">
        <v>1413</v>
      </c>
      <c r="V1046" s="384" t="s">
        <v>1413</v>
      </c>
      <c r="W1046" s="378" t="s">
        <v>1413</v>
      </c>
      <c r="X1046" s="378" t="s">
        <v>1413</v>
      </c>
      <c r="Y1046" s="378" t="s">
        <v>3582</v>
      </c>
      <c r="Z1046" s="385" t="s">
        <v>1413</v>
      </c>
      <c r="AA1046" s="385" t="s">
        <v>1413</v>
      </c>
      <c r="AB1046" s="378" t="s">
        <v>3583</v>
      </c>
      <c r="AC1046" s="378" t="s">
        <v>1413</v>
      </c>
      <c r="AD1046" s="378" t="s">
        <v>1413</v>
      </c>
      <c r="AE1046" s="378" t="s">
        <v>1413</v>
      </c>
      <c r="AF1046" s="378" t="s">
        <v>1413</v>
      </c>
    </row>
    <row r="1047" spans="1:32" hidden="1">
      <c r="A1047" s="378" t="s">
        <v>3541</v>
      </c>
      <c r="B1047" s="379">
        <f t="shared" si="16"/>
        <v>0</v>
      </c>
      <c r="C1047" s="378"/>
      <c r="D1047" s="378"/>
      <c r="E1047" s="378"/>
      <c r="F1047" s="380" t="s">
        <v>1413</v>
      </c>
      <c r="G1047" s="378" t="s">
        <v>3602</v>
      </c>
      <c r="H1047" s="379" t="s">
        <v>1799</v>
      </c>
      <c r="I1047" s="378" t="s">
        <v>2272</v>
      </c>
      <c r="J1047" s="381" t="s">
        <v>1413</v>
      </c>
      <c r="K1047" s="381" t="s">
        <v>1413</v>
      </c>
      <c r="L1047" s="378" t="s">
        <v>3581</v>
      </c>
      <c r="M1047" s="378" t="s">
        <v>3582</v>
      </c>
      <c r="N1047" s="382">
        <v>41823</v>
      </c>
      <c r="O1047" s="383">
        <v>2014</v>
      </c>
      <c r="P1047" s="378" t="s">
        <v>1413</v>
      </c>
      <c r="Q1047" s="378" t="s">
        <v>1413</v>
      </c>
      <c r="R1047" s="378" t="s">
        <v>1413</v>
      </c>
      <c r="S1047" s="381" t="s">
        <v>1413</v>
      </c>
      <c r="T1047" s="381" t="s">
        <v>1413</v>
      </c>
      <c r="U1047" s="378" t="s">
        <v>1413</v>
      </c>
      <c r="V1047" s="384" t="s">
        <v>1413</v>
      </c>
      <c r="W1047" s="378" t="s">
        <v>1413</v>
      </c>
      <c r="X1047" s="378" t="s">
        <v>1413</v>
      </c>
      <c r="Y1047" s="378" t="s">
        <v>3582</v>
      </c>
      <c r="Z1047" s="385" t="s">
        <v>1413</v>
      </c>
      <c r="AA1047" s="385" t="s">
        <v>1413</v>
      </c>
      <c r="AB1047" s="378" t="s">
        <v>3603</v>
      </c>
      <c r="AC1047" s="378" t="s">
        <v>1413</v>
      </c>
      <c r="AD1047" s="378" t="s">
        <v>1413</v>
      </c>
      <c r="AE1047" s="378" t="s">
        <v>1413</v>
      </c>
      <c r="AF1047" s="378" t="s">
        <v>1413</v>
      </c>
    </row>
    <row r="1048" spans="1:32" hidden="1">
      <c r="A1048" s="378" t="s">
        <v>3541</v>
      </c>
      <c r="B1048" s="379">
        <f t="shared" si="16"/>
        <v>0</v>
      </c>
      <c r="C1048" s="378"/>
      <c r="D1048" s="378"/>
      <c r="E1048" s="378"/>
      <c r="F1048" s="380" t="s">
        <v>1413</v>
      </c>
      <c r="G1048" s="378" t="s">
        <v>3604</v>
      </c>
      <c r="H1048" s="379" t="s">
        <v>1799</v>
      </c>
      <c r="I1048" s="378" t="s">
        <v>2272</v>
      </c>
      <c r="J1048" s="381" t="s">
        <v>1413</v>
      </c>
      <c r="K1048" s="381" t="s">
        <v>1413</v>
      </c>
      <c r="L1048" s="378" t="s">
        <v>3581</v>
      </c>
      <c r="M1048" s="378" t="s">
        <v>3582</v>
      </c>
      <c r="N1048" s="382">
        <v>41823</v>
      </c>
      <c r="O1048" s="383">
        <v>2014</v>
      </c>
      <c r="P1048" s="378" t="s">
        <v>1413</v>
      </c>
      <c r="Q1048" s="378" t="s">
        <v>1413</v>
      </c>
      <c r="R1048" s="378" t="s">
        <v>1413</v>
      </c>
      <c r="S1048" s="381" t="s">
        <v>1413</v>
      </c>
      <c r="T1048" s="381" t="s">
        <v>1413</v>
      </c>
      <c r="U1048" s="378" t="s">
        <v>1413</v>
      </c>
      <c r="V1048" s="384" t="s">
        <v>1413</v>
      </c>
      <c r="W1048" s="378" t="s">
        <v>1413</v>
      </c>
      <c r="X1048" s="378" t="s">
        <v>1413</v>
      </c>
      <c r="Y1048" s="378" t="s">
        <v>3582</v>
      </c>
      <c r="Z1048" s="385" t="s">
        <v>1413</v>
      </c>
      <c r="AA1048" s="385" t="s">
        <v>1413</v>
      </c>
      <c r="AB1048" s="378" t="s">
        <v>1006</v>
      </c>
      <c r="AC1048" s="378" t="s">
        <v>1413</v>
      </c>
      <c r="AD1048" s="378" t="s">
        <v>1413</v>
      </c>
      <c r="AE1048" s="378" t="s">
        <v>1413</v>
      </c>
      <c r="AF1048" s="378" t="s">
        <v>1413</v>
      </c>
    </row>
    <row r="1049" spans="1:32" hidden="1">
      <c r="A1049" s="378" t="s">
        <v>3541</v>
      </c>
      <c r="B1049" s="379">
        <f t="shared" si="16"/>
        <v>0</v>
      </c>
      <c r="C1049" s="378"/>
      <c r="D1049" s="378"/>
      <c r="E1049" s="378"/>
      <c r="F1049" s="380" t="s">
        <v>1413</v>
      </c>
      <c r="G1049" s="378" t="s">
        <v>3779</v>
      </c>
      <c r="H1049" s="379" t="s">
        <v>1799</v>
      </c>
      <c r="I1049" s="378" t="s">
        <v>2272</v>
      </c>
      <c r="J1049" s="381" t="s">
        <v>1413</v>
      </c>
      <c r="K1049" s="381" t="s">
        <v>1413</v>
      </c>
      <c r="L1049" s="378" t="s">
        <v>3581</v>
      </c>
      <c r="M1049" s="378" t="s">
        <v>3582</v>
      </c>
      <c r="N1049" s="382">
        <v>40456</v>
      </c>
      <c r="O1049" s="383">
        <v>2010</v>
      </c>
      <c r="P1049" s="378" t="s">
        <v>1413</v>
      </c>
      <c r="Q1049" s="378" t="s">
        <v>1413</v>
      </c>
      <c r="R1049" s="378" t="s">
        <v>1413</v>
      </c>
      <c r="S1049" s="381" t="s">
        <v>1413</v>
      </c>
      <c r="T1049" s="381" t="s">
        <v>1413</v>
      </c>
      <c r="U1049" s="378" t="s">
        <v>1413</v>
      </c>
      <c r="V1049" s="384" t="s">
        <v>1413</v>
      </c>
      <c r="W1049" s="378" t="s">
        <v>1413</v>
      </c>
      <c r="X1049" s="378" t="s">
        <v>1413</v>
      </c>
      <c r="Y1049" s="378" t="s">
        <v>3582</v>
      </c>
      <c r="Z1049" s="385" t="s">
        <v>1413</v>
      </c>
      <c r="AA1049" s="385" t="s">
        <v>1413</v>
      </c>
      <c r="AB1049" s="378" t="s">
        <v>3591</v>
      </c>
      <c r="AC1049" s="378" t="s">
        <v>1413</v>
      </c>
      <c r="AD1049" s="378" t="s">
        <v>1413</v>
      </c>
      <c r="AE1049" s="378" t="s">
        <v>1413</v>
      </c>
      <c r="AF1049" s="378" t="s">
        <v>1413</v>
      </c>
    </row>
    <row r="1050" spans="1:32" hidden="1">
      <c r="A1050" s="378" t="s">
        <v>3541</v>
      </c>
      <c r="B1050" s="379">
        <f t="shared" si="16"/>
        <v>0</v>
      </c>
      <c r="C1050" s="378"/>
      <c r="D1050" s="378"/>
      <c r="E1050" s="378"/>
      <c r="F1050" s="380" t="s">
        <v>1413</v>
      </c>
      <c r="G1050" s="378" t="s">
        <v>3780</v>
      </c>
      <c r="H1050" s="379" t="s">
        <v>1799</v>
      </c>
      <c r="I1050" s="378" t="s">
        <v>2272</v>
      </c>
      <c r="J1050" s="381" t="s">
        <v>1413</v>
      </c>
      <c r="K1050" s="381" t="s">
        <v>1413</v>
      </c>
      <c r="L1050" s="378" t="s">
        <v>3581</v>
      </c>
      <c r="M1050" s="378" t="s">
        <v>3582</v>
      </c>
      <c r="N1050" s="382">
        <v>40505</v>
      </c>
      <c r="O1050" s="383">
        <v>2010</v>
      </c>
      <c r="P1050" s="378" t="s">
        <v>1413</v>
      </c>
      <c r="Q1050" s="378" t="s">
        <v>1413</v>
      </c>
      <c r="R1050" s="378" t="s">
        <v>1413</v>
      </c>
      <c r="S1050" s="381" t="s">
        <v>1413</v>
      </c>
      <c r="T1050" s="381" t="s">
        <v>1413</v>
      </c>
      <c r="U1050" s="378" t="s">
        <v>1413</v>
      </c>
      <c r="V1050" s="384" t="s">
        <v>1413</v>
      </c>
      <c r="W1050" s="378" t="s">
        <v>1413</v>
      </c>
      <c r="X1050" s="378" t="s">
        <v>1413</v>
      </c>
      <c r="Y1050" s="378" t="s">
        <v>3582</v>
      </c>
      <c r="Z1050" s="385" t="s">
        <v>1413</v>
      </c>
      <c r="AA1050" s="385" t="s">
        <v>1413</v>
      </c>
      <c r="AB1050" s="378" t="s">
        <v>3583</v>
      </c>
      <c r="AC1050" s="378" t="s">
        <v>1413</v>
      </c>
      <c r="AD1050" s="378" t="s">
        <v>1413</v>
      </c>
      <c r="AE1050" s="378" t="s">
        <v>1413</v>
      </c>
      <c r="AF1050" s="378" t="s">
        <v>1413</v>
      </c>
    </row>
    <row r="1051" spans="1:32" hidden="1">
      <c r="A1051" s="378" t="s">
        <v>3541</v>
      </c>
      <c r="B1051" s="379">
        <f t="shared" si="16"/>
        <v>0</v>
      </c>
      <c r="C1051" s="378"/>
      <c r="D1051" s="378"/>
      <c r="E1051" s="378"/>
      <c r="F1051" s="380" t="s">
        <v>1413</v>
      </c>
      <c r="G1051" s="378" t="s">
        <v>3781</v>
      </c>
      <c r="H1051" s="379" t="s">
        <v>1799</v>
      </c>
      <c r="I1051" s="378" t="s">
        <v>2272</v>
      </c>
      <c r="J1051" s="381" t="s">
        <v>1413</v>
      </c>
      <c r="K1051" s="381" t="s">
        <v>1413</v>
      </c>
      <c r="L1051" s="378" t="s">
        <v>3581</v>
      </c>
      <c r="M1051" s="378" t="s">
        <v>3582</v>
      </c>
      <c r="N1051" s="382">
        <v>40960</v>
      </c>
      <c r="O1051" s="383">
        <v>2012</v>
      </c>
      <c r="P1051" s="378" t="s">
        <v>1413</v>
      </c>
      <c r="Q1051" s="378" t="s">
        <v>1413</v>
      </c>
      <c r="R1051" s="378" t="s">
        <v>1413</v>
      </c>
      <c r="S1051" s="381" t="s">
        <v>1413</v>
      </c>
      <c r="T1051" s="381" t="s">
        <v>1413</v>
      </c>
      <c r="U1051" s="378" t="s">
        <v>1413</v>
      </c>
      <c r="V1051" s="384" t="s">
        <v>1413</v>
      </c>
      <c r="W1051" s="378" t="s">
        <v>1413</v>
      </c>
      <c r="X1051" s="378" t="s">
        <v>1413</v>
      </c>
      <c r="Y1051" s="378" t="s">
        <v>3582</v>
      </c>
      <c r="Z1051" s="385" t="s">
        <v>1413</v>
      </c>
      <c r="AA1051" s="385" t="s">
        <v>1413</v>
      </c>
      <c r="AB1051" s="378" t="s">
        <v>3591</v>
      </c>
      <c r="AC1051" s="378" t="s">
        <v>1413</v>
      </c>
      <c r="AD1051" s="378" t="s">
        <v>1413</v>
      </c>
      <c r="AE1051" s="378" t="s">
        <v>1413</v>
      </c>
      <c r="AF1051" s="378" t="s">
        <v>1413</v>
      </c>
    </row>
    <row r="1052" spans="1:32" hidden="1">
      <c r="A1052" s="378" t="s">
        <v>3541</v>
      </c>
      <c r="B1052" s="379">
        <f t="shared" si="16"/>
        <v>0</v>
      </c>
      <c r="C1052" s="378"/>
      <c r="D1052" s="378"/>
      <c r="E1052" s="378"/>
      <c r="F1052" s="380" t="s">
        <v>1413</v>
      </c>
      <c r="G1052" s="378" t="s">
        <v>3782</v>
      </c>
      <c r="H1052" s="379" t="s">
        <v>1799</v>
      </c>
      <c r="I1052" s="378" t="s">
        <v>2272</v>
      </c>
      <c r="J1052" s="381" t="s">
        <v>1413</v>
      </c>
      <c r="K1052" s="381" t="s">
        <v>1413</v>
      </c>
      <c r="L1052" s="378" t="s">
        <v>3581</v>
      </c>
      <c r="M1052" s="378" t="s">
        <v>3582</v>
      </c>
      <c r="N1052" s="382">
        <v>39780</v>
      </c>
      <c r="O1052" s="383">
        <v>2008</v>
      </c>
      <c r="P1052" s="378" t="s">
        <v>1413</v>
      </c>
      <c r="Q1052" s="378" t="s">
        <v>1413</v>
      </c>
      <c r="R1052" s="378" t="s">
        <v>1413</v>
      </c>
      <c r="S1052" s="381" t="s">
        <v>1413</v>
      </c>
      <c r="T1052" s="381" t="s">
        <v>1413</v>
      </c>
      <c r="U1052" s="378" t="s">
        <v>1413</v>
      </c>
      <c r="V1052" s="384" t="s">
        <v>1413</v>
      </c>
      <c r="W1052" s="378" t="s">
        <v>1413</v>
      </c>
      <c r="X1052" s="378" t="s">
        <v>1413</v>
      </c>
      <c r="Y1052" s="378" t="s">
        <v>3582</v>
      </c>
      <c r="Z1052" s="385" t="s">
        <v>1413</v>
      </c>
      <c r="AA1052" s="385" t="s">
        <v>1413</v>
      </c>
      <c r="AB1052" s="378" t="s">
        <v>3583</v>
      </c>
      <c r="AC1052" s="378" t="s">
        <v>1413</v>
      </c>
      <c r="AD1052" s="378" t="s">
        <v>1413</v>
      </c>
      <c r="AE1052" s="378" t="s">
        <v>1413</v>
      </c>
      <c r="AF1052" s="378" t="s">
        <v>1413</v>
      </c>
    </row>
    <row r="1053" spans="1:32" hidden="1">
      <c r="A1053" s="378" t="s">
        <v>3541</v>
      </c>
      <c r="B1053" s="379">
        <f t="shared" si="16"/>
        <v>0</v>
      </c>
      <c r="C1053" s="378"/>
      <c r="D1053" s="378"/>
      <c r="E1053" s="378"/>
      <c r="F1053" s="380" t="s">
        <v>1413</v>
      </c>
      <c r="G1053" s="378" t="s">
        <v>3783</v>
      </c>
      <c r="H1053" s="379" t="s">
        <v>1799</v>
      </c>
      <c r="I1053" s="378" t="s">
        <v>2272</v>
      </c>
      <c r="J1053" s="381" t="s">
        <v>1413</v>
      </c>
      <c r="K1053" s="381" t="s">
        <v>1413</v>
      </c>
      <c r="L1053" s="378" t="s">
        <v>3581</v>
      </c>
      <c r="M1053" s="378" t="s">
        <v>2460</v>
      </c>
      <c r="N1053" s="382">
        <v>40486</v>
      </c>
      <c r="O1053" s="383">
        <v>2010</v>
      </c>
      <c r="P1053" s="378" t="s">
        <v>1413</v>
      </c>
      <c r="Q1053" s="378" t="s">
        <v>1413</v>
      </c>
      <c r="R1053" s="378" t="s">
        <v>1413</v>
      </c>
      <c r="S1053" s="381" t="s">
        <v>1413</v>
      </c>
      <c r="T1053" s="381" t="s">
        <v>1413</v>
      </c>
      <c r="U1053" s="378" t="s">
        <v>1413</v>
      </c>
      <c r="V1053" s="384" t="s">
        <v>1413</v>
      </c>
      <c r="W1053" s="378" t="s">
        <v>1413</v>
      </c>
      <c r="X1053" s="378" t="s">
        <v>1413</v>
      </c>
      <c r="Y1053" s="378" t="s">
        <v>3582</v>
      </c>
      <c r="Z1053" s="385" t="s">
        <v>1413</v>
      </c>
      <c r="AA1053" s="385" t="s">
        <v>1413</v>
      </c>
      <c r="AB1053" s="378" t="s">
        <v>3583</v>
      </c>
      <c r="AC1053" s="378" t="s">
        <v>1413</v>
      </c>
      <c r="AD1053" s="378" t="s">
        <v>1413</v>
      </c>
      <c r="AE1053" s="378" t="s">
        <v>1413</v>
      </c>
      <c r="AF1053" s="378" t="s">
        <v>1413</v>
      </c>
    </row>
    <row r="1054" spans="1:32" hidden="1">
      <c r="A1054" s="378" t="s">
        <v>3541</v>
      </c>
      <c r="B1054" s="379">
        <f t="shared" si="16"/>
        <v>0</v>
      </c>
      <c r="C1054" s="378"/>
      <c r="D1054" s="378"/>
      <c r="E1054" s="378"/>
      <c r="F1054" s="380" t="s">
        <v>1413</v>
      </c>
      <c r="G1054" s="378" t="s">
        <v>3784</v>
      </c>
      <c r="H1054" s="379" t="s">
        <v>1799</v>
      </c>
      <c r="I1054" s="378" t="s">
        <v>2272</v>
      </c>
      <c r="J1054" s="381" t="s">
        <v>1413</v>
      </c>
      <c r="K1054" s="381" t="s">
        <v>1413</v>
      </c>
      <c r="L1054" s="378" t="s">
        <v>3581</v>
      </c>
      <c r="M1054" s="378" t="s">
        <v>3582</v>
      </c>
      <c r="N1054" s="382">
        <v>41358</v>
      </c>
      <c r="O1054" s="383">
        <v>2013</v>
      </c>
      <c r="P1054" s="378" t="s">
        <v>1413</v>
      </c>
      <c r="Q1054" s="378" t="s">
        <v>1413</v>
      </c>
      <c r="R1054" s="378" t="s">
        <v>1413</v>
      </c>
      <c r="S1054" s="381" t="s">
        <v>1413</v>
      </c>
      <c r="T1054" s="381" t="s">
        <v>1413</v>
      </c>
      <c r="U1054" s="378" t="s">
        <v>1413</v>
      </c>
      <c r="V1054" s="384" t="s">
        <v>1413</v>
      </c>
      <c r="W1054" s="378" t="s">
        <v>1413</v>
      </c>
      <c r="X1054" s="378" t="s">
        <v>1413</v>
      </c>
      <c r="Y1054" s="378" t="s">
        <v>3582</v>
      </c>
      <c r="Z1054" s="385" t="s">
        <v>1413</v>
      </c>
      <c r="AA1054" s="385" t="s">
        <v>1413</v>
      </c>
      <c r="AB1054" s="378" t="s">
        <v>3591</v>
      </c>
      <c r="AC1054" s="378" t="s">
        <v>1413</v>
      </c>
      <c r="AD1054" s="378" t="s">
        <v>1413</v>
      </c>
      <c r="AE1054" s="378" t="s">
        <v>1413</v>
      </c>
      <c r="AF1054" s="378" t="s">
        <v>1413</v>
      </c>
    </row>
    <row r="1055" spans="1:32" hidden="1">
      <c r="A1055" s="378" t="s">
        <v>3541</v>
      </c>
      <c r="B1055" s="379">
        <f t="shared" si="16"/>
        <v>0</v>
      </c>
      <c r="C1055" s="378"/>
      <c r="D1055" s="378"/>
      <c r="E1055" s="378"/>
      <c r="F1055" s="380" t="s">
        <v>1413</v>
      </c>
      <c r="G1055" s="378" t="s">
        <v>3785</v>
      </c>
      <c r="H1055" s="379" t="s">
        <v>1799</v>
      </c>
      <c r="I1055" s="378" t="s">
        <v>2272</v>
      </c>
      <c r="J1055" s="381" t="s">
        <v>1413</v>
      </c>
      <c r="K1055" s="381" t="s">
        <v>1413</v>
      </c>
      <c r="L1055" s="378" t="s">
        <v>3581</v>
      </c>
      <c r="M1055" s="378" t="s">
        <v>2460</v>
      </c>
      <c r="N1055" s="382">
        <v>41359</v>
      </c>
      <c r="O1055" s="383">
        <v>2013</v>
      </c>
      <c r="P1055" s="378" t="s">
        <v>1413</v>
      </c>
      <c r="Q1055" s="378" t="s">
        <v>1413</v>
      </c>
      <c r="R1055" s="378" t="s">
        <v>1413</v>
      </c>
      <c r="S1055" s="381" t="s">
        <v>1413</v>
      </c>
      <c r="T1055" s="381" t="s">
        <v>1413</v>
      </c>
      <c r="U1055" s="378" t="s">
        <v>1413</v>
      </c>
      <c r="V1055" s="384" t="s">
        <v>1413</v>
      </c>
      <c r="W1055" s="378" t="s">
        <v>1413</v>
      </c>
      <c r="X1055" s="378" t="s">
        <v>1413</v>
      </c>
      <c r="Y1055" s="378" t="s">
        <v>3582</v>
      </c>
      <c r="Z1055" s="385" t="s">
        <v>1413</v>
      </c>
      <c r="AA1055" s="385" t="s">
        <v>1413</v>
      </c>
      <c r="AB1055" s="378" t="s">
        <v>3583</v>
      </c>
      <c r="AC1055" s="378" t="s">
        <v>1413</v>
      </c>
      <c r="AD1055" s="378" t="s">
        <v>1413</v>
      </c>
      <c r="AE1055" s="378" t="s">
        <v>1413</v>
      </c>
      <c r="AF1055" s="378" t="s">
        <v>1413</v>
      </c>
    </row>
    <row r="1056" spans="1:32" hidden="1">
      <c r="A1056" s="378" t="s">
        <v>3541</v>
      </c>
      <c r="B1056" s="379">
        <f t="shared" si="16"/>
        <v>0</v>
      </c>
      <c r="C1056" s="378"/>
      <c r="D1056" s="378"/>
      <c r="E1056" s="378"/>
      <c r="F1056" s="380" t="s">
        <v>1413</v>
      </c>
      <c r="G1056" s="378" t="s">
        <v>3786</v>
      </c>
      <c r="H1056" s="379" t="s">
        <v>1799</v>
      </c>
      <c r="I1056" s="378" t="s">
        <v>2272</v>
      </c>
      <c r="J1056" s="381" t="s">
        <v>1413</v>
      </c>
      <c r="K1056" s="381" t="s">
        <v>1413</v>
      </c>
      <c r="L1056" s="378" t="s">
        <v>3581</v>
      </c>
      <c r="M1056" s="378" t="s">
        <v>3582</v>
      </c>
      <c r="N1056" s="382">
        <v>41095</v>
      </c>
      <c r="O1056" s="383">
        <v>2012</v>
      </c>
      <c r="P1056" s="378" t="s">
        <v>1413</v>
      </c>
      <c r="Q1056" s="378" t="s">
        <v>1413</v>
      </c>
      <c r="R1056" s="378" t="s">
        <v>1413</v>
      </c>
      <c r="S1056" s="381" t="s">
        <v>1413</v>
      </c>
      <c r="T1056" s="381" t="s">
        <v>1413</v>
      </c>
      <c r="U1056" s="378" t="s">
        <v>1413</v>
      </c>
      <c r="V1056" s="384" t="s">
        <v>1413</v>
      </c>
      <c r="W1056" s="378" t="s">
        <v>1413</v>
      </c>
      <c r="X1056" s="378" t="s">
        <v>1413</v>
      </c>
      <c r="Y1056" s="378" t="s">
        <v>3582</v>
      </c>
      <c r="Z1056" s="385" t="s">
        <v>1413</v>
      </c>
      <c r="AA1056" s="385" t="s">
        <v>1413</v>
      </c>
      <c r="AB1056" s="378" t="s">
        <v>3691</v>
      </c>
      <c r="AC1056" s="378" t="s">
        <v>1413</v>
      </c>
      <c r="AD1056" s="378" t="s">
        <v>1413</v>
      </c>
      <c r="AE1056" s="378" t="s">
        <v>1413</v>
      </c>
      <c r="AF1056" s="378" t="s">
        <v>1413</v>
      </c>
    </row>
    <row r="1057" spans="1:32" hidden="1">
      <c r="A1057" s="378" t="s">
        <v>3541</v>
      </c>
      <c r="B1057" s="379">
        <f t="shared" si="16"/>
        <v>0</v>
      </c>
      <c r="C1057" s="378"/>
      <c r="D1057" s="378"/>
      <c r="E1057" s="378"/>
      <c r="F1057" s="380" t="s">
        <v>1413</v>
      </c>
      <c r="G1057" s="378" t="s">
        <v>3787</v>
      </c>
      <c r="H1057" s="379" t="s">
        <v>1799</v>
      </c>
      <c r="I1057" s="378" t="s">
        <v>2272</v>
      </c>
      <c r="J1057" s="381" t="s">
        <v>1413</v>
      </c>
      <c r="K1057" s="381" t="s">
        <v>1413</v>
      </c>
      <c r="L1057" s="378" t="s">
        <v>3581</v>
      </c>
      <c r="M1057" s="378" t="s">
        <v>3582</v>
      </c>
      <c r="N1057" s="382">
        <v>40483</v>
      </c>
      <c r="O1057" s="383">
        <v>2010</v>
      </c>
      <c r="P1057" s="378" t="s">
        <v>1413</v>
      </c>
      <c r="Q1057" s="378" t="s">
        <v>1413</v>
      </c>
      <c r="R1057" s="378" t="s">
        <v>1413</v>
      </c>
      <c r="S1057" s="381" t="s">
        <v>1413</v>
      </c>
      <c r="T1057" s="381" t="s">
        <v>1413</v>
      </c>
      <c r="U1057" s="378" t="s">
        <v>1413</v>
      </c>
      <c r="V1057" s="384" t="s">
        <v>1413</v>
      </c>
      <c r="W1057" s="378" t="s">
        <v>1413</v>
      </c>
      <c r="X1057" s="378" t="s">
        <v>1413</v>
      </c>
      <c r="Y1057" s="378" t="s">
        <v>3582</v>
      </c>
      <c r="Z1057" s="385" t="s">
        <v>1413</v>
      </c>
      <c r="AA1057" s="385" t="s">
        <v>1413</v>
      </c>
      <c r="AB1057" s="378" t="s">
        <v>3583</v>
      </c>
      <c r="AC1057" s="378" t="s">
        <v>1413</v>
      </c>
      <c r="AD1057" s="378" t="s">
        <v>1413</v>
      </c>
      <c r="AE1057" s="378" t="s">
        <v>1413</v>
      </c>
      <c r="AF1057" s="378" t="s">
        <v>1413</v>
      </c>
    </row>
    <row r="1058" spans="1:32" hidden="1">
      <c r="A1058" s="378" t="s">
        <v>3541</v>
      </c>
      <c r="B1058" s="379">
        <f t="shared" si="16"/>
        <v>0</v>
      </c>
      <c r="C1058" s="378"/>
      <c r="D1058" s="378"/>
      <c r="E1058" s="378"/>
      <c r="F1058" s="380" t="s">
        <v>1413</v>
      </c>
      <c r="G1058" s="378" t="s">
        <v>3788</v>
      </c>
      <c r="H1058" s="379" t="s">
        <v>1799</v>
      </c>
      <c r="I1058" s="378" t="s">
        <v>2272</v>
      </c>
      <c r="J1058" s="381" t="s">
        <v>1413</v>
      </c>
      <c r="K1058" s="381" t="s">
        <v>1413</v>
      </c>
      <c r="L1058" s="378" t="s">
        <v>3581</v>
      </c>
      <c r="M1058" s="378" t="s">
        <v>3582</v>
      </c>
      <c r="N1058" s="382">
        <v>40284</v>
      </c>
      <c r="O1058" s="383">
        <v>2010</v>
      </c>
      <c r="P1058" s="378" t="s">
        <v>1413</v>
      </c>
      <c r="Q1058" s="378" t="s">
        <v>1413</v>
      </c>
      <c r="R1058" s="378" t="s">
        <v>1413</v>
      </c>
      <c r="S1058" s="381" t="s">
        <v>1413</v>
      </c>
      <c r="T1058" s="381" t="s">
        <v>1413</v>
      </c>
      <c r="U1058" s="378" t="s">
        <v>1413</v>
      </c>
      <c r="V1058" s="384" t="s">
        <v>1413</v>
      </c>
      <c r="W1058" s="378" t="s">
        <v>1413</v>
      </c>
      <c r="X1058" s="378" t="s">
        <v>1413</v>
      </c>
      <c r="Y1058" s="378" t="s">
        <v>3582</v>
      </c>
      <c r="Z1058" s="385" t="s">
        <v>1413</v>
      </c>
      <c r="AA1058" s="385" t="s">
        <v>1413</v>
      </c>
      <c r="AB1058" s="378" t="s">
        <v>3583</v>
      </c>
      <c r="AC1058" s="378" t="s">
        <v>1413</v>
      </c>
      <c r="AD1058" s="378" t="s">
        <v>1413</v>
      </c>
      <c r="AE1058" s="378" t="s">
        <v>1413</v>
      </c>
      <c r="AF1058" s="378" t="s">
        <v>1413</v>
      </c>
    </row>
    <row r="1059" spans="1:32" hidden="1">
      <c r="A1059" s="378" t="s">
        <v>3541</v>
      </c>
      <c r="B1059" s="379">
        <f t="shared" si="16"/>
        <v>0</v>
      </c>
      <c r="C1059" s="378"/>
      <c r="D1059" s="378"/>
      <c r="E1059" s="378"/>
      <c r="F1059" s="380" t="s">
        <v>1413</v>
      </c>
      <c r="G1059" s="378" t="s">
        <v>3610</v>
      </c>
      <c r="H1059" s="379" t="s">
        <v>1799</v>
      </c>
      <c r="I1059" s="378" t="s">
        <v>2272</v>
      </c>
      <c r="J1059" s="381" t="s">
        <v>1413</v>
      </c>
      <c r="K1059" s="381" t="s">
        <v>1413</v>
      </c>
      <c r="L1059" s="378" t="s">
        <v>3581</v>
      </c>
      <c r="M1059" s="378" t="s">
        <v>3582</v>
      </c>
      <c r="N1059" s="382">
        <v>42270</v>
      </c>
      <c r="O1059" s="383">
        <v>2015</v>
      </c>
      <c r="P1059" s="378" t="s">
        <v>1413</v>
      </c>
      <c r="Q1059" s="378" t="s">
        <v>1413</v>
      </c>
      <c r="R1059" s="378" t="s">
        <v>1413</v>
      </c>
      <c r="S1059" s="381" t="s">
        <v>1413</v>
      </c>
      <c r="T1059" s="381" t="s">
        <v>1413</v>
      </c>
      <c r="U1059" s="378" t="s">
        <v>1413</v>
      </c>
      <c r="V1059" s="384" t="s">
        <v>1413</v>
      </c>
      <c r="W1059" s="378" t="s">
        <v>1413</v>
      </c>
      <c r="X1059" s="378" t="s">
        <v>1413</v>
      </c>
      <c r="Y1059" s="378" t="s">
        <v>3582</v>
      </c>
      <c r="Z1059" s="385" t="s">
        <v>1413</v>
      </c>
      <c r="AA1059" s="385" t="s">
        <v>1413</v>
      </c>
      <c r="AB1059" s="378" t="s">
        <v>3583</v>
      </c>
      <c r="AC1059" s="378" t="s">
        <v>1413</v>
      </c>
      <c r="AD1059" s="378" t="s">
        <v>1413</v>
      </c>
      <c r="AE1059" s="378" t="s">
        <v>1413</v>
      </c>
      <c r="AF1059" s="378" t="s">
        <v>1413</v>
      </c>
    </row>
    <row r="1060" spans="1:32" hidden="1">
      <c r="A1060" s="378" t="s">
        <v>3541</v>
      </c>
      <c r="B1060" s="379">
        <f t="shared" si="16"/>
        <v>0</v>
      </c>
      <c r="C1060" s="378"/>
      <c r="D1060" s="378"/>
      <c r="E1060" s="378"/>
      <c r="F1060" s="380" t="s">
        <v>1413</v>
      </c>
      <c r="G1060" s="378" t="s">
        <v>3611</v>
      </c>
      <c r="H1060" s="379" t="s">
        <v>1799</v>
      </c>
      <c r="I1060" s="378" t="s">
        <v>2272</v>
      </c>
      <c r="J1060" s="381" t="s">
        <v>1413</v>
      </c>
      <c r="K1060" s="381" t="s">
        <v>1413</v>
      </c>
      <c r="L1060" s="378" t="s">
        <v>3581</v>
      </c>
      <c r="M1060" s="378" t="s">
        <v>3582</v>
      </c>
      <c r="N1060" s="382">
        <v>41542</v>
      </c>
      <c r="O1060" s="383">
        <v>2013</v>
      </c>
      <c r="P1060" s="378" t="s">
        <v>1413</v>
      </c>
      <c r="Q1060" s="378" t="s">
        <v>1413</v>
      </c>
      <c r="R1060" s="378" t="s">
        <v>1413</v>
      </c>
      <c r="S1060" s="381" t="s">
        <v>1413</v>
      </c>
      <c r="T1060" s="381" t="s">
        <v>1413</v>
      </c>
      <c r="U1060" s="378" t="s">
        <v>1413</v>
      </c>
      <c r="V1060" s="384" t="s">
        <v>1413</v>
      </c>
      <c r="W1060" s="378" t="s">
        <v>1413</v>
      </c>
      <c r="X1060" s="378" t="s">
        <v>1413</v>
      </c>
      <c r="Y1060" s="378" t="s">
        <v>3582</v>
      </c>
      <c r="Z1060" s="385" t="s">
        <v>1413</v>
      </c>
      <c r="AA1060" s="385" t="s">
        <v>1413</v>
      </c>
      <c r="AB1060" s="378" t="s">
        <v>3583</v>
      </c>
      <c r="AC1060" s="378" t="s">
        <v>1413</v>
      </c>
      <c r="AD1060" s="378" t="s">
        <v>1413</v>
      </c>
      <c r="AE1060" s="378" t="s">
        <v>1413</v>
      </c>
      <c r="AF1060" s="378" t="s">
        <v>1413</v>
      </c>
    </row>
    <row r="1061" spans="1:32" hidden="1">
      <c r="A1061" s="378" t="s">
        <v>3541</v>
      </c>
      <c r="B1061" s="379">
        <f t="shared" si="16"/>
        <v>0</v>
      </c>
      <c r="C1061" s="378"/>
      <c r="D1061" s="378"/>
      <c r="E1061" s="378"/>
      <c r="F1061" s="380" t="s">
        <v>1413</v>
      </c>
      <c r="G1061" s="378" t="s">
        <v>3612</v>
      </c>
      <c r="H1061" s="379" t="s">
        <v>1799</v>
      </c>
      <c r="I1061" s="378" t="s">
        <v>2272</v>
      </c>
      <c r="J1061" s="381" t="s">
        <v>1413</v>
      </c>
      <c r="K1061" s="381" t="s">
        <v>1413</v>
      </c>
      <c r="L1061" s="378" t="s">
        <v>3581</v>
      </c>
      <c r="M1061" s="378" t="s">
        <v>3582</v>
      </c>
      <c r="N1061" s="382">
        <v>41542</v>
      </c>
      <c r="O1061" s="383">
        <v>2013</v>
      </c>
      <c r="P1061" s="378" t="s">
        <v>1413</v>
      </c>
      <c r="Q1061" s="378" t="s">
        <v>1413</v>
      </c>
      <c r="R1061" s="378" t="s">
        <v>1413</v>
      </c>
      <c r="S1061" s="381" t="s">
        <v>1413</v>
      </c>
      <c r="T1061" s="381" t="s">
        <v>1413</v>
      </c>
      <c r="U1061" s="378" t="s">
        <v>1413</v>
      </c>
      <c r="V1061" s="384" t="s">
        <v>1413</v>
      </c>
      <c r="W1061" s="378" t="s">
        <v>1413</v>
      </c>
      <c r="X1061" s="378" t="s">
        <v>1413</v>
      </c>
      <c r="Y1061" s="378" t="s">
        <v>3582</v>
      </c>
      <c r="Z1061" s="385" t="s">
        <v>1413</v>
      </c>
      <c r="AA1061" s="385" t="s">
        <v>1413</v>
      </c>
      <c r="AB1061" s="378" t="s">
        <v>3583</v>
      </c>
      <c r="AC1061" s="378" t="s">
        <v>1413</v>
      </c>
      <c r="AD1061" s="378" t="s">
        <v>1413</v>
      </c>
      <c r="AE1061" s="378" t="s">
        <v>1413</v>
      </c>
      <c r="AF1061" s="378" t="s">
        <v>1413</v>
      </c>
    </row>
    <row r="1062" spans="1:32" hidden="1">
      <c r="A1062" s="378" t="s">
        <v>3541</v>
      </c>
      <c r="B1062" s="379">
        <f t="shared" si="16"/>
        <v>0</v>
      </c>
      <c r="C1062" s="378"/>
      <c r="D1062" s="378"/>
      <c r="E1062" s="378"/>
      <c r="F1062" s="380" t="s">
        <v>1413</v>
      </c>
      <c r="G1062" s="378" t="s">
        <v>3789</v>
      </c>
      <c r="H1062" s="379" t="s">
        <v>1799</v>
      </c>
      <c r="I1062" s="378" t="s">
        <v>2272</v>
      </c>
      <c r="J1062" s="381" t="s">
        <v>1413</v>
      </c>
      <c r="K1062" s="381" t="s">
        <v>1413</v>
      </c>
      <c r="L1062" s="378" t="s">
        <v>3581</v>
      </c>
      <c r="M1062" s="378" t="s">
        <v>3582</v>
      </c>
      <c r="N1062" s="382">
        <v>40506</v>
      </c>
      <c r="O1062" s="383">
        <v>2010</v>
      </c>
      <c r="P1062" s="378" t="s">
        <v>1413</v>
      </c>
      <c r="Q1062" s="378" t="s">
        <v>1413</v>
      </c>
      <c r="R1062" s="378" t="s">
        <v>1413</v>
      </c>
      <c r="S1062" s="381" t="s">
        <v>1413</v>
      </c>
      <c r="T1062" s="381" t="s">
        <v>1413</v>
      </c>
      <c r="U1062" s="378" t="s">
        <v>1413</v>
      </c>
      <c r="V1062" s="384" t="s">
        <v>1413</v>
      </c>
      <c r="W1062" s="378" t="s">
        <v>1413</v>
      </c>
      <c r="X1062" s="378" t="s">
        <v>1413</v>
      </c>
      <c r="Y1062" s="378" t="s">
        <v>3582</v>
      </c>
      <c r="Z1062" s="385" t="s">
        <v>1413</v>
      </c>
      <c r="AA1062" s="385" t="s">
        <v>1413</v>
      </c>
      <c r="AB1062" s="378" t="s">
        <v>3790</v>
      </c>
      <c r="AC1062" s="378" t="s">
        <v>1413</v>
      </c>
      <c r="AD1062" s="378" t="s">
        <v>1413</v>
      </c>
      <c r="AE1062" s="378" t="s">
        <v>1413</v>
      </c>
      <c r="AF1062" s="378" t="s">
        <v>1413</v>
      </c>
    </row>
    <row r="1063" spans="1:32" hidden="1">
      <c r="A1063" s="378" t="s">
        <v>3541</v>
      </c>
      <c r="B1063" s="379">
        <f t="shared" si="16"/>
        <v>0</v>
      </c>
      <c r="C1063" s="378"/>
      <c r="D1063" s="378"/>
      <c r="E1063" s="378"/>
      <c r="F1063" s="380" t="s">
        <v>1413</v>
      </c>
      <c r="G1063" s="378" t="s">
        <v>3613</v>
      </c>
      <c r="H1063" s="379" t="s">
        <v>1799</v>
      </c>
      <c r="I1063" s="378" t="s">
        <v>2272</v>
      </c>
      <c r="J1063" s="381" t="s">
        <v>1413</v>
      </c>
      <c r="K1063" s="381" t="s">
        <v>1413</v>
      </c>
      <c r="L1063" s="378" t="s">
        <v>3581</v>
      </c>
      <c r="M1063" s="378" t="s">
        <v>3582</v>
      </c>
      <c r="N1063" s="382">
        <v>41696</v>
      </c>
      <c r="O1063" s="383">
        <v>2014</v>
      </c>
      <c r="P1063" s="378" t="s">
        <v>1413</v>
      </c>
      <c r="Q1063" s="378" t="s">
        <v>1413</v>
      </c>
      <c r="R1063" s="378" t="s">
        <v>1413</v>
      </c>
      <c r="S1063" s="381" t="s">
        <v>1413</v>
      </c>
      <c r="T1063" s="381" t="s">
        <v>1413</v>
      </c>
      <c r="U1063" s="378" t="s">
        <v>1413</v>
      </c>
      <c r="V1063" s="384" t="s">
        <v>1413</v>
      </c>
      <c r="W1063" s="378" t="s">
        <v>1413</v>
      </c>
      <c r="X1063" s="378" t="s">
        <v>1413</v>
      </c>
      <c r="Y1063" s="378" t="s">
        <v>3582</v>
      </c>
      <c r="Z1063" s="385" t="s">
        <v>1413</v>
      </c>
      <c r="AA1063" s="385" t="s">
        <v>1413</v>
      </c>
      <c r="AB1063" s="378" t="s">
        <v>964</v>
      </c>
      <c r="AC1063" s="378" t="s">
        <v>1413</v>
      </c>
      <c r="AD1063" s="378" t="s">
        <v>1413</v>
      </c>
      <c r="AE1063" s="378" t="s">
        <v>1413</v>
      </c>
      <c r="AF1063" s="378" t="s">
        <v>1413</v>
      </c>
    </row>
    <row r="1064" spans="1:32" hidden="1">
      <c r="A1064" s="378" t="s">
        <v>3541</v>
      </c>
      <c r="B1064" s="379">
        <f t="shared" si="16"/>
        <v>0</v>
      </c>
      <c r="C1064" s="378"/>
      <c r="D1064" s="378"/>
      <c r="E1064" s="378"/>
      <c r="F1064" s="380" t="s">
        <v>1413</v>
      </c>
      <c r="G1064" s="378" t="s">
        <v>3614</v>
      </c>
      <c r="H1064" s="379" t="s">
        <v>1799</v>
      </c>
      <c r="I1064" s="378" t="s">
        <v>2272</v>
      </c>
      <c r="J1064" s="381" t="s">
        <v>1413</v>
      </c>
      <c r="K1064" s="381" t="s">
        <v>1413</v>
      </c>
      <c r="L1064" s="378" t="s">
        <v>3581</v>
      </c>
      <c r="M1064" s="378" t="s">
        <v>3582</v>
      </c>
      <c r="N1064" s="382">
        <v>42023</v>
      </c>
      <c r="O1064" s="383">
        <v>2015</v>
      </c>
      <c r="P1064" s="378" t="s">
        <v>1413</v>
      </c>
      <c r="Q1064" s="378" t="s">
        <v>1413</v>
      </c>
      <c r="R1064" s="378" t="s">
        <v>1413</v>
      </c>
      <c r="S1064" s="381" t="s">
        <v>1413</v>
      </c>
      <c r="T1064" s="381" t="s">
        <v>1413</v>
      </c>
      <c r="U1064" s="378" t="s">
        <v>1413</v>
      </c>
      <c r="V1064" s="384" t="s">
        <v>1413</v>
      </c>
      <c r="W1064" s="378" t="s">
        <v>1413</v>
      </c>
      <c r="X1064" s="378" t="s">
        <v>1413</v>
      </c>
      <c r="Y1064" s="378" t="s">
        <v>3582</v>
      </c>
      <c r="Z1064" s="385" t="s">
        <v>1413</v>
      </c>
      <c r="AA1064" s="385" t="s">
        <v>1413</v>
      </c>
      <c r="AB1064" s="378" t="s">
        <v>964</v>
      </c>
      <c r="AC1064" s="378" t="s">
        <v>1413</v>
      </c>
      <c r="AD1064" s="378" t="s">
        <v>1413</v>
      </c>
      <c r="AE1064" s="378" t="s">
        <v>1413</v>
      </c>
      <c r="AF1064" s="378" t="s">
        <v>1413</v>
      </c>
    </row>
    <row r="1065" spans="1:32" hidden="1">
      <c r="A1065" s="378" t="s">
        <v>3541</v>
      </c>
      <c r="B1065" s="379">
        <f t="shared" si="16"/>
        <v>0</v>
      </c>
      <c r="C1065" s="378"/>
      <c r="D1065" s="378"/>
      <c r="E1065" s="378"/>
      <c r="F1065" s="380" t="s">
        <v>1413</v>
      </c>
      <c r="G1065" s="378" t="s">
        <v>3791</v>
      </c>
      <c r="H1065" s="379" t="s">
        <v>1799</v>
      </c>
      <c r="I1065" s="378" t="s">
        <v>2272</v>
      </c>
      <c r="J1065" s="381" t="s">
        <v>1413</v>
      </c>
      <c r="K1065" s="381" t="s">
        <v>1413</v>
      </c>
      <c r="L1065" s="378" t="s">
        <v>3581</v>
      </c>
      <c r="M1065" s="378" t="s">
        <v>3582</v>
      </c>
      <c r="N1065" s="382">
        <v>40718</v>
      </c>
      <c r="O1065" s="383">
        <v>2011</v>
      </c>
      <c r="P1065" s="378" t="s">
        <v>1413</v>
      </c>
      <c r="Q1065" s="378" t="s">
        <v>1413</v>
      </c>
      <c r="R1065" s="378" t="s">
        <v>1413</v>
      </c>
      <c r="S1065" s="381" t="s">
        <v>1413</v>
      </c>
      <c r="T1065" s="381" t="s">
        <v>1413</v>
      </c>
      <c r="U1065" s="378" t="s">
        <v>1413</v>
      </c>
      <c r="V1065" s="384" t="s">
        <v>1413</v>
      </c>
      <c r="W1065" s="378" t="s">
        <v>1413</v>
      </c>
      <c r="X1065" s="378" t="s">
        <v>1413</v>
      </c>
      <c r="Y1065" s="378" t="s">
        <v>3582</v>
      </c>
      <c r="Z1065" s="385" t="s">
        <v>1413</v>
      </c>
      <c r="AA1065" s="385" t="s">
        <v>1413</v>
      </c>
      <c r="AB1065" s="378" t="s">
        <v>3583</v>
      </c>
      <c r="AC1065" s="378" t="s">
        <v>1413</v>
      </c>
      <c r="AD1065" s="378" t="s">
        <v>1413</v>
      </c>
      <c r="AE1065" s="378" t="s">
        <v>1413</v>
      </c>
      <c r="AF1065" s="378" t="s">
        <v>1413</v>
      </c>
    </row>
    <row r="1066" spans="1:32" hidden="1">
      <c r="A1066" s="378" t="s">
        <v>3541</v>
      </c>
      <c r="B1066" s="379">
        <f t="shared" si="16"/>
        <v>0</v>
      </c>
      <c r="C1066" s="378"/>
      <c r="D1066" s="378"/>
      <c r="E1066" s="378"/>
      <c r="F1066" s="380" t="s">
        <v>1413</v>
      </c>
      <c r="G1066" s="378" t="s">
        <v>3615</v>
      </c>
      <c r="H1066" s="379" t="s">
        <v>1799</v>
      </c>
      <c r="I1066" s="378" t="s">
        <v>2272</v>
      </c>
      <c r="J1066" s="381" t="s">
        <v>1413</v>
      </c>
      <c r="K1066" s="381" t="s">
        <v>1413</v>
      </c>
      <c r="L1066" s="378" t="s">
        <v>3581</v>
      </c>
      <c r="M1066" s="378" t="s">
        <v>3582</v>
      </c>
      <c r="N1066" s="382">
        <v>42136</v>
      </c>
      <c r="O1066" s="383">
        <v>2015</v>
      </c>
      <c r="P1066" s="378" t="s">
        <v>1413</v>
      </c>
      <c r="Q1066" s="378" t="s">
        <v>1413</v>
      </c>
      <c r="R1066" s="378" t="s">
        <v>1413</v>
      </c>
      <c r="S1066" s="381" t="s">
        <v>1413</v>
      </c>
      <c r="T1066" s="381" t="s">
        <v>1413</v>
      </c>
      <c r="U1066" s="378" t="s">
        <v>1413</v>
      </c>
      <c r="V1066" s="384" t="s">
        <v>1413</v>
      </c>
      <c r="W1066" s="378" t="s">
        <v>1413</v>
      </c>
      <c r="X1066" s="378" t="s">
        <v>1413</v>
      </c>
      <c r="Y1066" s="378" t="s">
        <v>3582</v>
      </c>
      <c r="Z1066" s="385" t="s">
        <v>1413</v>
      </c>
      <c r="AA1066" s="385" t="s">
        <v>1413</v>
      </c>
      <c r="AB1066" s="378" t="s">
        <v>3591</v>
      </c>
      <c r="AC1066" s="378" t="s">
        <v>1413</v>
      </c>
      <c r="AD1066" s="378" t="s">
        <v>1413</v>
      </c>
      <c r="AE1066" s="378" t="s">
        <v>1413</v>
      </c>
      <c r="AF1066" s="378" t="s">
        <v>1413</v>
      </c>
    </row>
    <row r="1067" spans="1:32" hidden="1">
      <c r="A1067" s="378" t="s">
        <v>3541</v>
      </c>
      <c r="B1067" s="379">
        <f t="shared" si="16"/>
        <v>0</v>
      </c>
      <c r="C1067" s="378"/>
      <c r="D1067" s="378"/>
      <c r="E1067" s="378"/>
      <c r="F1067" s="380" t="s">
        <v>1413</v>
      </c>
      <c r="G1067" s="378" t="s">
        <v>3792</v>
      </c>
      <c r="H1067" s="379" t="s">
        <v>1799</v>
      </c>
      <c r="I1067" s="378" t="s">
        <v>2272</v>
      </c>
      <c r="J1067" s="381" t="s">
        <v>1413</v>
      </c>
      <c r="K1067" s="381" t="s">
        <v>1413</v>
      </c>
      <c r="L1067" s="378" t="s">
        <v>3581</v>
      </c>
      <c r="M1067" s="378" t="s">
        <v>3582</v>
      </c>
      <c r="N1067" s="382">
        <v>40674</v>
      </c>
      <c r="O1067" s="383">
        <v>2011</v>
      </c>
      <c r="P1067" s="378" t="s">
        <v>1413</v>
      </c>
      <c r="Q1067" s="378" t="s">
        <v>1413</v>
      </c>
      <c r="R1067" s="378" t="s">
        <v>1413</v>
      </c>
      <c r="S1067" s="381" t="s">
        <v>1413</v>
      </c>
      <c r="T1067" s="381" t="s">
        <v>1413</v>
      </c>
      <c r="U1067" s="378" t="s">
        <v>1413</v>
      </c>
      <c r="V1067" s="384" t="s">
        <v>1413</v>
      </c>
      <c r="W1067" s="378" t="s">
        <v>1413</v>
      </c>
      <c r="X1067" s="378" t="s">
        <v>1413</v>
      </c>
      <c r="Y1067" s="378" t="s">
        <v>3582</v>
      </c>
      <c r="Z1067" s="385" t="s">
        <v>1413</v>
      </c>
      <c r="AA1067" s="385" t="s">
        <v>1413</v>
      </c>
      <c r="AB1067" s="378" t="s">
        <v>3591</v>
      </c>
      <c r="AC1067" s="378" t="s">
        <v>1413</v>
      </c>
      <c r="AD1067" s="378" t="s">
        <v>1413</v>
      </c>
      <c r="AE1067" s="378" t="s">
        <v>1413</v>
      </c>
      <c r="AF1067" s="378" t="s">
        <v>1413</v>
      </c>
    </row>
    <row r="1068" spans="1:32" hidden="1">
      <c r="A1068" s="378" t="s">
        <v>3541</v>
      </c>
      <c r="B1068" s="379">
        <f t="shared" si="16"/>
        <v>0</v>
      </c>
      <c r="C1068" s="378"/>
      <c r="D1068" s="378"/>
      <c r="E1068" s="378"/>
      <c r="F1068" s="380" t="s">
        <v>1413</v>
      </c>
      <c r="G1068" s="378" t="s">
        <v>3616</v>
      </c>
      <c r="H1068" s="379" t="s">
        <v>1799</v>
      </c>
      <c r="I1068" s="378" t="s">
        <v>2272</v>
      </c>
      <c r="J1068" s="381" t="s">
        <v>1413</v>
      </c>
      <c r="K1068" s="381" t="s">
        <v>1413</v>
      </c>
      <c r="L1068" s="378" t="s">
        <v>3581</v>
      </c>
      <c r="M1068" s="378" t="s">
        <v>3582</v>
      </c>
      <c r="N1068" s="382">
        <v>42460</v>
      </c>
      <c r="O1068" s="383">
        <v>2016</v>
      </c>
      <c r="P1068" s="378" t="s">
        <v>1413</v>
      </c>
      <c r="Q1068" s="378" t="s">
        <v>1413</v>
      </c>
      <c r="R1068" s="378" t="s">
        <v>1413</v>
      </c>
      <c r="S1068" s="381" t="s">
        <v>1413</v>
      </c>
      <c r="T1068" s="381" t="s">
        <v>1413</v>
      </c>
      <c r="U1068" s="378" t="s">
        <v>1413</v>
      </c>
      <c r="V1068" s="384" t="s">
        <v>1413</v>
      </c>
      <c r="W1068" s="378" t="s">
        <v>1413</v>
      </c>
      <c r="X1068" s="378" t="s">
        <v>1413</v>
      </c>
      <c r="Y1068" s="378" t="s">
        <v>3582</v>
      </c>
      <c r="Z1068" s="385" t="s">
        <v>1413</v>
      </c>
      <c r="AA1068" s="385" t="s">
        <v>1413</v>
      </c>
      <c r="AB1068" s="378" t="s">
        <v>3585</v>
      </c>
      <c r="AC1068" s="378" t="s">
        <v>1413</v>
      </c>
      <c r="AD1068" s="378" t="s">
        <v>1413</v>
      </c>
      <c r="AE1068" s="378" t="s">
        <v>1413</v>
      </c>
      <c r="AF1068" s="378" t="s">
        <v>1413</v>
      </c>
    </row>
    <row r="1069" spans="1:32" hidden="1">
      <c r="A1069" s="378" t="s">
        <v>3541</v>
      </c>
      <c r="B1069" s="379">
        <f t="shared" si="16"/>
        <v>0</v>
      </c>
      <c r="C1069" s="378"/>
      <c r="D1069" s="378"/>
      <c r="E1069" s="378"/>
      <c r="F1069" s="380" t="s">
        <v>1413</v>
      </c>
      <c r="G1069" s="378" t="s">
        <v>3617</v>
      </c>
      <c r="H1069" s="379" t="s">
        <v>1799</v>
      </c>
      <c r="I1069" s="378" t="s">
        <v>2272</v>
      </c>
      <c r="J1069" s="381" t="s">
        <v>1413</v>
      </c>
      <c r="K1069" s="381" t="s">
        <v>1413</v>
      </c>
      <c r="L1069" s="378" t="s">
        <v>3581</v>
      </c>
      <c r="M1069" s="378" t="s">
        <v>3582</v>
      </c>
      <c r="N1069" s="382">
        <v>42278</v>
      </c>
      <c r="O1069" s="383">
        <v>2015</v>
      </c>
      <c r="P1069" s="378" t="s">
        <v>1413</v>
      </c>
      <c r="Q1069" s="378" t="s">
        <v>1413</v>
      </c>
      <c r="R1069" s="378" t="s">
        <v>1413</v>
      </c>
      <c r="S1069" s="381" t="s">
        <v>1413</v>
      </c>
      <c r="T1069" s="381" t="s">
        <v>1413</v>
      </c>
      <c r="U1069" s="378" t="s">
        <v>1413</v>
      </c>
      <c r="V1069" s="384" t="s">
        <v>1413</v>
      </c>
      <c r="W1069" s="378" t="s">
        <v>1413</v>
      </c>
      <c r="X1069" s="378" t="s">
        <v>1413</v>
      </c>
      <c r="Y1069" s="378" t="s">
        <v>3582</v>
      </c>
      <c r="Z1069" s="385" t="s">
        <v>1413</v>
      </c>
      <c r="AA1069" s="385" t="s">
        <v>1413</v>
      </c>
      <c r="AB1069" s="378" t="s">
        <v>3591</v>
      </c>
      <c r="AC1069" s="378" t="s">
        <v>1413</v>
      </c>
      <c r="AD1069" s="378" t="s">
        <v>1413</v>
      </c>
      <c r="AE1069" s="378" t="s">
        <v>1413</v>
      </c>
      <c r="AF1069" s="378" t="s">
        <v>1413</v>
      </c>
    </row>
    <row r="1070" spans="1:32" hidden="1">
      <c r="A1070" s="378" t="s">
        <v>3541</v>
      </c>
      <c r="B1070" s="379">
        <f t="shared" si="16"/>
        <v>0</v>
      </c>
      <c r="C1070" s="378"/>
      <c r="D1070" s="378"/>
      <c r="E1070" s="378"/>
      <c r="F1070" s="380" t="s">
        <v>1413</v>
      </c>
      <c r="G1070" s="378" t="s">
        <v>3793</v>
      </c>
      <c r="H1070" s="379" t="s">
        <v>1799</v>
      </c>
      <c r="I1070" s="378" t="s">
        <v>2272</v>
      </c>
      <c r="J1070" s="381" t="s">
        <v>1413</v>
      </c>
      <c r="K1070" s="381" t="s">
        <v>1413</v>
      </c>
      <c r="L1070" s="378" t="s">
        <v>3581</v>
      </c>
      <c r="M1070" s="378" t="s">
        <v>2460</v>
      </c>
      <c r="N1070" s="382">
        <v>40284</v>
      </c>
      <c r="O1070" s="383">
        <v>2010</v>
      </c>
      <c r="P1070" s="378" t="s">
        <v>1413</v>
      </c>
      <c r="Q1070" s="378" t="s">
        <v>1413</v>
      </c>
      <c r="R1070" s="378" t="s">
        <v>1413</v>
      </c>
      <c r="S1070" s="381" t="s">
        <v>1413</v>
      </c>
      <c r="T1070" s="381" t="s">
        <v>1413</v>
      </c>
      <c r="U1070" s="378" t="s">
        <v>1413</v>
      </c>
      <c r="V1070" s="384" t="s">
        <v>1413</v>
      </c>
      <c r="W1070" s="378" t="s">
        <v>1413</v>
      </c>
      <c r="X1070" s="378" t="s">
        <v>1413</v>
      </c>
      <c r="Y1070" s="378" t="s">
        <v>3582</v>
      </c>
      <c r="Z1070" s="385" t="s">
        <v>1413</v>
      </c>
      <c r="AA1070" s="385" t="s">
        <v>1413</v>
      </c>
      <c r="AB1070" s="378" t="s">
        <v>3583</v>
      </c>
      <c r="AC1070" s="378" t="s">
        <v>1413</v>
      </c>
      <c r="AD1070" s="378" t="s">
        <v>1413</v>
      </c>
      <c r="AE1070" s="378" t="s">
        <v>1413</v>
      </c>
      <c r="AF1070" s="378" t="s">
        <v>1413</v>
      </c>
    </row>
    <row r="1071" spans="1:32" hidden="1">
      <c r="A1071" s="378" t="s">
        <v>3541</v>
      </c>
      <c r="B1071" s="379">
        <f t="shared" si="16"/>
        <v>0</v>
      </c>
      <c r="C1071" s="378"/>
      <c r="D1071" s="378"/>
      <c r="E1071" s="378"/>
      <c r="F1071" s="380" t="s">
        <v>1413</v>
      </c>
      <c r="G1071" s="378" t="s">
        <v>3794</v>
      </c>
      <c r="H1071" s="379" t="s">
        <v>1799</v>
      </c>
      <c r="I1071" s="378" t="s">
        <v>2272</v>
      </c>
      <c r="J1071" s="381" t="s">
        <v>1413</v>
      </c>
      <c r="K1071" s="381" t="s">
        <v>1413</v>
      </c>
      <c r="L1071" s="378" t="s">
        <v>3581</v>
      </c>
      <c r="M1071" s="378" t="s">
        <v>3582</v>
      </c>
      <c r="N1071" s="382">
        <v>40284</v>
      </c>
      <c r="O1071" s="383">
        <v>2010</v>
      </c>
      <c r="P1071" s="378" t="s">
        <v>1413</v>
      </c>
      <c r="Q1071" s="378" t="s">
        <v>1413</v>
      </c>
      <c r="R1071" s="378" t="s">
        <v>1413</v>
      </c>
      <c r="S1071" s="381" t="s">
        <v>1413</v>
      </c>
      <c r="T1071" s="381" t="s">
        <v>1413</v>
      </c>
      <c r="U1071" s="378" t="s">
        <v>1413</v>
      </c>
      <c r="V1071" s="384" t="s">
        <v>1413</v>
      </c>
      <c r="W1071" s="378" t="s">
        <v>1413</v>
      </c>
      <c r="X1071" s="378" t="s">
        <v>1413</v>
      </c>
      <c r="Y1071" s="378" t="s">
        <v>3582</v>
      </c>
      <c r="Z1071" s="385" t="s">
        <v>1413</v>
      </c>
      <c r="AA1071" s="385" t="s">
        <v>1413</v>
      </c>
      <c r="AB1071" s="378" t="s">
        <v>3583</v>
      </c>
      <c r="AC1071" s="378" t="s">
        <v>1413</v>
      </c>
      <c r="AD1071" s="378" t="s">
        <v>1413</v>
      </c>
      <c r="AE1071" s="378" t="s">
        <v>1413</v>
      </c>
      <c r="AF1071" s="378" t="s">
        <v>1413</v>
      </c>
    </row>
    <row r="1072" spans="1:32" hidden="1">
      <c r="A1072" s="378" t="s">
        <v>3541</v>
      </c>
      <c r="B1072" s="379">
        <f t="shared" si="16"/>
        <v>0</v>
      </c>
      <c r="C1072" s="378"/>
      <c r="D1072" s="378"/>
      <c r="E1072" s="378"/>
      <c r="F1072" s="380" t="s">
        <v>1413</v>
      </c>
      <c r="G1072" s="378" t="s">
        <v>3618</v>
      </c>
      <c r="H1072" s="379" t="s">
        <v>1799</v>
      </c>
      <c r="I1072" s="378" t="s">
        <v>2272</v>
      </c>
      <c r="J1072" s="381" t="s">
        <v>1413</v>
      </c>
      <c r="K1072" s="381" t="s">
        <v>1413</v>
      </c>
      <c r="L1072" s="378" t="s">
        <v>3581</v>
      </c>
      <c r="M1072" s="378" t="s">
        <v>3582</v>
      </c>
      <c r="N1072" s="382">
        <v>41533</v>
      </c>
      <c r="O1072" s="383">
        <v>2013</v>
      </c>
      <c r="P1072" s="378" t="s">
        <v>1413</v>
      </c>
      <c r="Q1072" s="378" t="s">
        <v>1413</v>
      </c>
      <c r="R1072" s="378" t="s">
        <v>1413</v>
      </c>
      <c r="S1072" s="381" t="s">
        <v>1413</v>
      </c>
      <c r="T1072" s="381" t="s">
        <v>1413</v>
      </c>
      <c r="U1072" s="378" t="s">
        <v>1413</v>
      </c>
      <c r="V1072" s="384" t="s">
        <v>1413</v>
      </c>
      <c r="W1072" s="378" t="s">
        <v>1413</v>
      </c>
      <c r="X1072" s="378" t="s">
        <v>1413</v>
      </c>
      <c r="Y1072" s="378" t="s">
        <v>3582</v>
      </c>
      <c r="Z1072" s="385" t="s">
        <v>1413</v>
      </c>
      <c r="AA1072" s="385" t="s">
        <v>1413</v>
      </c>
      <c r="AB1072" s="378" t="s">
        <v>3591</v>
      </c>
      <c r="AC1072" s="378" t="s">
        <v>1413</v>
      </c>
      <c r="AD1072" s="378" t="s">
        <v>1413</v>
      </c>
      <c r="AE1072" s="378" t="s">
        <v>1413</v>
      </c>
      <c r="AF1072" s="378" t="s">
        <v>1413</v>
      </c>
    </row>
    <row r="1073" spans="1:32" hidden="1">
      <c r="A1073" s="378" t="s">
        <v>3541</v>
      </c>
      <c r="B1073" s="379">
        <f t="shared" si="16"/>
        <v>0</v>
      </c>
      <c r="C1073" s="378"/>
      <c r="D1073" s="378"/>
      <c r="E1073" s="378"/>
      <c r="F1073" s="380" t="s">
        <v>1413</v>
      </c>
      <c r="G1073" s="378" t="s">
        <v>3795</v>
      </c>
      <c r="H1073" s="379" t="s">
        <v>1799</v>
      </c>
      <c r="I1073" s="378" t="s">
        <v>2272</v>
      </c>
      <c r="J1073" s="381" t="s">
        <v>1413</v>
      </c>
      <c r="K1073" s="381" t="s">
        <v>1413</v>
      </c>
      <c r="L1073" s="378" t="s">
        <v>3581</v>
      </c>
      <c r="M1073" s="378" t="s">
        <v>3582</v>
      </c>
      <c r="N1073" s="382">
        <v>39717</v>
      </c>
      <c r="O1073" s="383">
        <v>2008</v>
      </c>
      <c r="P1073" s="378" t="s">
        <v>1413</v>
      </c>
      <c r="Q1073" s="378" t="s">
        <v>1413</v>
      </c>
      <c r="R1073" s="378" t="s">
        <v>1413</v>
      </c>
      <c r="S1073" s="381" t="s">
        <v>1413</v>
      </c>
      <c r="T1073" s="381" t="s">
        <v>1413</v>
      </c>
      <c r="U1073" s="378" t="s">
        <v>1413</v>
      </c>
      <c r="V1073" s="384" t="s">
        <v>1413</v>
      </c>
      <c r="W1073" s="378" t="s">
        <v>1413</v>
      </c>
      <c r="X1073" s="378" t="s">
        <v>1413</v>
      </c>
      <c r="Y1073" s="378" t="s">
        <v>3582</v>
      </c>
      <c r="Z1073" s="385" t="s">
        <v>1413</v>
      </c>
      <c r="AA1073" s="385" t="s">
        <v>1413</v>
      </c>
      <c r="AB1073" s="378" t="s">
        <v>3583</v>
      </c>
      <c r="AC1073" s="378" t="s">
        <v>1413</v>
      </c>
      <c r="AD1073" s="378" t="s">
        <v>1413</v>
      </c>
      <c r="AE1073" s="378" t="s">
        <v>1413</v>
      </c>
      <c r="AF1073" s="378" t="s">
        <v>1413</v>
      </c>
    </row>
    <row r="1074" spans="1:32" hidden="1">
      <c r="A1074" s="378" t="s">
        <v>3541</v>
      </c>
      <c r="B1074" s="379">
        <f t="shared" si="16"/>
        <v>0</v>
      </c>
      <c r="C1074" s="378"/>
      <c r="D1074" s="378"/>
      <c r="E1074" s="378"/>
      <c r="F1074" s="380" t="s">
        <v>1413</v>
      </c>
      <c r="G1074" s="378" t="s">
        <v>3619</v>
      </c>
      <c r="H1074" s="379" t="s">
        <v>1799</v>
      </c>
      <c r="I1074" s="378" t="s">
        <v>2272</v>
      </c>
      <c r="J1074" s="381" t="s">
        <v>1413</v>
      </c>
      <c r="K1074" s="381" t="s">
        <v>1413</v>
      </c>
      <c r="L1074" s="378" t="s">
        <v>3581</v>
      </c>
      <c r="M1074" s="378" t="s">
        <v>3582</v>
      </c>
      <c r="N1074" s="382">
        <v>41604</v>
      </c>
      <c r="O1074" s="383">
        <v>2013</v>
      </c>
      <c r="P1074" s="378" t="s">
        <v>1413</v>
      </c>
      <c r="Q1074" s="378" t="s">
        <v>1413</v>
      </c>
      <c r="R1074" s="378" t="s">
        <v>1413</v>
      </c>
      <c r="S1074" s="381" t="s">
        <v>1413</v>
      </c>
      <c r="T1074" s="381" t="s">
        <v>1413</v>
      </c>
      <c r="U1074" s="378" t="s">
        <v>1413</v>
      </c>
      <c r="V1074" s="384" t="s">
        <v>1413</v>
      </c>
      <c r="W1074" s="378" t="s">
        <v>1413</v>
      </c>
      <c r="X1074" s="378" t="s">
        <v>1413</v>
      </c>
      <c r="Y1074" s="378" t="s">
        <v>3582</v>
      </c>
      <c r="Z1074" s="385" t="s">
        <v>1413</v>
      </c>
      <c r="AA1074" s="385" t="s">
        <v>1413</v>
      </c>
      <c r="AB1074" s="378" t="s">
        <v>3591</v>
      </c>
      <c r="AC1074" s="378" t="s">
        <v>1413</v>
      </c>
      <c r="AD1074" s="378" t="s">
        <v>1413</v>
      </c>
      <c r="AE1074" s="378" t="s">
        <v>1413</v>
      </c>
      <c r="AF1074" s="378" t="s">
        <v>1413</v>
      </c>
    </row>
    <row r="1075" spans="1:32" hidden="1">
      <c r="A1075" s="378" t="s">
        <v>3541</v>
      </c>
      <c r="B1075" s="379">
        <f t="shared" si="16"/>
        <v>0</v>
      </c>
      <c r="C1075" s="378"/>
      <c r="D1075" s="378"/>
      <c r="E1075" s="378"/>
      <c r="F1075" s="380" t="s">
        <v>1413</v>
      </c>
      <c r="G1075" s="378" t="s">
        <v>3620</v>
      </c>
      <c r="H1075" s="379" t="s">
        <v>1799</v>
      </c>
      <c r="I1075" s="378" t="s">
        <v>2272</v>
      </c>
      <c r="J1075" s="381" t="s">
        <v>1413</v>
      </c>
      <c r="K1075" s="381" t="s">
        <v>1413</v>
      </c>
      <c r="L1075" s="378" t="s">
        <v>3581</v>
      </c>
      <c r="M1075" s="378" t="s">
        <v>3582</v>
      </c>
      <c r="N1075" s="382">
        <v>42354</v>
      </c>
      <c r="O1075" s="383">
        <v>2015</v>
      </c>
      <c r="P1075" s="378" t="s">
        <v>1413</v>
      </c>
      <c r="Q1075" s="378" t="s">
        <v>1413</v>
      </c>
      <c r="R1075" s="378" t="s">
        <v>1413</v>
      </c>
      <c r="S1075" s="381" t="s">
        <v>1413</v>
      </c>
      <c r="T1075" s="381" t="s">
        <v>1413</v>
      </c>
      <c r="U1075" s="378" t="s">
        <v>1413</v>
      </c>
      <c r="V1075" s="384" t="s">
        <v>1413</v>
      </c>
      <c r="W1075" s="378" t="s">
        <v>1413</v>
      </c>
      <c r="X1075" s="378" t="s">
        <v>1413</v>
      </c>
      <c r="Y1075" s="378" t="s">
        <v>3582</v>
      </c>
      <c r="Z1075" s="385" t="s">
        <v>1413</v>
      </c>
      <c r="AA1075" s="385" t="s">
        <v>1413</v>
      </c>
      <c r="AB1075" s="378" t="s">
        <v>3583</v>
      </c>
      <c r="AC1075" s="378" t="s">
        <v>1413</v>
      </c>
      <c r="AD1075" s="378" t="s">
        <v>1413</v>
      </c>
      <c r="AE1075" s="378" t="s">
        <v>1413</v>
      </c>
      <c r="AF1075" s="378" t="s">
        <v>1413</v>
      </c>
    </row>
    <row r="1076" spans="1:32" hidden="1">
      <c r="A1076" s="378" t="s">
        <v>3541</v>
      </c>
      <c r="B1076" s="379">
        <f t="shared" si="16"/>
        <v>0</v>
      </c>
      <c r="C1076" s="378"/>
      <c r="D1076" s="378"/>
      <c r="E1076" s="378"/>
      <c r="F1076" s="380" t="s">
        <v>1413</v>
      </c>
      <c r="G1076" s="378" t="s">
        <v>3796</v>
      </c>
      <c r="H1076" s="379" t="s">
        <v>1799</v>
      </c>
      <c r="I1076" s="378" t="s">
        <v>2272</v>
      </c>
      <c r="J1076" s="381" t="s">
        <v>1413</v>
      </c>
      <c r="K1076" s="381" t="s">
        <v>1413</v>
      </c>
      <c r="L1076" s="378" t="s">
        <v>3581</v>
      </c>
      <c r="M1076" s="378" t="s">
        <v>3582</v>
      </c>
      <c r="N1076" s="382">
        <v>40767</v>
      </c>
      <c r="O1076" s="383">
        <v>2011</v>
      </c>
      <c r="P1076" s="378" t="s">
        <v>1413</v>
      </c>
      <c r="Q1076" s="378" t="s">
        <v>1413</v>
      </c>
      <c r="R1076" s="378" t="s">
        <v>1413</v>
      </c>
      <c r="S1076" s="381" t="s">
        <v>1413</v>
      </c>
      <c r="T1076" s="381" t="s">
        <v>1413</v>
      </c>
      <c r="U1076" s="378" t="s">
        <v>1413</v>
      </c>
      <c r="V1076" s="384" t="s">
        <v>1413</v>
      </c>
      <c r="W1076" s="378" t="s">
        <v>1413</v>
      </c>
      <c r="X1076" s="378" t="s">
        <v>1413</v>
      </c>
      <c r="Y1076" s="378" t="s">
        <v>3582</v>
      </c>
      <c r="Z1076" s="385" t="s">
        <v>1413</v>
      </c>
      <c r="AA1076" s="385" t="s">
        <v>1413</v>
      </c>
      <c r="AB1076" s="378" t="s">
        <v>3591</v>
      </c>
      <c r="AC1076" s="378" t="s">
        <v>1413</v>
      </c>
      <c r="AD1076" s="378" t="s">
        <v>1413</v>
      </c>
      <c r="AE1076" s="378" t="s">
        <v>1413</v>
      </c>
      <c r="AF1076" s="378" t="s">
        <v>1413</v>
      </c>
    </row>
    <row r="1077" spans="1:32" hidden="1">
      <c r="A1077" s="378" t="s">
        <v>3541</v>
      </c>
      <c r="B1077" s="379">
        <f t="shared" si="16"/>
        <v>0</v>
      </c>
      <c r="C1077" s="378"/>
      <c r="D1077" s="378"/>
      <c r="E1077" s="378"/>
      <c r="F1077" s="380" t="s">
        <v>1413</v>
      </c>
      <c r="G1077" s="378" t="s">
        <v>3797</v>
      </c>
      <c r="H1077" s="379" t="s">
        <v>1799</v>
      </c>
      <c r="I1077" s="378" t="s">
        <v>2272</v>
      </c>
      <c r="J1077" s="381" t="s">
        <v>1413</v>
      </c>
      <c r="K1077" s="381" t="s">
        <v>1413</v>
      </c>
      <c r="L1077" s="378" t="s">
        <v>3581</v>
      </c>
      <c r="M1077" s="378" t="s">
        <v>3582</v>
      </c>
      <c r="N1077" s="382">
        <v>40767</v>
      </c>
      <c r="O1077" s="383">
        <v>2011</v>
      </c>
      <c r="P1077" s="378" t="s">
        <v>1413</v>
      </c>
      <c r="Q1077" s="378" t="s">
        <v>1413</v>
      </c>
      <c r="R1077" s="378" t="s">
        <v>1413</v>
      </c>
      <c r="S1077" s="381" t="s">
        <v>1413</v>
      </c>
      <c r="T1077" s="381" t="s">
        <v>1413</v>
      </c>
      <c r="U1077" s="378" t="s">
        <v>1413</v>
      </c>
      <c r="V1077" s="384" t="s">
        <v>1413</v>
      </c>
      <c r="W1077" s="378" t="s">
        <v>1413</v>
      </c>
      <c r="X1077" s="378" t="s">
        <v>1413</v>
      </c>
      <c r="Y1077" s="378" t="s">
        <v>3582</v>
      </c>
      <c r="Z1077" s="385" t="s">
        <v>1413</v>
      </c>
      <c r="AA1077" s="385" t="s">
        <v>1413</v>
      </c>
      <c r="AB1077" s="378" t="s">
        <v>3591</v>
      </c>
      <c r="AC1077" s="378" t="s">
        <v>1413</v>
      </c>
      <c r="AD1077" s="378" t="s">
        <v>1413</v>
      </c>
      <c r="AE1077" s="378" t="s">
        <v>1413</v>
      </c>
      <c r="AF1077" s="378" t="s">
        <v>1413</v>
      </c>
    </row>
    <row r="1078" spans="1:32" hidden="1">
      <c r="A1078" s="378" t="s">
        <v>3541</v>
      </c>
      <c r="B1078" s="379">
        <f t="shared" si="16"/>
        <v>0</v>
      </c>
      <c r="C1078" s="378"/>
      <c r="D1078" s="378"/>
      <c r="E1078" s="378"/>
      <c r="F1078" s="380" t="s">
        <v>1413</v>
      </c>
      <c r="G1078" s="378" t="s">
        <v>3798</v>
      </c>
      <c r="H1078" s="379" t="s">
        <v>1799</v>
      </c>
      <c r="I1078" s="378" t="s">
        <v>2272</v>
      </c>
      <c r="J1078" s="381" t="s">
        <v>1413</v>
      </c>
      <c r="K1078" s="381" t="s">
        <v>1413</v>
      </c>
      <c r="L1078" s="378" t="s">
        <v>3581</v>
      </c>
      <c r="M1078" s="378" t="s">
        <v>3582</v>
      </c>
      <c r="N1078" s="382">
        <v>40767</v>
      </c>
      <c r="O1078" s="383">
        <v>2011</v>
      </c>
      <c r="P1078" s="378" t="s">
        <v>1413</v>
      </c>
      <c r="Q1078" s="378" t="s">
        <v>1413</v>
      </c>
      <c r="R1078" s="378" t="s">
        <v>1413</v>
      </c>
      <c r="S1078" s="381" t="s">
        <v>1413</v>
      </c>
      <c r="T1078" s="381" t="s">
        <v>1413</v>
      </c>
      <c r="U1078" s="378" t="s">
        <v>1413</v>
      </c>
      <c r="V1078" s="384" t="s">
        <v>1413</v>
      </c>
      <c r="W1078" s="378" t="s">
        <v>1413</v>
      </c>
      <c r="X1078" s="378" t="s">
        <v>1413</v>
      </c>
      <c r="Y1078" s="378" t="s">
        <v>3582</v>
      </c>
      <c r="Z1078" s="385" t="s">
        <v>1413</v>
      </c>
      <c r="AA1078" s="385" t="s">
        <v>1413</v>
      </c>
      <c r="AB1078" s="378" t="s">
        <v>3591</v>
      </c>
      <c r="AC1078" s="378" t="s">
        <v>1413</v>
      </c>
      <c r="AD1078" s="378" t="s">
        <v>1413</v>
      </c>
      <c r="AE1078" s="378" t="s">
        <v>1413</v>
      </c>
      <c r="AF1078" s="378" t="s">
        <v>1413</v>
      </c>
    </row>
    <row r="1079" spans="1:32" hidden="1">
      <c r="A1079" s="378" t="s">
        <v>3541</v>
      </c>
      <c r="B1079" s="379">
        <f t="shared" si="16"/>
        <v>0</v>
      </c>
      <c r="C1079" s="378"/>
      <c r="D1079" s="378"/>
      <c r="E1079" s="378"/>
      <c r="F1079" s="380" t="s">
        <v>1413</v>
      </c>
      <c r="G1079" s="378" t="s">
        <v>3799</v>
      </c>
      <c r="H1079" s="379" t="s">
        <v>1799</v>
      </c>
      <c r="I1079" s="378" t="s">
        <v>2272</v>
      </c>
      <c r="J1079" s="381" t="s">
        <v>1413</v>
      </c>
      <c r="K1079" s="381" t="s">
        <v>1413</v>
      </c>
      <c r="L1079" s="378" t="s">
        <v>3581</v>
      </c>
      <c r="M1079" s="378" t="s">
        <v>3582</v>
      </c>
      <c r="N1079" s="382">
        <v>40767</v>
      </c>
      <c r="O1079" s="383">
        <v>2011</v>
      </c>
      <c r="P1079" s="378" t="s">
        <v>1413</v>
      </c>
      <c r="Q1079" s="378" t="s">
        <v>1413</v>
      </c>
      <c r="R1079" s="378" t="s">
        <v>1413</v>
      </c>
      <c r="S1079" s="381" t="s">
        <v>1413</v>
      </c>
      <c r="T1079" s="381" t="s">
        <v>1413</v>
      </c>
      <c r="U1079" s="378" t="s">
        <v>1413</v>
      </c>
      <c r="V1079" s="384" t="s">
        <v>1413</v>
      </c>
      <c r="W1079" s="378" t="s">
        <v>1413</v>
      </c>
      <c r="X1079" s="378" t="s">
        <v>1413</v>
      </c>
      <c r="Y1079" s="378" t="s">
        <v>3582</v>
      </c>
      <c r="Z1079" s="385" t="s">
        <v>1413</v>
      </c>
      <c r="AA1079" s="385" t="s">
        <v>1413</v>
      </c>
      <c r="AB1079" s="378" t="s">
        <v>3591</v>
      </c>
      <c r="AC1079" s="378" t="s">
        <v>1413</v>
      </c>
      <c r="AD1079" s="378" t="s">
        <v>1413</v>
      </c>
      <c r="AE1079" s="378" t="s">
        <v>1413</v>
      </c>
      <c r="AF1079" s="378" t="s">
        <v>1413</v>
      </c>
    </row>
    <row r="1080" spans="1:32" hidden="1">
      <c r="A1080" s="378" t="s">
        <v>3541</v>
      </c>
      <c r="B1080" s="379">
        <f t="shared" si="16"/>
        <v>0</v>
      </c>
      <c r="C1080" s="378"/>
      <c r="D1080" s="378"/>
      <c r="E1080" s="378"/>
      <c r="F1080" s="380" t="s">
        <v>1413</v>
      </c>
      <c r="G1080" s="378" t="s">
        <v>3800</v>
      </c>
      <c r="H1080" s="379" t="s">
        <v>1799</v>
      </c>
      <c r="I1080" s="378" t="s">
        <v>2272</v>
      </c>
      <c r="J1080" s="381" t="s">
        <v>1413</v>
      </c>
      <c r="K1080" s="381" t="s">
        <v>1413</v>
      </c>
      <c r="L1080" s="378" t="s">
        <v>3581</v>
      </c>
      <c r="M1080" s="378" t="s">
        <v>3582</v>
      </c>
      <c r="N1080" s="382">
        <v>40767</v>
      </c>
      <c r="O1080" s="383">
        <v>2011</v>
      </c>
      <c r="P1080" s="378" t="s">
        <v>1413</v>
      </c>
      <c r="Q1080" s="378" t="s">
        <v>1413</v>
      </c>
      <c r="R1080" s="378" t="s">
        <v>1413</v>
      </c>
      <c r="S1080" s="381" t="s">
        <v>1413</v>
      </c>
      <c r="T1080" s="381" t="s">
        <v>1413</v>
      </c>
      <c r="U1080" s="378" t="s">
        <v>1413</v>
      </c>
      <c r="V1080" s="384" t="s">
        <v>1413</v>
      </c>
      <c r="W1080" s="378" t="s">
        <v>1413</v>
      </c>
      <c r="X1080" s="378" t="s">
        <v>1413</v>
      </c>
      <c r="Y1080" s="378" t="s">
        <v>3582</v>
      </c>
      <c r="Z1080" s="385" t="s">
        <v>1413</v>
      </c>
      <c r="AA1080" s="385" t="s">
        <v>1413</v>
      </c>
      <c r="AB1080" s="378" t="s">
        <v>3591</v>
      </c>
      <c r="AC1080" s="378" t="s">
        <v>1413</v>
      </c>
      <c r="AD1080" s="378" t="s">
        <v>1413</v>
      </c>
      <c r="AE1080" s="378" t="s">
        <v>1413</v>
      </c>
      <c r="AF1080" s="378" t="s">
        <v>1413</v>
      </c>
    </row>
    <row r="1081" spans="1:32" hidden="1">
      <c r="A1081" s="378" t="s">
        <v>3541</v>
      </c>
      <c r="B1081" s="379">
        <f t="shared" si="16"/>
        <v>0</v>
      </c>
      <c r="C1081" s="378"/>
      <c r="D1081" s="378"/>
      <c r="E1081" s="378"/>
      <c r="F1081" s="380" t="s">
        <v>1413</v>
      </c>
      <c r="G1081" s="378" t="s">
        <v>3801</v>
      </c>
      <c r="H1081" s="379" t="s">
        <v>1799</v>
      </c>
      <c r="I1081" s="378" t="s">
        <v>2272</v>
      </c>
      <c r="J1081" s="381" t="s">
        <v>1413</v>
      </c>
      <c r="K1081" s="381" t="s">
        <v>1413</v>
      </c>
      <c r="L1081" s="378" t="s">
        <v>3581</v>
      </c>
      <c r="M1081" s="378" t="s">
        <v>3582</v>
      </c>
      <c r="N1081" s="382">
        <v>40179</v>
      </c>
      <c r="O1081" s="383">
        <v>2010</v>
      </c>
      <c r="P1081" s="378" t="s">
        <v>1413</v>
      </c>
      <c r="Q1081" s="378" t="s">
        <v>1413</v>
      </c>
      <c r="R1081" s="378" t="s">
        <v>1413</v>
      </c>
      <c r="S1081" s="381" t="s">
        <v>1413</v>
      </c>
      <c r="T1081" s="381" t="s">
        <v>1413</v>
      </c>
      <c r="U1081" s="378" t="s">
        <v>1413</v>
      </c>
      <c r="V1081" s="384" t="s">
        <v>1413</v>
      </c>
      <c r="W1081" s="378" t="s">
        <v>1413</v>
      </c>
      <c r="X1081" s="378" t="s">
        <v>1413</v>
      </c>
      <c r="Y1081" s="378" t="s">
        <v>3582</v>
      </c>
      <c r="Z1081" s="385" t="s">
        <v>1413</v>
      </c>
      <c r="AA1081" s="385" t="s">
        <v>1413</v>
      </c>
      <c r="AB1081" s="378" t="s">
        <v>3583</v>
      </c>
      <c r="AC1081" s="378" t="s">
        <v>1413</v>
      </c>
      <c r="AD1081" s="378" t="s">
        <v>1413</v>
      </c>
      <c r="AE1081" s="378" t="s">
        <v>1413</v>
      </c>
      <c r="AF1081" s="378" t="s">
        <v>1413</v>
      </c>
    </row>
    <row r="1082" spans="1:32" hidden="1">
      <c r="A1082" s="378" t="s">
        <v>3541</v>
      </c>
      <c r="B1082" s="379">
        <f t="shared" si="16"/>
        <v>0</v>
      </c>
      <c r="C1082" s="378"/>
      <c r="D1082" s="378"/>
      <c r="E1082" s="378"/>
      <c r="F1082" s="380" t="s">
        <v>1413</v>
      </c>
      <c r="G1082" s="378" t="s">
        <v>3802</v>
      </c>
      <c r="H1082" s="379" t="s">
        <v>1799</v>
      </c>
      <c r="I1082" s="378" t="s">
        <v>2272</v>
      </c>
      <c r="J1082" s="381" t="s">
        <v>1413</v>
      </c>
      <c r="K1082" s="381" t="s">
        <v>1413</v>
      </c>
      <c r="L1082" s="378" t="s">
        <v>3581</v>
      </c>
      <c r="M1082" s="378" t="s">
        <v>3582</v>
      </c>
      <c r="N1082" s="382">
        <v>40179</v>
      </c>
      <c r="O1082" s="383">
        <v>2010</v>
      </c>
      <c r="P1082" s="378" t="s">
        <v>1413</v>
      </c>
      <c r="Q1082" s="378" t="s">
        <v>1413</v>
      </c>
      <c r="R1082" s="378" t="s">
        <v>1413</v>
      </c>
      <c r="S1082" s="381" t="s">
        <v>1413</v>
      </c>
      <c r="T1082" s="381" t="s">
        <v>1413</v>
      </c>
      <c r="U1082" s="378" t="s">
        <v>1413</v>
      </c>
      <c r="V1082" s="384" t="s">
        <v>1413</v>
      </c>
      <c r="W1082" s="378" t="s">
        <v>1413</v>
      </c>
      <c r="X1082" s="378" t="s">
        <v>1413</v>
      </c>
      <c r="Y1082" s="378" t="s">
        <v>3582</v>
      </c>
      <c r="Z1082" s="385" t="s">
        <v>1413</v>
      </c>
      <c r="AA1082" s="385" t="s">
        <v>1413</v>
      </c>
      <c r="AB1082" s="378" t="s">
        <v>3583</v>
      </c>
      <c r="AC1082" s="378" t="s">
        <v>1413</v>
      </c>
      <c r="AD1082" s="378" t="s">
        <v>1413</v>
      </c>
      <c r="AE1082" s="378" t="s">
        <v>1413</v>
      </c>
      <c r="AF1082" s="378" t="s">
        <v>1413</v>
      </c>
    </row>
    <row r="1083" spans="1:32" hidden="1">
      <c r="A1083" s="378" t="s">
        <v>149</v>
      </c>
      <c r="B1083" s="379">
        <f t="shared" si="16"/>
        <v>0</v>
      </c>
      <c r="C1083" s="378"/>
      <c r="D1083" s="378"/>
      <c r="E1083" s="378"/>
      <c r="F1083" s="380" t="s">
        <v>1413</v>
      </c>
      <c r="G1083" s="378" t="s">
        <v>4894</v>
      </c>
      <c r="H1083" s="379" t="s">
        <v>1799</v>
      </c>
      <c r="I1083" s="378" t="s">
        <v>2272</v>
      </c>
      <c r="J1083" s="381" t="s">
        <v>1413</v>
      </c>
      <c r="K1083" s="381" t="s">
        <v>1413</v>
      </c>
      <c r="L1083" s="378" t="s">
        <v>4895</v>
      </c>
      <c r="M1083" s="378" t="s">
        <v>4896</v>
      </c>
      <c r="N1083" s="382">
        <v>36460</v>
      </c>
      <c r="O1083" s="383">
        <v>1999</v>
      </c>
      <c r="P1083" s="378" t="s">
        <v>1413</v>
      </c>
      <c r="Q1083" s="378" t="s">
        <v>1413</v>
      </c>
      <c r="R1083" s="378" t="s">
        <v>1413</v>
      </c>
      <c r="S1083" s="381">
        <v>2</v>
      </c>
      <c r="T1083" s="381" t="s">
        <v>1261</v>
      </c>
      <c r="U1083" s="378" t="s">
        <v>4777</v>
      </c>
      <c r="V1083" s="384" t="s">
        <v>1426</v>
      </c>
      <c r="W1083" s="378" t="s">
        <v>133</v>
      </c>
      <c r="X1083" s="378" t="s">
        <v>1413</v>
      </c>
      <c r="Y1083" s="378" t="s">
        <v>4649</v>
      </c>
      <c r="Z1083" s="385" t="s">
        <v>1413</v>
      </c>
      <c r="AA1083" s="385" t="s">
        <v>1413</v>
      </c>
      <c r="AB1083" s="378" t="s">
        <v>4897</v>
      </c>
      <c r="AC1083" s="378" t="s">
        <v>1413</v>
      </c>
      <c r="AD1083" s="378" t="s">
        <v>1413</v>
      </c>
      <c r="AE1083" s="378" t="s">
        <v>1413</v>
      </c>
      <c r="AF1083" s="378" t="s">
        <v>1413</v>
      </c>
    </row>
    <row r="1084" spans="1:32" hidden="1">
      <c r="A1084" s="378" t="s">
        <v>149</v>
      </c>
      <c r="B1084" s="379">
        <f t="shared" si="16"/>
        <v>0</v>
      </c>
      <c r="C1084" s="378"/>
      <c r="D1084" s="378"/>
      <c r="E1084" s="378"/>
      <c r="F1084" s="380" t="s">
        <v>1413</v>
      </c>
      <c r="G1084" s="378" t="s">
        <v>4780</v>
      </c>
      <c r="H1084" s="379" t="s">
        <v>1799</v>
      </c>
      <c r="I1084" s="378" t="s">
        <v>2272</v>
      </c>
      <c r="J1084" s="381" t="s">
        <v>1413</v>
      </c>
      <c r="K1084" s="381" t="s">
        <v>1413</v>
      </c>
      <c r="L1084" s="378" t="s">
        <v>4781</v>
      </c>
      <c r="M1084" s="378" t="s">
        <v>4657</v>
      </c>
      <c r="N1084" s="382">
        <v>42360</v>
      </c>
      <c r="O1084" s="383">
        <v>2015</v>
      </c>
      <c r="P1084" s="378" t="s">
        <v>1413</v>
      </c>
      <c r="Q1084" s="378" t="s">
        <v>1413</v>
      </c>
      <c r="R1084" s="378" t="s">
        <v>1413</v>
      </c>
      <c r="S1084" s="381" t="s">
        <v>1413</v>
      </c>
      <c r="T1084" s="381" t="s">
        <v>1413</v>
      </c>
      <c r="U1084" s="378" t="s">
        <v>1413</v>
      </c>
      <c r="V1084" s="384" t="s">
        <v>1413</v>
      </c>
      <c r="W1084" s="378" t="s">
        <v>1413</v>
      </c>
      <c r="X1084" s="378" t="s">
        <v>1413</v>
      </c>
      <c r="Y1084" s="378" t="s">
        <v>4657</v>
      </c>
      <c r="Z1084" s="385" t="s">
        <v>1413</v>
      </c>
      <c r="AA1084" s="385" t="s">
        <v>1413</v>
      </c>
      <c r="AB1084" s="378" t="s">
        <v>1413</v>
      </c>
      <c r="AC1084" s="378" t="s">
        <v>1413</v>
      </c>
      <c r="AD1084" s="378" t="s">
        <v>1413</v>
      </c>
      <c r="AE1084" s="378" t="s">
        <v>1413</v>
      </c>
      <c r="AF1084" s="378" t="s">
        <v>1413</v>
      </c>
    </row>
    <row r="1085" spans="1:32" hidden="1">
      <c r="A1085" s="378" t="s">
        <v>149</v>
      </c>
      <c r="B1085" s="379">
        <f t="shared" si="16"/>
        <v>0</v>
      </c>
      <c r="C1085" s="378"/>
      <c r="D1085" s="378"/>
      <c r="E1085" s="378"/>
      <c r="F1085" s="380" t="s">
        <v>1413</v>
      </c>
      <c r="G1085" s="378" t="s">
        <v>4898</v>
      </c>
      <c r="H1085" s="379" t="s">
        <v>1799</v>
      </c>
      <c r="I1085" s="378" t="s">
        <v>2272</v>
      </c>
      <c r="J1085" s="381" t="s">
        <v>1413</v>
      </c>
      <c r="K1085" s="381" t="s">
        <v>1413</v>
      </c>
      <c r="L1085" s="378" t="s">
        <v>4899</v>
      </c>
      <c r="M1085" s="378" t="s">
        <v>4657</v>
      </c>
      <c r="N1085" s="382">
        <v>41455</v>
      </c>
      <c r="O1085" s="383">
        <v>2013</v>
      </c>
      <c r="P1085" s="378" t="s">
        <v>1413</v>
      </c>
      <c r="Q1085" s="378" t="s">
        <v>1413</v>
      </c>
      <c r="R1085" s="378" t="s">
        <v>1413</v>
      </c>
      <c r="S1085" s="381">
        <v>6</v>
      </c>
      <c r="T1085" s="381" t="s">
        <v>1261</v>
      </c>
      <c r="U1085" s="378" t="s">
        <v>1413</v>
      </c>
      <c r="V1085" s="384" t="s">
        <v>1261</v>
      </c>
      <c r="W1085" s="378" t="s">
        <v>1876</v>
      </c>
      <c r="X1085" s="378" t="s">
        <v>1413</v>
      </c>
      <c r="Y1085" s="378" t="s">
        <v>4657</v>
      </c>
      <c r="Z1085" s="385" t="s">
        <v>1413</v>
      </c>
      <c r="AA1085" s="385" t="s">
        <v>1413</v>
      </c>
      <c r="AB1085" s="378" t="s">
        <v>4900</v>
      </c>
      <c r="AC1085" s="378" t="s">
        <v>4901</v>
      </c>
      <c r="AD1085" s="378" t="s">
        <v>1413</v>
      </c>
      <c r="AE1085" s="378" t="s">
        <v>4902</v>
      </c>
      <c r="AF1085" s="378" t="s">
        <v>1413</v>
      </c>
    </row>
    <row r="1086" spans="1:32" hidden="1">
      <c r="A1086" s="378" t="s">
        <v>149</v>
      </c>
      <c r="B1086" s="379">
        <f t="shared" si="16"/>
        <v>0</v>
      </c>
      <c r="C1086" s="378"/>
      <c r="D1086" s="378"/>
      <c r="E1086" s="378"/>
      <c r="F1086" s="380" t="s">
        <v>1413</v>
      </c>
      <c r="G1086" s="378" t="s">
        <v>6590</v>
      </c>
      <c r="H1086" s="379" t="s">
        <v>1799</v>
      </c>
      <c r="I1086" s="378" t="s">
        <v>2272</v>
      </c>
      <c r="J1086" s="381" t="s">
        <v>1413</v>
      </c>
      <c r="K1086" s="381" t="s">
        <v>1413</v>
      </c>
      <c r="L1086" s="378" t="s">
        <v>4917</v>
      </c>
      <c r="M1086" s="378" t="s">
        <v>4918</v>
      </c>
      <c r="N1086" s="382">
        <v>37515</v>
      </c>
      <c r="O1086" s="383">
        <v>2002</v>
      </c>
      <c r="P1086" s="378" t="s">
        <v>1413</v>
      </c>
      <c r="Q1086" s="378" t="s">
        <v>1413</v>
      </c>
      <c r="R1086" s="378" t="s">
        <v>1413</v>
      </c>
      <c r="S1086" s="381">
        <v>11</v>
      </c>
      <c r="T1086" s="381" t="s">
        <v>1261</v>
      </c>
      <c r="U1086" s="378" t="s">
        <v>4919</v>
      </c>
      <c r="V1086" s="384" t="s">
        <v>1544</v>
      </c>
      <c r="W1086" s="378" t="s">
        <v>1827</v>
      </c>
      <c r="X1086" s="378" t="s">
        <v>4920</v>
      </c>
      <c r="Y1086" s="378" t="s">
        <v>4657</v>
      </c>
      <c r="Z1086" s="385" t="s">
        <v>1413</v>
      </c>
      <c r="AA1086" s="385" t="s">
        <v>1413</v>
      </c>
      <c r="AB1086" s="378" t="s">
        <v>4784</v>
      </c>
      <c r="AC1086" s="378" t="s">
        <v>4921</v>
      </c>
      <c r="AD1086" s="378" t="s">
        <v>1413</v>
      </c>
      <c r="AE1086" s="378" t="s">
        <v>1413</v>
      </c>
      <c r="AF1086" s="378" t="s">
        <v>1413</v>
      </c>
    </row>
    <row r="1087" spans="1:32">
      <c r="A1087" s="378" t="s">
        <v>153</v>
      </c>
      <c r="B1087" s="379">
        <f t="shared" si="16"/>
        <v>2</v>
      </c>
      <c r="C1087" s="378"/>
      <c r="D1087" s="378" t="s">
        <v>1261</v>
      </c>
      <c r="E1087" s="378" t="s">
        <v>1261</v>
      </c>
      <c r="F1087" s="380" t="s">
        <v>1413</v>
      </c>
      <c r="G1087" s="378" t="s">
        <v>6634</v>
      </c>
      <c r="H1087" s="379" t="s">
        <v>1491</v>
      </c>
      <c r="I1087" s="378" t="s">
        <v>1499</v>
      </c>
      <c r="J1087" s="381" t="s">
        <v>1413</v>
      </c>
      <c r="K1087" s="381" t="s">
        <v>1413</v>
      </c>
      <c r="L1087" s="378" t="s">
        <v>6355</v>
      </c>
      <c r="M1087" s="378" t="s">
        <v>1574</v>
      </c>
      <c r="N1087" s="382">
        <v>27760</v>
      </c>
      <c r="O1087" s="383">
        <v>1976</v>
      </c>
      <c r="P1087" s="378" t="s">
        <v>1413</v>
      </c>
      <c r="Q1087" s="378" t="s">
        <v>1413</v>
      </c>
      <c r="R1087" s="378" t="s">
        <v>1413</v>
      </c>
      <c r="S1087" s="381">
        <v>10</v>
      </c>
      <c r="T1087" s="381" t="s">
        <v>1261</v>
      </c>
      <c r="U1087" s="378" t="s">
        <v>1574</v>
      </c>
      <c r="V1087" s="384" t="s">
        <v>1426</v>
      </c>
      <c r="W1087" s="378" t="s">
        <v>1413</v>
      </c>
      <c r="X1087" s="378" t="s">
        <v>1413</v>
      </c>
      <c r="Y1087" s="378" t="s">
        <v>6311</v>
      </c>
      <c r="Z1087" s="385" t="s">
        <v>1413</v>
      </c>
      <c r="AA1087" s="385" t="s">
        <v>1413</v>
      </c>
      <c r="AB1087" s="378" t="s">
        <v>6343</v>
      </c>
      <c r="AC1087" s="378" t="s">
        <v>1413</v>
      </c>
      <c r="AD1087" s="378" t="s">
        <v>1413</v>
      </c>
      <c r="AE1087" s="378" t="s">
        <v>1413</v>
      </c>
      <c r="AF1087" s="378" t="s">
        <v>1413</v>
      </c>
    </row>
    <row r="1088" spans="1:32" hidden="1">
      <c r="A1088" s="378" t="s">
        <v>149</v>
      </c>
      <c r="B1088" s="379">
        <f t="shared" si="16"/>
        <v>0</v>
      </c>
      <c r="C1088" s="378"/>
      <c r="D1088" s="378"/>
      <c r="E1088" s="378"/>
      <c r="F1088" s="380" t="s">
        <v>1413</v>
      </c>
      <c r="G1088" s="378" t="s">
        <v>4937</v>
      </c>
      <c r="H1088" s="379" t="s">
        <v>1799</v>
      </c>
      <c r="I1088" s="378" t="s">
        <v>2272</v>
      </c>
      <c r="J1088" s="381" t="s">
        <v>1413</v>
      </c>
      <c r="K1088" s="381" t="s">
        <v>1413</v>
      </c>
      <c r="L1088" s="378" t="s">
        <v>4938</v>
      </c>
      <c r="M1088" s="378" t="s">
        <v>4657</v>
      </c>
      <c r="N1088" s="382">
        <v>38328</v>
      </c>
      <c r="O1088" s="383">
        <v>2004</v>
      </c>
      <c r="P1088" s="378" t="s">
        <v>1413</v>
      </c>
      <c r="Q1088" s="378" t="s">
        <v>1413</v>
      </c>
      <c r="R1088" s="378" t="s">
        <v>1413</v>
      </c>
      <c r="S1088" s="381">
        <v>2</v>
      </c>
      <c r="T1088" s="381" t="s">
        <v>1426</v>
      </c>
      <c r="U1088" s="378" t="s">
        <v>1413</v>
      </c>
      <c r="V1088" s="384" t="s">
        <v>1261</v>
      </c>
      <c r="W1088" s="378" t="s">
        <v>1414</v>
      </c>
      <c r="X1088" s="378" t="s">
        <v>4939</v>
      </c>
      <c r="Y1088" s="378" t="s">
        <v>4657</v>
      </c>
      <c r="Z1088" s="385" t="s">
        <v>1413</v>
      </c>
      <c r="AA1088" s="385" t="s">
        <v>1413</v>
      </c>
      <c r="AB1088" s="378" t="s">
        <v>4940</v>
      </c>
      <c r="AC1088" s="378" t="s">
        <v>1413</v>
      </c>
      <c r="AD1088" s="378" t="s">
        <v>1413</v>
      </c>
      <c r="AE1088" s="378" t="s">
        <v>1413</v>
      </c>
      <c r="AF1088" s="378" t="s">
        <v>1413</v>
      </c>
    </row>
    <row r="1089" spans="1:32" hidden="1">
      <c r="A1089" s="378" t="s">
        <v>150</v>
      </c>
      <c r="B1089" s="379">
        <f t="shared" si="16"/>
        <v>0</v>
      </c>
      <c r="C1089" s="378"/>
      <c r="D1089" s="378"/>
      <c r="E1089" s="378"/>
      <c r="F1089" s="380" t="s">
        <v>1413</v>
      </c>
      <c r="G1089" s="378" t="s">
        <v>5049</v>
      </c>
      <c r="H1089" s="379" t="s">
        <v>1799</v>
      </c>
      <c r="I1089" s="378" t="s">
        <v>2272</v>
      </c>
      <c r="J1089" s="381" t="s">
        <v>1413</v>
      </c>
      <c r="K1089" s="381" t="s">
        <v>1413</v>
      </c>
      <c r="L1089" s="378" t="s">
        <v>5050</v>
      </c>
      <c r="M1089" s="378" t="s">
        <v>5051</v>
      </c>
      <c r="N1089" s="382">
        <v>42153</v>
      </c>
      <c r="O1089" s="383">
        <v>2015</v>
      </c>
      <c r="P1089" s="378" t="s">
        <v>1413</v>
      </c>
      <c r="Q1089" s="378" t="s">
        <v>1413</v>
      </c>
      <c r="R1089" s="378" t="s">
        <v>1413</v>
      </c>
      <c r="S1089" s="381">
        <v>10</v>
      </c>
      <c r="T1089" s="381" t="s">
        <v>1426</v>
      </c>
      <c r="U1089" s="378" t="s">
        <v>5052</v>
      </c>
      <c r="V1089" s="384" t="s">
        <v>1426</v>
      </c>
      <c r="W1089" s="378" t="s">
        <v>1414</v>
      </c>
      <c r="X1089" s="378" t="s">
        <v>5053</v>
      </c>
      <c r="Y1089" s="378" t="s">
        <v>5054</v>
      </c>
      <c r="Z1089" s="385" t="s">
        <v>1413</v>
      </c>
      <c r="AA1089" s="385" t="s">
        <v>1413</v>
      </c>
      <c r="AB1089" s="378" t="s">
        <v>5055</v>
      </c>
      <c r="AC1089" s="378" t="s">
        <v>1413</v>
      </c>
      <c r="AD1089" s="378" t="s">
        <v>1413</v>
      </c>
      <c r="AE1089" s="378" t="s">
        <v>1413</v>
      </c>
      <c r="AF1089" s="378" t="s">
        <v>1413</v>
      </c>
    </row>
    <row r="1090" spans="1:32" hidden="1">
      <c r="A1090" s="378" t="s">
        <v>150</v>
      </c>
      <c r="B1090" s="379">
        <f t="shared" si="16"/>
        <v>0</v>
      </c>
      <c r="C1090" s="378"/>
      <c r="D1090" s="378"/>
      <c r="E1090" s="378"/>
      <c r="F1090" s="380" t="s">
        <v>1413</v>
      </c>
      <c r="G1090" s="378" t="s">
        <v>5056</v>
      </c>
      <c r="H1090" s="379" t="s">
        <v>1799</v>
      </c>
      <c r="I1090" s="378" t="s">
        <v>2272</v>
      </c>
      <c r="J1090" s="381" t="s">
        <v>1413</v>
      </c>
      <c r="K1090" s="381" t="s">
        <v>1413</v>
      </c>
      <c r="L1090" s="378" t="s">
        <v>5057</v>
      </c>
      <c r="M1090" s="378" t="s">
        <v>5051</v>
      </c>
      <c r="N1090" s="382">
        <v>42153</v>
      </c>
      <c r="O1090" s="383">
        <v>2015</v>
      </c>
      <c r="P1090" s="378" t="s">
        <v>1413</v>
      </c>
      <c r="Q1090" s="378" t="s">
        <v>1413</v>
      </c>
      <c r="R1090" s="378" t="s">
        <v>1413</v>
      </c>
      <c r="S1090" s="381">
        <v>10</v>
      </c>
      <c r="T1090" s="381" t="s">
        <v>1426</v>
      </c>
      <c r="U1090" s="378" t="s">
        <v>5052</v>
      </c>
      <c r="V1090" s="384" t="s">
        <v>1426</v>
      </c>
      <c r="W1090" s="378" t="s">
        <v>1414</v>
      </c>
      <c r="X1090" s="378" t="s">
        <v>5058</v>
      </c>
      <c r="Y1090" s="378" t="s">
        <v>5054</v>
      </c>
      <c r="Z1090" s="385" t="s">
        <v>1413</v>
      </c>
      <c r="AA1090" s="385" t="s">
        <v>1413</v>
      </c>
      <c r="AB1090" s="378" t="s">
        <v>5055</v>
      </c>
      <c r="AC1090" s="378" t="s">
        <v>1413</v>
      </c>
      <c r="AD1090" s="378" t="s">
        <v>1413</v>
      </c>
      <c r="AE1090" s="378" t="s">
        <v>1413</v>
      </c>
      <c r="AF1090" s="378" t="s">
        <v>1413</v>
      </c>
    </row>
    <row r="1091" spans="1:32" hidden="1">
      <c r="A1091" s="378" t="s">
        <v>151</v>
      </c>
      <c r="B1091" s="379">
        <f t="shared" si="16"/>
        <v>0</v>
      </c>
      <c r="C1091" s="378"/>
      <c r="D1091" s="378"/>
      <c r="E1091" s="378"/>
      <c r="F1091" s="380" t="s">
        <v>1413</v>
      </c>
      <c r="G1091" s="378" t="s">
        <v>5760</v>
      </c>
      <c r="H1091" s="379" t="s">
        <v>1799</v>
      </c>
      <c r="I1091" s="378" t="s">
        <v>2272</v>
      </c>
      <c r="J1091" s="381" t="s">
        <v>1413</v>
      </c>
      <c r="K1091" s="381" t="s">
        <v>1413</v>
      </c>
      <c r="L1091" s="378" t="s">
        <v>5761</v>
      </c>
      <c r="M1091" s="378" t="s">
        <v>2460</v>
      </c>
      <c r="N1091" s="382">
        <v>40359</v>
      </c>
      <c r="O1091" s="383">
        <v>2010</v>
      </c>
      <c r="P1091" s="378" t="s">
        <v>1413</v>
      </c>
      <c r="Q1091" s="378" t="s">
        <v>1413</v>
      </c>
      <c r="R1091" s="378" t="s">
        <v>1413</v>
      </c>
      <c r="S1091" s="381" t="s">
        <v>1413</v>
      </c>
      <c r="T1091" s="381" t="s">
        <v>1413</v>
      </c>
      <c r="U1091" s="378" t="s">
        <v>5605</v>
      </c>
      <c r="V1091" s="384" t="s">
        <v>2728</v>
      </c>
      <c r="W1091" s="378" t="s">
        <v>1413</v>
      </c>
      <c r="X1091" s="378" t="s">
        <v>5762</v>
      </c>
      <c r="Y1091" s="378" t="s">
        <v>5605</v>
      </c>
      <c r="Z1091" s="385" t="s">
        <v>1413</v>
      </c>
      <c r="AA1091" s="385" t="s">
        <v>1413</v>
      </c>
      <c r="AB1091" s="378" t="s">
        <v>5607</v>
      </c>
      <c r="AC1091" s="378" t="s">
        <v>1413</v>
      </c>
      <c r="AD1091" s="378" t="s">
        <v>1413</v>
      </c>
      <c r="AE1091" s="378" t="s">
        <v>1413</v>
      </c>
      <c r="AF1091" s="378" t="s">
        <v>1413</v>
      </c>
    </row>
    <row r="1092" spans="1:32" hidden="1">
      <c r="A1092" s="378" t="s">
        <v>151</v>
      </c>
      <c r="B1092" s="379">
        <f t="shared" si="16"/>
        <v>0</v>
      </c>
      <c r="C1092" s="378"/>
      <c r="D1092" s="378"/>
      <c r="E1092" s="378"/>
      <c r="F1092" s="380" t="s">
        <v>1413</v>
      </c>
      <c r="G1092" s="378" t="s">
        <v>5763</v>
      </c>
      <c r="H1092" s="379" t="s">
        <v>1799</v>
      </c>
      <c r="I1092" s="378" t="s">
        <v>2272</v>
      </c>
      <c r="J1092" s="381" t="s">
        <v>1413</v>
      </c>
      <c r="K1092" s="381" t="s">
        <v>1413</v>
      </c>
      <c r="L1092" s="378" t="s">
        <v>5604</v>
      </c>
      <c r="M1092" s="378" t="s">
        <v>2460</v>
      </c>
      <c r="N1092" s="382">
        <v>36451</v>
      </c>
      <c r="O1092" s="383">
        <v>1999</v>
      </c>
      <c r="P1092" s="378" t="s">
        <v>1413</v>
      </c>
      <c r="Q1092" s="378" t="s">
        <v>1413</v>
      </c>
      <c r="R1092" s="378" t="s">
        <v>1413</v>
      </c>
      <c r="S1092" s="381" t="s">
        <v>1413</v>
      </c>
      <c r="T1092" s="381" t="s">
        <v>1413</v>
      </c>
      <c r="U1092" s="378" t="s">
        <v>5605</v>
      </c>
      <c r="V1092" s="384" t="s">
        <v>2728</v>
      </c>
      <c r="W1092" s="378" t="s">
        <v>1413</v>
      </c>
      <c r="X1092" s="378" t="s">
        <v>5764</v>
      </c>
      <c r="Y1092" s="378" t="s">
        <v>5605</v>
      </c>
      <c r="Z1092" s="385" t="s">
        <v>1413</v>
      </c>
      <c r="AA1092" s="385" t="s">
        <v>1413</v>
      </c>
      <c r="AB1092" s="378" t="s">
        <v>5607</v>
      </c>
      <c r="AC1092" s="378" t="s">
        <v>1413</v>
      </c>
      <c r="AD1092" s="378" t="s">
        <v>1413</v>
      </c>
      <c r="AE1092" s="378" t="s">
        <v>1413</v>
      </c>
      <c r="AF1092" s="378" t="s">
        <v>1413</v>
      </c>
    </row>
    <row r="1093" spans="1:32" hidden="1">
      <c r="A1093" s="378" t="s">
        <v>151</v>
      </c>
      <c r="B1093" s="379">
        <f t="shared" si="16"/>
        <v>0</v>
      </c>
      <c r="C1093" s="378"/>
      <c r="D1093" s="378"/>
      <c r="E1093" s="378"/>
      <c r="F1093" s="380" t="s">
        <v>1413</v>
      </c>
      <c r="G1093" s="378" t="s">
        <v>5765</v>
      </c>
      <c r="H1093" s="379" t="s">
        <v>1799</v>
      </c>
      <c r="I1093" s="378" t="s">
        <v>2272</v>
      </c>
      <c r="J1093" s="381" t="s">
        <v>1413</v>
      </c>
      <c r="K1093" s="381" t="s">
        <v>1413</v>
      </c>
      <c r="L1093" s="378" t="s">
        <v>5604</v>
      </c>
      <c r="M1093" s="378" t="s">
        <v>2460</v>
      </c>
      <c r="N1093" s="382">
        <v>35992</v>
      </c>
      <c r="O1093" s="383">
        <v>1998</v>
      </c>
      <c r="P1093" s="378" t="s">
        <v>1413</v>
      </c>
      <c r="Q1093" s="378" t="s">
        <v>1413</v>
      </c>
      <c r="R1093" s="378" t="s">
        <v>1413</v>
      </c>
      <c r="S1093" s="381" t="s">
        <v>1413</v>
      </c>
      <c r="T1093" s="381" t="s">
        <v>1413</v>
      </c>
      <c r="U1093" s="378" t="s">
        <v>5605</v>
      </c>
      <c r="V1093" s="384" t="s">
        <v>2728</v>
      </c>
      <c r="W1093" s="378" t="s">
        <v>1413</v>
      </c>
      <c r="X1093" s="378" t="s">
        <v>5766</v>
      </c>
      <c r="Y1093" s="378" t="s">
        <v>5605</v>
      </c>
      <c r="Z1093" s="385" t="s">
        <v>1413</v>
      </c>
      <c r="AA1093" s="385" t="s">
        <v>1413</v>
      </c>
      <c r="AB1093" s="378" t="s">
        <v>5607</v>
      </c>
      <c r="AC1093" s="378" t="s">
        <v>1413</v>
      </c>
      <c r="AD1093" s="378" t="s">
        <v>1413</v>
      </c>
      <c r="AE1093" s="378" t="s">
        <v>1413</v>
      </c>
      <c r="AF1093" s="378" t="s">
        <v>1413</v>
      </c>
    </row>
    <row r="1094" spans="1:32" hidden="1">
      <c r="A1094" s="378" t="s">
        <v>151</v>
      </c>
      <c r="B1094" s="379">
        <f t="shared" ref="B1094:B1157" si="17">COUNTIF(C1094:E1094,"yes")</f>
        <v>0</v>
      </c>
      <c r="C1094" s="378"/>
      <c r="D1094" s="378"/>
      <c r="E1094" s="378"/>
      <c r="F1094" s="380" t="s">
        <v>1413</v>
      </c>
      <c r="G1094" s="378" t="s">
        <v>5769</v>
      </c>
      <c r="H1094" s="379" t="s">
        <v>1799</v>
      </c>
      <c r="I1094" s="378" t="s">
        <v>2272</v>
      </c>
      <c r="J1094" s="381" t="s">
        <v>1413</v>
      </c>
      <c r="K1094" s="381" t="s">
        <v>1413</v>
      </c>
      <c r="L1094" s="378" t="s">
        <v>5604</v>
      </c>
      <c r="M1094" s="378" t="s">
        <v>2460</v>
      </c>
      <c r="N1094" s="382">
        <v>34527</v>
      </c>
      <c r="O1094" s="383">
        <v>1994</v>
      </c>
      <c r="P1094" s="378" t="s">
        <v>1413</v>
      </c>
      <c r="Q1094" s="378" t="s">
        <v>1413</v>
      </c>
      <c r="R1094" s="378" t="s">
        <v>1413</v>
      </c>
      <c r="S1094" s="381" t="s">
        <v>1413</v>
      </c>
      <c r="T1094" s="381" t="s">
        <v>1413</v>
      </c>
      <c r="U1094" s="378" t="s">
        <v>5605</v>
      </c>
      <c r="V1094" s="384" t="s">
        <v>2728</v>
      </c>
      <c r="W1094" s="378" t="s">
        <v>1413</v>
      </c>
      <c r="X1094" s="378" t="s">
        <v>5770</v>
      </c>
      <c r="Y1094" s="378" t="s">
        <v>5605</v>
      </c>
      <c r="Z1094" s="385" t="s">
        <v>1413</v>
      </c>
      <c r="AA1094" s="385" t="s">
        <v>1413</v>
      </c>
      <c r="AB1094" s="378" t="s">
        <v>5607</v>
      </c>
      <c r="AC1094" s="378" t="s">
        <v>5771</v>
      </c>
      <c r="AD1094" s="378" t="s">
        <v>1413</v>
      </c>
      <c r="AE1094" s="378" t="s">
        <v>1413</v>
      </c>
      <c r="AF1094" s="378" t="s">
        <v>1413</v>
      </c>
    </row>
    <row r="1095" spans="1:32" hidden="1">
      <c r="A1095" s="378" t="s">
        <v>151</v>
      </c>
      <c r="B1095" s="379">
        <f t="shared" si="17"/>
        <v>0</v>
      </c>
      <c r="C1095" s="378"/>
      <c r="D1095" s="378"/>
      <c r="E1095" s="378"/>
      <c r="F1095" s="380" t="s">
        <v>1413</v>
      </c>
      <c r="G1095" s="378" t="s">
        <v>5603</v>
      </c>
      <c r="H1095" s="379" t="s">
        <v>1799</v>
      </c>
      <c r="I1095" s="378" t="s">
        <v>2272</v>
      </c>
      <c r="J1095" s="381" t="s">
        <v>1413</v>
      </c>
      <c r="K1095" s="381" t="s">
        <v>1413</v>
      </c>
      <c r="L1095" s="378" t="s">
        <v>5604</v>
      </c>
      <c r="M1095" s="378" t="s">
        <v>2460</v>
      </c>
      <c r="N1095" s="382">
        <v>34088</v>
      </c>
      <c r="O1095" s="383">
        <v>1993</v>
      </c>
      <c r="P1095" s="378" t="s">
        <v>1413</v>
      </c>
      <c r="Q1095" s="378" t="s">
        <v>1413</v>
      </c>
      <c r="R1095" s="378" t="s">
        <v>1413</v>
      </c>
      <c r="S1095" s="381" t="s">
        <v>1413</v>
      </c>
      <c r="T1095" s="381" t="s">
        <v>1413</v>
      </c>
      <c r="U1095" s="378" t="s">
        <v>5605</v>
      </c>
      <c r="V1095" s="384" t="s">
        <v>2728</v>
      </c>
      <c r="W1095" s="378" t="s">
        <v>1413</v>
      </c>
      <c r="X1095" s="378" t="s">
        <v>5606</v>
      </c>
      <c r="Y1095" s="378" t="s">
        <v>5605</v>
      </c>
      <c r="Z1095" s="385" t="s">
        <v>1413</v>
      </c>
      <c r="AA1095" s="385" t="s">
        <v>1413</v>
      </c>
      <c r="AB1095" s="378" t="s">
        <v>5607</v>
      </c>
      <c r="AC1095" s="378" t="s">
        <v>1413</v>
      </c>
      <c r="AD1095" s="378" t="s">
        <v>1413</v>
      </c>
      <c r="AE1095" s="378" t="s">
        <v>1413</v>
      </c>
      <c r="AF1095" s="378" t="s">
        <v>1413</v>
      </c>
    </row>
    <row r="1096" spans="1:32" hidden="1">
      <c r="A1096" s="378" t="s">
        <v>151</v>
      </c>
      <c r="B1096" s="379">
        <f t="shared" si="17"/>
        <v>0</v>
      </c>
      <c r="C1096" s="378"/>
      <c r="D1096" s="378"/>
      <c r="E1096" s="378"/>
      <c r="F1096" s="380" t="s">
        <v>1413</v>
      </c>
      <c r="G1096" s="378" t="s">
        <v>5772</v>
      </c>
      <c r="H1096" s="379" t="s">
        <v>1799</v>
      </c>
      <c r="I1096" s="378" t="s">
        <v>2272</v>
      </c>
      <c r="J1096" s="381" t="s">
        <v>1413</v>
      </c>
      <c r="K1096" s="381" t="s">
        <v>1413</v>
      </c>
      <c r="L1096" s="378" t="s">
        <v>5773</v>
      </c>
      <c r="M1096" s="378" t="s">
        <v>2460</v>
      </c>
      <c r="N1096" s="382">
        <v>39899</v>
      </c>
      <c r="O1096" s="383">
        <v>2009</v>
      </c>
      <c r="P1096" s="378" t="s">
        <v>1413</v>
      </c>
      <c r="Q1096" s="378" t="s">
        <v>1413</v>
      </c>
      <c r="R1096" s="378" t="s">
        <v>1413</v>
      </c>
      <c r="S1096" s="381" t="s">
        <v>1413</v>
      </c>
      <c r="T1096" s="381" t="s">
        <v>1413</v>
      </c>
      <c r="U1096" s="378" t="s">
        <v>5605</v>
      </c>
      <c r="V1096" s="384" t="s">
        <v>2728</v>
      </c>
      <c r="W1096" s="378" t="s">
        <v>1845</v>
      </c>
      <c r="X1096" s="378" t="s">
        <v>5774</v>
      </c>
      <c r="Y1096" s="378" t="s">
        <v>5605</v>
      </c>
      <c r="Z1096" s="385" t="s">
        <v>1413</v>
      </c>
      <c r="AA1096" s="385" t="s">
        <v>1413</v>
      </c>
      <c r="AB1096" s="378" t="s">
        <v>5775</v>
      </c>
      <c r="AC1096" s="378" t="s">
        <v>1413</v>
      </c>
      <c r="AD1096" s="378" t="s">
        <v>1413</v>
      </c>
      <c r="AE1096" s="378" t="s">
        <v>1413</v>
      </c>
      <c r="AF1096" s="378" t="s">
        <v>1413</v>
      </c>
    </row>
    <row r="1097" spans="1:32" hidden="1">
      <c r="A1097" s="378" t="s">
        <v>151</v>
      </c>
      <c r="B1097" s="379">
        <f t="shared" si="17"/>
        <v>0</v>
      </c>
      <c r="C1097" s="378"/>
      <c r="D1097" s="378"/>
      <c r="E1097" s="378"/>
      <c r="F1097" s="380" t="s">
        <v>1413</v>
      </c>
      <c r="G1097" s="378" t="s">
        <v>5776</v>
      </c>
      <c r="H1097" s="379" t="s">
        <v>1799</v>
      </c>
      <c r="I1097" s="378" t="s">
        <v>2272</v>
      </c>
      <c r="J1097" s="381" t="s">
        <v>1413</v>
      </c>
      <c r="K1097" s="381" t="s">
        <v>1413</v>
      </c>
      <c r="L1097" s="378" t="s">
        <v>5604</v>
      </c>
      <c r="M1097" s="378" t="s">
        <v>2460</v>
      </c>
      <c r="N1097" s="382">
        <v>40147</v>
      </c>
      <c r="O1097" s="383">
        <v>2009</v>
      </c>
      <c r="P1097" s="378" t="s">
        <v>1413</v>
      </c>
      <c r="Q1097" s="378" t="s">
        <v>1413</v>
      </c>
      <c r="R1097" s="378" t="s">
        <v>1413</v>
      </c>
      <c r="S1097" s="381" t="s">
        <v>1413</v>
      </c>
      <c r="T1097" s="381" t="s">
        <v>1413</v>
      </c>
      <c r="U1097" s="378" t="s">
        <v>5605</v>
      </c>
      <c r="V1097" s="384" t="s">
        <v>2728</v>
      </c>
      <c r="W1097" s="378" t="s">
        <v>1413</v>
      </c>
      <c r="X1097" s="378" t="s">
        <v>1413</v>
      </c>
      <c r="Y1097" s="378" t="s">
        <v>5605</v>
      </c>
      <c r="Z1097" s="385" t="s">
        <v>1413</v>
      </c>
      <c r="AA1097" s="385" t="s">
        <v>1413</v>
      </c>
      <c r="AB1097" s="378" t="s">
        <v>5607</v>
      </c>
      <c r="AC1097" s="378" t="s">
        <v>1413</v>
      </c>
      <c r="AD1097" s="378" t="s">
        <v>1413</v>
      </c>
      <c r="AE1097" s="378" t="s">
        <v>1413</v>
      </c>
      <c r="AF1097" s="378" t="s">
        <v>1413</v>
      </c>
    </row>
    <row r="1098" spans="1:32" hidden="1">
      <c r="A1098" s="378" t="s">
        <v>151</v>
      </c>
      <c r="B1098" s="379">
        <f t="shared" si="17"/>
        <v>0</v>
      </c>
      <c r="C1098" s="378"/>
      <c r="D1098" s="378"/>
      <c r="E1098" s="378"/>
      <c r="F1098" s="380" t="s">
        <v>1413</v>
      </c>
      <c r="G1098" s="378" t="s">
        <v>5781</v>
      </c>
      <c r="H1098" s="379" t="s">
        <v>1799</v>
      </c>
      <c r="I1098" s="378" t="s">
        <v>2272</v>
      </c>
      <c r="J1098" s="381" t="s">
        <v>1413</v>
      </c>
      <c r="K1098" s="381" t="s">
        <v>1413</v>
      </c>
      <c r="L1098" s="378" t="s">
        <v>5604</v>
      </c>
      <c r="M1098" s="378" t="s">
        <v>2460</v>
      </c>
      <c r="N1098" s="382">
        <v>36944</v>
      </c>
      <c r="O1098" s="383">
        <v>2001</v>
      </c>
      <c r="P1098" s="378" t="s">
        <v>1413</v>
      </c>
      <c r="Q1098" s="378" t="s">
        <v>1413</v>
      </c>
      <c r="R1098" s="378" t="s">
        <v>1413</v>
      </c>
      <c r="S1098" s="381" t="s">
        <v>1413</v>
      </c>
      <c r="T1098" s="381" t="s">
        <v>1413</v>
      </c>
      <c r="U1098" s="378" t="s">
        <v>5605</v>
      </c>
      <c r="V1098" s="384" t="s">
        <v>2728</v>
      </c>
      <c r="W1098" s="378" t="s">
        <v>1413</v>
      </c>
      <c r="X1098" s="378" t="s">
        <v>5782</v>
      </c>
      <c r="Y1098" s="378" t="s">
        <v>5605</v>
      </c>
      <c r="Z1098" s="385" t="s">
        <v>1413</v>
      </c>
      <c r="AA1098" s="385" t="s">
        <v>1413</v>
      </c>
      <c r="AB1098" s="378" t="s">
        <v>5607</v>
      </c>
      <c r="AC1098" s="378" t="s">
        <v>1413</v>
      </c>
      <c r="AD1098" s="378" t="s">
        <v>1413</v>
      </c>
      <c r="AE1098" s="378" t="s">
        <v>1413</v>
      </c>
      <c r="AF1098" s="378" t="s">
        <v>1413</v>
      </c>
    </row>
    <row r="1099" spans="1:32" hidden="1">
      <c r="A1099" s="378" t="s">
        <v>151</v>
      </c>
      <c r="B1099" s="379">
        <f t="shared" si="17"/>
        <v>0</v>
      </c>
      <c r="C1099" s="378"/>
      <c r="D1099" s="378"/>
      <c r="E1099" s="378"/>
      <c r="F1099" s="380" t="s">
        <v>1413</v>
      </c>
      <c r="G1099" s="378" t="s">
        <v>5789</v>
      </c>
      <c r="H1099" s="379" t="s">
        <v>1799</v>
      </c>
      <c r="I1099" s="378" t="s">
        <v>2272</v>
      </c>
      <c r="J1099" s="381" t="s">
        <v>1413</v>
      </c>
      <c r="K1099" s="381" t="s">
        <v>1413</v>
      </c>
      <c r="L1099" s="378" t="s">
        <v>5604</v>
      </c>
      <c r="M1099" s="378" t="s">
        <v>2460</v>
      </c>
      <c r="N1099" s="382">
        <v>39505</v>
      </c>
      <c r="O1099" s="383">
        <v>2008</v>
      </c>
      <c r="P1099" s="378" t="s">
        <v>1413</v>
      </c>
      <c r="Q1099" s="378" t="s">
        <v>1413</v>
      </c>
      <c r="R1099" s="378" t="s">
        <v>1413</v>
      </c>
      <c r="S1099" s="381" t="s">
        <v>1413</v>
      </c>
      <c r="T1099" s="381" t="s">
        <v>1413</v>
      </c>
      <c r="U1099" s="378" t="s">
        <v>5605</v>
      </c>
      <c r="V1099" s="384" t="s">
        <v>2728</v>
      </c>
      <c r="W1099" s="378" t="s">
        <v>133</v>
      </c>
      <c r="X1099" s="378" t="s">
        <v>5790</v>
      </c>
      <c r="Y1099" s="378" t="s">
        <v>5605</v>
      </c>
      <c r="Z1099" s="385" t="s">
        <v>1413</v>
      </c>
      <c r="AA1099" s="385" t="s">
        <v>1413</v>
      </c>
      <c r="AB1099" s="378" t="s">
        <v>5791</v>
      </c>
      <c r="AC1099" s="378" t="s">
        <v>5792</v>
      </c>
      <c r="AD1099" s="378" t="s">
        <v>1413</v>
      </c>
      <c r="AE1099" s="378" t="s">
        <v>1413</v>
      </c>
      <c r="AF1099" s="378" t="s">
        <v>1413</v>
      </c>
    </row>
    <row r="1100" spans="1:32" hidden="1">
      <c r="A1100" s="378" t="s">
        <v>151</v>
      </c>
      <c r="B1100" s="379">
        <f t="shared" si="17"/>
        <v>0</v>
      </c>
      <c r="C1100" s="378"/>
      <c r="D1100" s="378"/>
      <c r="E1100" s="378"/>
      <c r="F1100" s="380" t="s">
        <v>1413</v>
      </c>
      <c r="G1100" s="378" t="s">
        <v>5608</v>
      </c>
      <c r="H1100" s="379" t="s">
        <v>1799</v>
      </c>
      <c r="I1100" s="378" t="s">
        <v>2272</v>
      </c>
      <c r="J1100" s="381" t="s">
        <v>1413</v>
      </c>
      <c r="K1100" s="381" t="s">
        <v>1413</v>
      </c>
      <c r="L1100" s="378" t="s">
        <v>5604</v>
      </c>
      <c r="M1100" s="378" t="s">
        <v>2460</v>
      </c>
      <c r="N1100" s="382">
        <v>41493</v>
      </c>
      <c r="O1100" s="383">
        <v>2013</v>
      </c>
      <c r="P1100" s="378" t="s">
        <v>1413</v>
      </c>
      <c r="Q1100" s="378" t="s">
        <v>1413</v>
      </c>
      <c r="R1100" s="378" t="s">
        <v>1413</v>
      </c>
      <c r="S1100" s="381" t="s">
        <v>1413</v>
      </c>
      <c r="T1100" s="381" t="s">
        <v>1413</v>
      </c>
      <c r="U1100" s="378" t="s">
        <v>5605</v>
      </c>
      <c r="V1100" s="384" t="s">
        <v>2728</v>
      </c>
      <c r="W1100" s="378" t="s">
        <v>1413</v>
      </c>
      <c r="X1100" s="378" t="s">
        <v>5609</v>
      </c>
      <c r="Y1100" s="378" t="s">
        <v>5605</v>
      </c>
      <c r="Z1100" s="385" t="s">
        <v>1413</v>
      </c>
      <c r="AA1100" s="385" t="s">
        <v>1413</v>
      </c>
      <c r="AB1100" s="378" t="s">
        <v>5607</v>
      </c>
      <c r="AC1100" s="378" t="s">
        <v>1413</v>
      </c>
      <c r="AD1100" s="378" t="s">
        <v>1413</v>
      </c>
      <c r="AE1100" s="378" t="s">
        <v>1413</v>
      </c>
      <c r="AF1100" s="378" t="s">
        <v>1413</v>
      </c>
    </row>
    <row r="1101" spans="1:32" hidden="1">
      <c r="A1101" s="378" t="s">
        <v>151</v>
      </c>
      <c r="B1101" s="379">
        <f t="shared" si="17"/>
        <v>0</v>
      </c>
      <c r="C1101" s="378"/>
      <c r="D1101" s="378"/>
      <c r="E1101" s="378"/>
      <c r="F1101" s="380" t="s">
        <v>1413</v>
      </c>
      <c r="G1101" s="378" t="s">
        <v>5610</v>
      </c>
      <c r="H1101" s="379" t="s">
        <v>1799</v>
      </c>
      <c r="I1101" s="378" t="s">
        <v>2272</v>
      </c>
      <c r="J1101" s="381" t="s">
        <v>1413</v>
      </c>
      <c r="K1101" s="381" t="s">
        <v>1413</v>
      </c>
      <c r="L1101" s="378" t="s">
        <v>5604</v>
      </c>
      <c r="M1101" s="378" t="s">
        <v>2460</v>
      </c>
      <c r="N1101" s="382">
        <v>34137</v>
      </c>
      <c r="O1101" s="383">
        <v>1993</v>
      </c>
      <c r="P1101" s="378" t="s">
        <v>1413</v>
      </c>
      <c r="Q1101" s="378" t="s">
        <v>1413</v>
      </c>
      <c r="R1101" s="378" t="s">
        <v>1413</v>
      </c>
      <c r="S1101" s="381" t="s">
        <v>1413</v>
      </c>
      <c r="T1101" s="381" t="s">
        <v>1413</v>
      </c>
      <c r="U1101" s="378" t="s">
        <v>5605</v>
      </c>
      <c r="V1101" s="384" t="s">
        <v>2728</v>
      </c>
      <c r="W1101" s="378" t="s">
        <v>1413</v>
      </c>
      <c r="X1101" s="378" t="s">
        <v>5611</v>
      </c>
      <c r="Y1101" s="378" t="s">
        <v>5605</v>
      </c>
      <c r="Z1101" s="385" t="s">
        <v>1413</v>
      </c>
      <c r="AA1101" s="385" t="s">
        <v>1413</v>
      </c>
      <c r="AB1101" s="378" t="s">
        <v>5607</v>
      </c>
      <c r="AC1101" s="378" t="s">
        <v>1413</v>
      </c>
      <c r="AD1101" s="378" t="s">
        <v>1413</v>
      </c>
      <c r="AE1101" s="378" t="s">
        <v>1413</v>
      </c>
      <c r="AF1101" s="378" t="s">
        <v>1413</v>
      </c>
    </row>
    <row r="1102" spans="1:32" hidden="1">
      <c r="A1102" s="378" t="s">
        <v>151</v>
      </c>
      <c r="B1102" s="379">
        <f t="shared" si="17"/>
        <v>0</v>
      </c>
      <c r="C1102" s="378"/>
      <c r="D1102" s="378"/>
      <c r="E1102" s="378"/>
      <c r="F1102" s="380" t="s">
        <v>1413</v>
      </c>
      <c r="G1102" s="378" t="s">
        <v>5612</v>
      </c>
      <c r="H1102" s="379" t="s">
        <v>1799</v>
      </c>
      <c r="I1102" s="378" t="s">
        <v>2272</v>
      </c>
      <c r="J1102" s="381" t="s">
        <v>1413</v>
      </c>
      <c r="K1102" s="381" t="s">
        <v>1413</v>
      </c>
      <c r="L1102" s="378" t="s">
        <v>5613</v>
      </c>
      <c r="M1102" s="378" t="s">
        <v>2460</v>
      </c>
      <c r="N1102" s="382">
        <v>42053</v>
      </c>
      <c r="O1102" s="383">
        <v>2015</v>
      </c>
      <c r="P1102" s="378" t="s">
        <v>1413</v>
      </c>
      <c r="Q1102" s="378" t="s">
        <v>1413</v>
      </c>
      <c r="R1102" s="378" t="s">
        <v>1413</v>
      </c>
      <c r="S1102" s="381" t="s">
        <v>1413</v>
      </c>
      <c r="T1102" s="381" t="s">
        <v>1413</v>
      </c>
      <c r="U1102" s="378" t="s">
        <v>5614</v>
      </c>
      <c r="V1102" s="384" t="s">
        <v>2728</v>
      </c>
      <c r="W1102" s="378" t="s">
        <v>1413</v>
      </c>
      <c r="X1102" s="378" t="s">
        <v>5615</v>
      </c>
      <c r="Y1102" s="378" t="s">
        <v>5605</v>
      </c>
      <c r="Z1102" s="385" t="s">
        <v>1413</v>
      </c>
      <c r="AA1102" s="385" t="s">
        <v>1413</v>
      </c>
      <c r="AB1102" s="378" t="s">
        <v>5607</v>
      </c>
      <c r="AC1102" s="378" t="s">
        <v>5616</v>
      </c>
      <c r="AD1102" s="378" t="s">
        <v>5617</v>
      </c>
      <c r="AE1102" s="378" t="s">
        <v>5618</v>
      </c>
      <c r="AF1102" s="378" t="s">
        <v>5619</v>
      </c>
    </row>
    <row r="1103" spans="1:32" hidden="1">
      <c r="A1103" s="378" t="s">
        <v>151</v>
      </c>
      <c r="B1103" s="379">
        <f t="shared" si="17"/>
        <v>0</v>
      </c>
      <c r="C1103" s="378"/>
      <c r="D1103" s="378"/>
      <c r="E1103" s="378"/>
      <c r="F1103" s="380" t="s">
        <v>1413</v>
      </c>
      <c r="G1103" s="378" t="s">
        <v>5623</v>
      </c>
      <c r="H1103" s="379" t="s">
        <v>1799</v>
      </c>
      <c r="I1103" s="378" t="s">
        <v>2272</v>
      </c>
      <c r="J1103" s="381" t="s">
        <v>1413</v>
      </c>
      <c r="K1103" s="381" t="s">
        <v>1413</v>
      </c>
      <c r="L1103" s="378" t="s">
        <v>5624</v>
      </c>
      <c r="M1103" s="378" t="s">
        <v>2460</v>
      </c>
      <c r="N1103" s="382">
        <v>42051</v>
      </c>
      <c r="O1103" s="383">
        <v>2015</v>
      </c>
      <c r="P1103" s="378" t="s">
        <v>1413</v>
      </c>
      <c r="Q1103" s="378" t="s">
        <v>1413</v>
      </c>
      <c r="R1103" s="378" t="s">
        <v>1413</v>
      </c>
      <c r="S1103" s="381" t="s">
        <v>1413</v>
      </c>
      <c r="T1103" s="381" t="s">
        <v>1413</v>
      </c>
      <c r="U1103" s="378" t="s">
        <v>5614</v>
      </c>
      <c r="V1103" s="384" t="s">
        <v>2728</v>
      </c>
      <c r="W1103" s="378" t="s">
        <v>1413</v>
      </c>
      <c r="X1103" s="378" t="s">
        <v>5625</v>
      </c>
      <c r="Y1103" s="378" t="s">
        <v>5605</v>
      </c>
      <c r="Z1103" s="385" t="s">
        <v>1413</v>
      </c>
      <c r="AA1103" s="385" t="s">
        <v>1413</v>
      </c>
      <c r="AB1103" s="378" t="s">
        <v>5607</v>
      </c>
      <c r="AC1103" s="378" t="s">
        <v>5616</v>
      </c>
      <c r="AD1103" s="378" t="s">
        <v>5617</v>
      </c>
      <c r="AE1103" s="378" t="s">
        <v>5618</v>
      </c>
      <c r="AF1103" s="378" t="s">
        <v>5619</v>
      </c>
    </row>
    <row r="1104" spans="1:32" hidden="1">
      <c r="A1104" s="378" t="s">
        <v>151</v>
      </c>
      <c r="B1104" s="379">
        <f t="shared" si="17"/>
        <v>0</v>
      </c>
      <c r="C1104" s="378"/>
      <c r="D1104" s="378"/>
      <c r="E1104" s="378"/>
      <c r="F1104" s="380" t="s">
        <v>1413</v>
      </c>
      <c r="G1104" s="378" t="s">
        <v>5795</v>
      </c>
      <c r="H1104" s="379" t="s">
        <v>1799</v>
      </c>
      <c r="I1104" s="378" t="s">
        <v>2272</v>
      </c>
      <c r="J1104" s="381" t="s">
        <v>1413</v>
      </c>
      <c r="K1104" s="381" t="s">
        <v>1413</v>
      </c>
      <c r="L1104" s="378" t="s">
        <v>5796</v>
      </c>
      <c r="M1104" s="378" t="s">
        <v>2460</v>
      </c>
      <c r="N1104" s="382">
        <v>40933</v>
      </c>
      <c r="O1104" s="383">
        <v>2012</v>
      </c>
      <c r="P1104" s="378" t="s">
        <v>1413</v>
      </c>
      <c r="Q1104" s="378" t="s">
        <v>1413</v>
      </c>
      <c r="R1104" s="378" t="s">
        <v>1413</v>
      </c>
      <c r="S1104" s="381" t="s">
        <v>1413</v>
      </c>
      <c r="T1104" s="381" t="s">
        <v>1413</v>
      </c>
      <c r="U1104" s="378" t="s">
        <v>5605</v>
      </c>
      <c r="V1104" s="384" t="s">
        <v>2728</v>
      </c>
      <c r="W1104" s="378" t="s">
        <v>133</v>
      </c>
      <c r="X1104" s="378" t="s">
        <v>5797</v>
      </c>
      <c r="Y1104" s="378" t="s">
        <v>5605</v>
      </c>
      <c r="Z1104" s="385" t="s">
        <v>1413</v>
      </c>
      <c r="AA1104" s="385" t="s">
        <v>1413</v>
      </c>
      <c r="AB1104" s="378" t="s">
        <v>5607</v>
      </c>
      <c r="AC1104" s="378" t="s">
        <v>5798</v>
      </c>
      <c r="AD1104" s="378" t="s">
        <v>1413</v>
      </c>
      <c r="AE1104" s="378" t="s">
        <v>1413</v>
      </c>
      <c r="AF1104" s="378" t="s">
        <v>1413</v>
      </c>
    </row>
    <row r="1105" spans="1:32" hidden="1">
      <c r="A1105" s="378" t="s">
        <v>151</v>
      </c>
      <c r="B1105" s="379">
        <f t="shared" si="17"/>
        <v>0</v>
      </c>
      <c r="C1105" s="378"/>
      <c r="D1105" s="378"/>
      <c r="E1105" s="378"/>
      <c r="F1105" s="380" t="s">
        <v>1413</v>
      </c>
      <c r="G1105" s="378" t="s">
        <v>5803</v>
      </c>
      <c r="H1105" s="379" t="s">
        <v>1799</v>
      </c>
      <c r="I1105" s="378" t="s">
        <v>2272</v>
      </c>
      <c r="J1105" s="381" t="s">
        <v>1413</v>
      </c>
      <c r="K1105" s="381" t="s">
        <v>1413</v>
      </c>
      <c r="L1105" s="378" t="s">
        <v>5784</v>
      </c>
      <c r="M1105" s="378" t="s">
        <v>2460</v>
      </c>
      <c r="N1105" s="382">
        <v>36280</v>
      </c>
      <c r="O1105" s="383">
        <v>1999</v>
      </c>
      <c r="P1105" s="378" t="s">
        <v>1413</v>
      </c>
      <c r="Q1105" s="378" t="s">
        <v>1413</v>
      </c>
      <c r="R1105" s="378" t="s">
        <v>1413</v>
      </c>
      <c r="S1105" s="381" t="s">
        <v>1413</v>
      </c>
      <c r="T1105" s="381" t="s">
        <v>1413</v>
      </c>
      <c r="U1105" s="378" t="s">
        <v>5605</v>
      </c>
      <c r="V1105" s="384" t="s">
        <v>2728</v>
      </c>
      <c r="W1105" s="378" t="s">
        <v>133</v>
      </c>
      <c r="X1105" s="378" t="s">
        <v>5804</v>
      </c>
      <c r="Y1105" s="378" t="s">
        <v>5605</v>
      </c>
      <c r="Z1105" s="385" t="s">
        <v>1413</v>
      </c>
      <c r="AA1105" s="385" t="s">
        <v>1413</v>
      </c>
      <c r="AB1105" s="378" t="s">
        <v>5607</v>
      </c>
      <c r="AC1105" s="378" t="s">
        <v>1413</v>
      </c>
      <c r="AD1105" s="378" t="s">
        <v>1413</v>
      </c>
      <c r="AE1105" s="378" t="s">
        <v>1413</v>
      </c>
      <c r="AF1105" s="378" t="s">
        <v>1413</v>
      </c>
    </row>
    <row r="1106" spans="1:32" hidden="1">
      <c r="A1106" s="378" t="s">
        <v>151</v>
      </c>
      <c r="B1106" s="379">
        <f t="shared" si="17"/>
        <v>0</v>
      </c>
      <c r="C1106" s="378"/>
      <c r="D1106" s="378"/>
      <c r="E1106" s="378"/>
      <c r="F1106" s="380" t="s">
        <v>1413</v>
      </c>
      <c r="G1106" s="378" t="s">
        <v>5805</v>
      </c>
      <c r="H1106" s="379" t="s">
        <v>1799</v>
      </c>
      <c r="I1106" s="378" t="s">
        <v>2272</v>
      </c>
      <c r="J1106" s="381" t="s">
        <v>1413</v>
      </c>
      <c r="K1106" s="381" t="s">
        <v>1413</v>
      </c>
      <c r="L1106" s="378" t="s">
        <v>5787</v>
      </c>
      <c r="M1106" s="378" t="s">
        <v>2460</v>
      </c>
      <c r="N1106" s="382">
        <v>36280</v>
      </c>
      <c r="O1106" s="383">
        <v>1999</v>
      </c>
      <c r="P1106" s="378" t="s">
        <v>1413</v>
      </c>
      <c r="Q1106" s="378" t="s">
        <v>1413</v>
      </c>
      <c r="R1106" s="378" t="s">
        <v>1413</v>
      </c>
      <c r="S1106" s="381" t="s">
        <v>1413</v>
      </c>
      <c r="T1106" s="381" t="s">
        <v>1413</v>
      </c>
      <c r="U1106" s="378" t="s">
        <v>5605</v>
      </c>
      <c r="V1106" s="384" t="s">
        <v>2728</v>
      </c>
      <c r="W1106" s="378" t="s">
        <v>133</v>
      </c>
      <c r="X1106" s="378" t="s">
        <v>5806</v>
      </c>
      <c r="Y1106" s="378" t="s">
        <v>5605</v>
      </c>
      <c r="Z1106" s="385" t="s">
        <v>1413</v>
      </c>
      <c r="AA1106" s="385" t="s">
        <v>1413</v>
      </c>
      <c r="AB1106" s="378" t="s">
        <v>5607</v>
      </c>
      <c r="AC1106" s="378" t="s">
        <v>1413</v>
      </c>
      <c r="AD1106" s="378" t="s">
        <v>1413</v>
      </c>
      <c r="AE1106" s="378" t="s">
        <v>1413</v>
      </c>
      <c r="AF1106" s="378" t="s">
        <v>1413</v>
      </c>
    </row>
    <row r="1107" spans="1:32" hidden="1">
      <c r="A1107" s="378" t="s">
        <v>151</v>
      </c>
      <c r="B1107" s="379">
        <f t="shared" si="17"/>
        <v>0</v>
      </c>
      <c r="C1107" s="378"/>
      <c r="D1107" s="378"/>
      <c r="E1107" s="378"/>
      <c r="F1107" s="380" t="s">
        <v>1413</v>
      </c>
      <c r="G1107" s="378" t="s">
        <v>5807</v>
      </c>
      <c r="H1107" s="379" t="s">
        <v>1799</v>
      </c>
      <c r="I1107" s="378" t="s">
        <v>2272</v>
      </c>
      <c r="J1107" s="381" t="s">
        <v>1413</v>
      </c>
      <c r="K1107" s="381" t="s">
        <v>1413</v>
      </c>
      <c r="L1107" s="378" t="s">
        <v>5604</v>
      </c>
      <c r="M1107" s="378" t="s">
        <v>2460</v>
      </c>
      <c r="N1107" s="382">
        <v>39269</v>
      </c>
      <c r="O1107" s="383">
        <v>2007</v>
      </c>
      <c r="P1107" s="378" t="s">
        <v>1413</v>
      </c>
      <c r="Q1107" s="378" t="s">
        <v>1413</v>
      </c>
      <c r="R1107" s="378" t="s">
        <v>1413</v>
      </c>
      <c r="S1107" s="381" t="s">
        <v>1413</v>
      </c>
      <c r="T1107" s="381" t="s">
        <v>1413</v>
      </c>
      <c r="U1107" s="378" t="s">
        <v>5605</v>
      </c>
      <c r="V1107" s="384" t="s">
        <v>2728</v>
      </c>
      <c r="W1107" s="378" t="s">
        <v>1413</v>
      </c>
      <c r="X1107" s="378" t="s">
        <v>5808</v>
      </c>
      <c r="Y1107" s="378" t="s">
        <v>5605</v>
      </c>
      <c r="Z1107" s="385" t="s">
        <v>1413</v>
      </c>
      <c r="AA1107" s="385" t="s">
        <v>1413</v>
      </c>
      <c r="AB1107" s="378" t="s">
        <v>5607</v>
      </c>
      <c r="AC1107" s="378" t="s">
        <v>1413</v>
      </c>
      <c r="AD1107" s="378" t="s">
        <v>1413</v>
      </c>
      <c r="AE1107" s="378" t="s">
        <v>1413</v>
      </c>
      <c r="AF1107" s="378" t="s">
        <v>1413</v>
      </c>
    </row>
    <row r="1108" spans="1:32" hidden="1">
      <c r="A1108" s="378" t="s">
        <v>151</v>
      </c>
      <c r="B1108" s="379">
        <f t="shared" si="17"/>
        <v>0</v>
      </c>
      <c r="C1108" s="378"/>
      <c r="D1108" s="378"/>
      <c r="E1108" s="378"/>
      <c r="F1108" s="380" t="s">
        <v>1413</v>
      </c>
      <c r="G1108" s="378" t="s">
        <v>5814</v>
      </c>
      <c r="H1108" s="379" t="s">
        <v>1799</v>
      </c>
      <c r="I1108" s="378" t="s">
        <v>2272</v>
      </c>
      <c r="J1108" s="381" t="s">
        <v>1413</v>
      </c>
      <c r="K1108" s="381" t="s">
        <v>1413</v>
      </c>
      <c r="L1108" s="378" t="s">
        <v>5815</v>
      </c>
      <c r="M1108" s="378" t="s">
        <v>2467</v>
      </c>
      <c r="N1108" s="382">
        <v>40651</v>
      </c>
      <c r="O1108" s="383">
        <v>2011</v>
      </c>
      <c r="P1108" s="378" t="s">
        <v>1413</v>
      </c>
      <c r="Q1108" s="378" t="s">
        <v>1413</v>
      </c>
      <c r="R1108" s="378" t="s">
        <v>1413</v>
      </c>
      <c r="S1108" s="381" t="s">
        <v>1413</v>
      </c>
      <c r="T1108" s="381" t="s">
        <v>1413</v>
      </c>
      <c r="U1108" s="378" t="s">
        <v>5605</v>
      </c>
      <c r="V1108" s="384" t="s">
        <v>2728</v>
      </c>
      <c r="W1108" s="378" t="s">
        <v>133</v>
      </c>
      <c r="X1108" s="378" t="s">
        <v>5816</v>
      </c>
      <c r="Y1108" s="378" t="s">
        <v>5605</v>
      </c>
      <c r="Z1108" s="385" t="s">
        <v>1413</v>
      </c>
      <c r="AA1108" s="385" t="s">
        <v>1413</v>
      </c>
      <c r="AB1108" s="378" t="s">
        <v>5607</v>
      </c>
      <c r="AC1108" s="378" t="s">
        <v>5817</v>
      </c>
      <c r="AD1108" s="378" t="s">
        <v>1413</v>
      </c>
      <c r="AE1108" s="378" t="s">
        <v>1413</v>
      </c>
      <c r="AF1108" s="378" t="s">
        <v>1413</v>
      </c>
    </row>
    <row r="1109" spans="1:32" hidden="1">
      <c r="A1109" s="378" t="s">
        <v>151</v>
      </c>
      <c r="B1109" s="379">
        <f t="shared" si="17"/>
        <v>0</v>
      </c>
      <c r="C1109" s="378"/>
      <c r="D1109" s="378"/>
      <c r="E1109" s="378"/>
      <c r="F1109" s="380" t="s">
        <v>1413</v>
      </c>
      <c r="G1109" s="378" t="s">
        <v>5818</v>
      </c>
      <c r="H1109" s="379" t="s">
        <v>1799</v>
      </c>
      <c r="I1109" s="378" t="s">
        <v>2272</v>
      </c>
      <c r="J1109" s="381" t="s">
        <v>1413</v>
      </c>
      <c r="K1109" s="381" t="s">
        <v>1413</v>
      </c>
      <c r="L1109" s="378" t="s">
        <v>5604</v>
      </c>
      <c r="M1109" s="378" t="s">
        <v>2460</v>
      </c>
      <c r="N1109" s="382">
        <v>37883</v>
      </c>
      <c r="O1109" s="383">
        <v>2003</v>
      </c>
      <c r="P1109" s="378" t="s">
        <v>1413</v>
      </c>
      <c r="Q1109" s="378" t="s">
        <v>1413</v>
      </c>
      <c r="R1109" s="378" t="s">
        <v>1413</v>
      </c>
      <c r="S1109" s="381" t="s">
        <v>1413</v>
      </c>
      <c r="T1109" s="381" t="s">
        <v>1413</v>
      </c>
      <c r="U1109" s="378" t="s">
        <v>5605</v>
      </c>
      <c r="V1109" s="384" t="s">
        <v>2728</v>
      </c>
      <c r="W1109" s="378" t="s">
        <v>1413</v>
      </c>
      <c r="X1109" s="378" t="s">
        <v>5819</v>
      </c>
      <c r="Y1109" s="378" t="s">
        <v>5605</v>
      </c>
      <c r="Z1109" s="385" t="s">
        <v>1413</v>
      </c>
      <c r="AA1109" s="385" t="s">
        <v>1413</v>
      </c>
      <c r="AB1109" s="378" t="s">
        <v>5607</v>
      </c>
      <c r="AC1109" s="378" t="s">
        <v>1413</v>
      </c>
      <c r="AD1109" s="378" t="s">
        <v>1413</v>
      </c>
      <c r="AE1109" s="378" t="s">
        <v>1413</v>
      </c>
      <c r="AF1109" s="378" t="s">
        <v>1413</v>
      </c>
    </row>
    <row r="1110" spans="1:32" hidden="1">
      <c r="A1110" s="378" t="s">
        <v>151</v>
      </c>
      <c r="B1110" s="379">
        <f t="shared" si="17"/>
        <v>0</v>
      </c>
      <c r="C1110" s="378"/>
      <c r="D1110" s="378"/>
      <c r="E1110" s="378"/>
      <c r="F1110" s="380" t="s">
        <v>1413</v>
      </c>
      <c r="G1110" s="378" t="s">
        <v>5820</v>
      </c>
      <c r="H1110" s="379" t="s">
        <v>1799</v>
      </c>
      <c r="I1110" s="378" t="s">
        <v>2272</v>
      </c>
      <c r="J1110" s="381" t="s">
        <v>1413</v>
      </c>
      <c r="K1110" s="381" t="s">
        <v>1413</v>
      </c>
      <c r="L1110" s="378" t="s">
        <v>5604</v>
      </c>
      <c r="M1110" s="378" t="s">
        <v>2460</v>
      </c>
      <c r="N1110" s="382">
        <v>37894</v>
      </c>
      <c r="O1110" s="383">
        <v>2003</v>
      </c>
      <c r="P1110" s="378" t="s">
        <v>1413</v>
      </c>
      <c r="Q1110" s="378" t="s">
        <v>1413</v>
      </c>
      <c r="R1110" s="378" t="s">
        <v>1413</v>
      </c>
      <c r="S1110" s="381" t="s">
        <v>1413</v>
      </c>
      <c r="T1110" s="381" t="s">
        <v>1413</v>
      </c>
      <c r="U1110" s="378" t="s">
        <v>5605</v>
      </c>
      <c r="V1110" s="384" t="s">
        <v>2728</v>
      </c>
      <c r="W1110" s="378" t="s">
        <v>1413</v>
      </c>
      <c r="X1110" s="378" t="s">
        <v>5821</v>
      </c>
      <c r="Y1110" s="378" t="s">
        <v>5605</v>
      </c>
      <c r="Z1110" s="385" t="s">
        <v>1413</v>
      </c>
      <c r="AA1110" s="385" t="s">
        <v>1413</v>
      </c>
      <c r="AB1110" s="378" t="s">
        <v>5607</v>
      </c>
      <c r="AC1110" s="378" t="s">
        <v>1413</v>
      </c>
      <c r="AD1110" s="378" t="s">
        <v>1413</v>
      </c>
      <c r="AE1110" s="378" t="s">
        <v>1413</v>
      </c>
      <c r="AF1110" s="378" t="s">
        <v>1413</v>
      </c>
    </row>
    <row r="1111" spans="1:32" hidden="1">
      <c r="A1111" s="378" t="s">
        <v>151</v>
      </c>
      <c r="B1111" s="379">
        <f t="shared" si="17"/>
        <v>0</v>
      </c>
      <c r="C1111" s="378"/>
      <c r="D1111" s="378"/>
      <c r="E1111" s="378"/>
      <c r="F1111" s="380" t="s">
        <v>1413</v>
      </c>
      <c r="G1111" s="378" t="s">
        <v>5824</v>
      </c>
      <c r="H1111" s="379" t="s">
        <v>1799</v>
      </c>
      <c r="I1111" s="378" t="s">
        <v>2272</v>
      </c>
      <c r="J1111" s="381" t="s">
        <v>1413</v>
      </c>
      <c r="K1111" s="381" t="s">
        <v>1413</v>
      </c>
      <c r="L1111" s="378" t="s">
        <v>5825</v>
      </c>
      <c r="M1111" s="378" t="s">
        <v>1413</v>
      </c>
      <c r="N1111" s="382">
        <v>40684</v>
      </c>
      <c r="O1111" s="383">
        <v>2011</v>
      </c>
      <c r="P1111" s="378" t="s">
        <v>1413</v>
      </c>
      <c r="Q1111" s="378" t="s">
        <v>1413</v>
      </c>
      <c r="R1111" s="378" t="s">
        <v>1413</v>
      </c>
      <c r="S1111" s="381">
        <v>4</v>
      </c>
      <c r="T1111" s="381" t="s">
        <v>1261</v>
      </c>
      <c r="U1111" s="378" t="s">
        <v>1413</v>
      </c>
      <c r="V1111" s="384" t="s">
        <v>1426</v>
      </c>
      <c r="W1111" s="378" t="s">
        <v>1827</v>
      </c>
      <c r="X1111" s="378" t="s">
        <v>5826</v>
      </c>
      <c r="Y1111" s="378" t="s">
        <v>5827</v>
      </c>
      <c r="Z1111" s="385" t="s">
        <v>1413</v>
      </c>
      <c r="AA1111" s="385" t="s">
        <v>1413</v>
      </c>
      <c r="AB1111" s="378" t="s">
        <v>5828</v>
      </c>
      <c r="AC1111" s="378" t="s">
        <v>5829</v>
      </c>
      <c r="AD1111" s="378" t="s">
        <v>1413</v>
      </c>
      <c r="AE1111" s="378" t="s">
        <v>1413</v>
      </c>
      <c r="AF1111" s="378" t="s">
        <v>1413</v>
      </c>
    </row>
    <row r="1112" spans="1:32" hidden="1">
      <c r="A1112" s="378" t="s">
        <v>151</v>
      </c>
      <c r="B1112" s="379">
        <f t="shared" si="17"/>
        <v>0</v>
      </c>
      <c r="C1112" s="378"/>
      <c r="D1112" s="378"/>
      <c r="E1112" s="378"/>
      <c r="F1112" s="380" t="s">
        <v>1413</v>
      </c>
      <c r="G1112" s="378" t="s">
        <v>5830</v>
      </c>
      <c r="H1112" s="379" t="s">
        <v>1799</v>
      </c>
      <c r="I1112" s="378" t="s">
        <v>2272</v>
      </c>
      <c r="J1112" s="381" t="s">
        <v>1413</v>
      </c>
      <c r="K1112" s="381" t="s">
        <v>1413</v>
      </c>
      <c r="L1112" s="378" t="s">
        <v>5831</v>
      </c>
      <c r="M1112" s="378" t="s">
        <v>1413</v>
      </c>
      <c r="N1112" s="382">
        <v>39730</v>
      </c>
      <c r="O1112" s="383">
        <v>2008</v>
      </c>
      <c r="P1112" s="378" t="s">
        <v>1413</v>
      </c>
      <c r="Q1112" s="378" t="s">
        <v>1413</v>
      </c>
      <c r="R1112" s="378" t="s">
        <v>1413</v>
      </c>
      <c r="S1112" s="381">
        <v>10</v>
      </c>
      <c r="T1112" s="381" t="s">
        <v>1261</v>
      </c>
      <c r="U1112" s="378" t="s">
        <v>5674</v>
      </c>
      <c r="V1112" s="384" t="s">
        <v>2728</v>
      </c>
      <c r="W1112" s="378" t="s">
        <v>1414</v>
      </c>
      <c r="X1112" s="378" t="s">
        <v>5832</v>
      </c>
      <c r="Y1112" s="378" t="s">
        <v>5674</v>
      </c>
      <c r="Z1112" s="385" t="s">
        <v>1413</v>
      </c>
      <c r="AA1112" s="385" t="s">
        <v>1413</v>
      </c>
      <c r="AB1112" s="378" t="s">
        <v>5833</v>
      </c>
      <c r="AC1112" s="378" t="s">
        <v>5834</v>
      </c>
      <c r="AD1112" s="378" t="s">
        <v>1413</v>
      </c>
      <c r="AE1112" s="378" t="s">
        <v>1413</v>
      </c>
      <c r="AF1112" s="378" t="s">
        <v>1413</v>
      </c>
    </row>
    <row r="1113" spans="1:32" hidden="1">
      <c r="A1113" s="378" t="s">
        <v>151</v>
      </c>
      <c r="B1113" s="379">
        <f t="shared" si="17"/>
        <v>0</v>
      </c>
      <c r="C1113" s="378"/>
      <c r="D1113" s="378"/>
      <c r="E1113" s="378"/>
      <c r="F1113" s="380" t="s">
        <v>1413</v>
      </c>
      <c r="G1113" s="378" t="s">
        <v>5838</v>
      </c>
      <c r="H1113" s="379" t="s">
        <v>1799</v>
      </c>
      <c r="I1113" s="378" t="s">
        <v>2272</v>
      </c>
      <c r="J1113" s="381" t="s">
        <v>1413</v>
      </c>
      <c r="K1113" s="381" t="s">
        <v>1413</v>
      </c>
      <c r="L1113" s="378" t="s">
        <v>5604</v>
      </c>
      <c r="M1113" s="378" t="s">
        <v>2460</v>
      </c>
      <c r="N1113" s="382">
        <v>40592</v>
      </c>
      <c r="O1113" s="383">
        <v>2011</v>
      </c>
      <c r="P1113" s="378" t="s">
        <v>1413</v>
      </c>
      <c r="Q1113" s="378" t="s">
        <v>1413</v>
      </c>
      <c r="R1113" s="378" t="s">
        <v>1413</v>
      </c>
      <c r="S1113" s="381" t="s">
        <v>1413</v>
      </c>
      <c r="T1113" s="381" t="s">
        <v>1413</v>
      </c>
      <c r="U1113" s="378" t="s">
        <v>5605</v>
      </c>
      <c r="V1113" s="384" t="s">
        <v>2728</v>
      </c>
      <c r="W1113" s="378" t="s">
        <v>1413</v>
      </c>
      <c r="X1113" s="378" t="s">
        <v>5839</v>
      </c>
      <c r="Y1113" s="378" t="s">
        <v>5605</v>
      </c>
      <c r="Z1113" s="385" t="s">
        <v>1413</v>
      </c>
      <c r="AA1113" s="385" t="s">
        <v>1413</v>
      </c>
      <c r="AB1113" s="378" t="s">
        <v>5607</v>
      </c>
      <c r="AC1113" s="378" t="s">
        <v>1413</v>
      </c>
      <c r="AD1113" s="378" t="s">
        <v>1413</v>
      </c>
      <c r="AE1113" s="378" t="s">
        <v>1413</v>
      </c>
      <c r="AF1113" s="378" t="s">
        <v>1413</v>
      </c>
    </row>
    <row r="1114" spans="1:32" hidden="1">
      <c r="A1114" s="378" t="s">
        <v>151</v>
      </c>
      <c r="B1114" s="379">
        <f t="shared" si="17"/>
        <v>0</v>
      </c>
      <c r="C1114" s="378"/>
      <c r="D1114" s="378"/>
      <c r="E1114" s="378"/>
      <c r="F1114" s="380" t="s">
        <v>1413</v>
      </c>
      <c r="G1114" s="378" t="s">
        <v>5842</v>
      </c>
      <c r="H1114" s="379" t="s">
        <v>1799</v>
      </c>
      <c r="I1114" s="378" t="s">
        <v>2272</v>
      </c>
      <c r="J1114" s="381" t="s">
        <v>1413</v>
      </c>
      <c r="K1114" s="381" t="s">
        <v>1413</v>
      </c>
      <c r="L1114" s="378" t="s">
        <v>5604</v>
      </c>
      <c r="M1114" s="378" t="s">
        <v>2499</v>
      </c>
      <c r="N1114" s="382">
        <v>36844</v>
      </c>
      <c r="O1114" s="383">
        <v>2000</v>
      </c>
      <c r="P1114" s="378" t="s">
        <v>1413</v>
      </c>
      <c r="Q1114" s="378" t="s">
        <v>1413</v>
      </c>
      <c r="R1114" s="378" t="s">
        <v>1413</v>
      </c>
      <c r="S1114" s="381" t="s">
        <v>1413</v>
      </c>
      <c r="T1114" s="381" t="s">
        <v>1413</v>
      </c>
      <c r="U1114" s="378" t="s">
        <v>5605</v>
      </c>
      <c r="V1114" s="384" t="s">
        <v>2728</v>
      </c>
      <c r="W1114" s="378" t="s">
        <v>133</v>
      </c>
      <c r="X1114" s="378" t="s">
        <v>5843</v>
      </c>
      <c r="Y1114" s="378" t="s">
        <v>5605</v>
      </c>
      <c r="Z1114" s="385" t="s">
        <v>1413</v>
      </c>
      <c r="AA1114" s="385" t="s">
        <v>1413</v>
      </c>
      <c r="AB1114" s="378" t="s">
        <v>5607</v>
      </c>
      <c r="AC1114" s="378" t="s">
        <v>1413</v>
      </c>
      <c r="AD1114" s="378" t="s">
        <v>1413</v>
      </c>
      <c r="AE1114" s="378" t="s">
        <v>1413</v>
      </c>
      <c r="AF1114" s="378" t="s">
        <v>1413</v>
      </c>
    </row>
    <row r="1115" spans="1:32" hidden="1">
      <c r="A1115" s="378" t="s">
        <v>151</v>
      </c>
      <c r="B1115" s="379">
        <f t="shared" si="17"/>
        <v>0</v>
      </c>
      <c r="C1115" s="378"/>
      <c r="D1115" s="378"/>
      <c r="E1115" s="378"/>
      <c r="F1115" s="380" t="s">
        <v>1413</v>
      </c>
      <c r="G1115" s="378" t="s">
        <v>5846</v>
      </c>
      <c r="H1115" s="379" t="s">
        <v>1799</v>
      </c>
      <c r="I1115" s="378" t="s">
        <v>2272</v>
      </c>
      <c r="J1115" s="381" t="s">
        <v>1413</v>
      </c>
      <c r="K1115" s="381" t="s">
        <v>1413</v>
      </c>
      <c r="L1115" s="378" t="s">
        <v>5604</v>
      </c>
      <c r="M1115" s="378" t="s">
        <v>2460</v>
      </c>
      <c r="N1115" s="382">
        <v>39630</v>
      </c>
      <c r="O1115" s="383">
        <v>2008</v>
      </c>
      <c r="P1115" s="378" t="s">
        <v>1413</v>
      </c>
      <c r="Q1115" s="378" t="s">
        <v>1413</v>
      </c>
      <c r="R1115" s="378" t="s">
        <v>1413</v>
      </c>
      <c r="S1115" s="381" t="s">
        <v>1413</v>
      </c>
      <c r="T1115" s="381" t="s">
        <v>1413</v>
      </c>
      <c r="U1115" s="378" t="s">
        <v>5605</v>
      </c>
      <c r="V1115" s="384" t="s">
        <v>2728</v>
      </c>
      <c r="W1115" s="378" t="s">
        <v>1413</v>
      </c>
      <c r="X1115" s="378" t="s">
        <v>1413</v>
      </c>
      <c r="Y1115" s="378" t="s">
        <v>5605</v>
      </c>
      <c r="Z1115" s="385" t="s">
        <v>1413</v>
      </c>
      <c r="AA1115" s="385" t="s">
        <v>1413</v>
      </c>
      <c r="AB1115" s="378" t="s">
        <v>5607</v>
      </c>
      <c r="AC1115" s="378" t="s">
        <v>1413</v>
      </c>
      <c r="AD1115" s="378" t="s">
        <v>1413</v>
      </c>
      <c r="AE1115" s="378" t="s">
        <v>1413</v>
      </c>
      <c r="AF1115" s="378" t="s">
        <v>1413</v>
      </c>
    </row>
    <row r="1116" spans="1:32" hidden="1">
      <c r="A1116" s="378" t="s">
        <v>151</v>
      </c>
      <c r="B1116" s="379">
        <f t="shared" si="17"/>
        <v>0</v>
      </c>
      <c r="C1116" s="378"/>
      <c r="D1116" s="378"/>
      <c r="E1116" s="378"/>
      <c r="F1116" s="380" t="s">
        <v>1413</v>
      </c>
      <c r="G1116" s="378" t="s">
        <v>5852</v>
      </c>
      <c r="H1116" s="379" t="s">
        <v>1799</v>
      </c>
      <c r="I1116" s="378" t="s">
        <v>2272</v>
      </c>
      <c r="J1116" s="381" t="s">
        <v>1413</v>
      </c>
      <c r="K1116" s="381" t="s">
        <v>1413</v>
      </c>
      <c r="L1116" s="378" t="s">
        <v>5850</v>
      </c>
      <c r="M1116" s="378" t="s">
        <v>2460</v>
      </c>
      <c r="N1116" s="382">
        <v>39633</v>
      </c>
      <c r="O1116" s="383">
        <v>2008</v>
      </c>
      <c r="P1116" s="378" t="s">
        <v>1413</v>
      </c>
      <c r="Q1116" s="378" t="s">
        <v>1413</v>
      </c>
      <c r="R1116" s="378" t="s">
        <v>1413</v>
      </c>
      <c r="S1116" s="381" t="s">
        <v>1413</v>
      </c>
      <c r="T1116" s="381" t="s">
        <v>1413</v>
      </c>
      <c r="U1116" s="378" t="s">
        <v>5605</v>
      </c>
      <c r="V1116" s="384" t="s">
        <v>2728</v>
      </c>
      <c r="W1116" s="378" t="s">
        <v>133</v>
      </c>
      <c r="X1116" s="378" t="s">
        <v>5853</v>
      </c>
      <c r="Y1116" s="378" t="s">
        <v>5605</v>
      </c>
      <c r="Z1116" s="385" t="s">
        <v>1413</v>
      </c>
      <c r="AA1116" s="385" t="s">
        <v>1413</v>
      </c>
      <c r="AB1116" s="378" t="s">
        <v>5854</v>
      </c>
      <c r="AC1116" s="378" t="s">
        <v>5855</v>
      </c>
      <c r="AD1116" s="378" t="s">
        <v>1413</v>
      </c>
      <c r="AE1116" s="378" t="s">
        <v>1413</v>
      </c>
      <c r="AF1116" s="378" t="s">
        <v>1413</v>
      </c>
    </row>
    <row r="1117" spans="1:32" hidden="1">
      <c r="A1117" s="378" t="s">
        <v>151</v>
      </c>
      <c r="B1117" s="379">
        <f t="shared" si="17"/>
        <v>0</v>
      </c>
      <c r="C1117" s="378"/>
      <c r="D1117" s="378"/>
      <c r="E1117" s="378"/>
      <c r="F1117" s="380" t="s">
        <v>1413</v>
      </c>
      <c r="G1117" s="378" t="s">
        <v>5859</v>
      </c>
      <c r="H1117" s="379" t="s">
        <v>1799</v>
      </c>
      <c r="I1117" s="378" t="s">
        <v>2272</v>
      </c>
      <c r="J1117" s="381" t="s">
        <v>1413</v>
      </c>
      <c r="K1117" s="381" t="s">
        <v>1413</v>
      </c>
      <c r="L1117" s="378" t="s">
        <v>5604</v>
      </c>
      <c r="M1117" s="378" t="s">
        <v>2467</v>
      </c>
      <c r="N1117" s="382">
        <v>35155</v>
      </c>
      <c r="O1117" s="383">
        <v>1996</v>
      </c>
      <c r="P1117" s="378" t="s">
        <v>1413</v>
      </c>
      <c r="Q1117" s="378" t="s">
        <v>1413</v>
      </c>
      <c r="R1117" s="378" t="s">
        <v>1413</v>
      </c>
      <c r="S1117" s="381" t="s">
        <v>1413</v>
      </c>
      <c r="T1117" s="381" t="s">
        <v>1413</v>
      </c>
      <c r="U1117" s="378" t="s">
        <v>5605</v>
      </c>
      <c r="V1117" s="384" t="s">
        <v>2728</v>
      </c>
      <c r="W1117" s="378" t="s">
        <v>133</v>
      </c>
      <c r="X1117" s="378" t="s">
        <v>5860</v>
      </c>
      <c r="Y1117" s="378" t="s">
        <v>5605</v>
      </c>
      <c r="Z1117" s="385" t="s">
        <v>1413</v>
      </c>
      <c r="AA1117" s="385" t="s">
        <v>1413</v>
      </c>
      <c r="AB1117" s="378" t="s">
        <v>5607</v>
      </c>
      <c r="AC1117" s="378" t="s">
        <v>5861</v>
      </c>
      <c r="AD1117" s="378" t="s">
        <v>1413</v>
      </c>
      <c r="AE1117" s="378" t="s">
        <v>1413</v>
      </c>
      <c r="AF1117" s="378" t="s">
        <v>1413</v>
      </c>
    </row>
    <row r="1118" spans="1:32" hidden="1">
      <c r="A1118" s="378" t="s">
        <v>151</v>
      </c>
      <c r="B1118" s="379">
        <f t="shared" si="17"/>
        <v>0</v>
      </c>
      <c r="C1118" s="378"/>
      <c r="D1118" s="378"/>
      <c r="E1118" s="378"/>
      <c r="F1118" s="380" t="s">
        <v>1413</v>
      </c>
      <c r="G1118" s="378" t="s">
        <v>5862</v>
      </c>
      <c r="H1118" s="379" t="s">
        <v>1799</v>
      </c>
      <c r="I1118" s="378" t="s">
        <v>2272</v>
      </c>
      <c r="J1118" s="381" t="s">
        <v>1413</v>
      </c>
      <c r="K1118" s="381" t="s">
        <v>1413</v>
      </c>
      <c r="L1118" s="378" t="s">
        <v>5604</v>
      </c>
      <c r="M1118" s="378" t="s">
        <v>2460</v>
      </c>
      <c r="N1118" s="382">
        <v>34960</v>
      </c>
      <c r="O1118" s="383">
        <v>1995</v>
      </c>
      <c r="P1118" s="378" t="s">
        <v>1413</v>
      </c>
      <c r="Q1118" s="378" t="s">
        <v>1413</v>
      </c>
      <c r="R1118" s="378" t="s">
        <v>1413</v>
      </c>
      <c r="S1118" s="381" t="s">
        <v>1413</v>
      </c>
      <c r="T1118" s="381" t="s">
        <v>1413</v>
      </c>
      <c r="U1118" s="378" t="s">
        <v>5605</v>
      </c>
      <c r="V1118" s="384" t="s">
        <v>2728</v>
      </c>
      <c r="W1118" s="378" t="s">
        <v>1413</v>
      </c>
      <c r="X1118" s="378" t="s">
        <v>5863</v>
      </c>
      <c r="Y1118" s="378" t="s">
        <v>5605</v>
      </c>
      <c r="Z1118" s="385" t="s">
        <v>1413</v>
      </c>
      <c r="AA1118" s="385" t="s">
        <v>1413</v>
      </c>
      <c r="AB1118" s="378" t="s">
        <v>5607</v>
      </c>
      <c r="AC1118" s="378" t="s">
        <v>1413</v>
      </c>
      <c r="AD1118" s="378" t="s">
        <v>1413</v>
      </c>
      <c r="AE1118" s="378" t="s">
        <v>1413</v>
      </c>
      <c r="AF1118" s="378" t="s">
        <v>1413</v>
      </c>
    </row>
    <row r="1119" spans="1:32" hidden="1">
      <c r="A1119" s="378" t="s">
        <v>151</v>
      </c>
      <c r="B1119" s="379">
        <f t="shared" si="17"/>
        <v>0</v>
      </c>
      <c r="C1119" s="378"/>
      <c r="D1119" s="378"/>
      <c r="E1119" s="378"/>
      <c r="F1119" s="380" t="s">
        <v>1413</v>
      </c>
      <c r="G1119" s="378" t="s">
        <v>5827</v>
      </c>
      <c r="H1119" s="379" t="s">
        <v>1799</v>
      </c>
      <c r="I1119" s="378" t="s">
        <v>2272</v>
      </c>
      <c r="J1119" s="381" t="s">
        <v>1413</v>
      </c>
      <c r="K1119" s="381" t="s">
        <v>1413</v>
      </c>
      <c r="L1119" s="378" t="s">
        <v>5864</v>
      </c>
      <c r="M1119" s="378" t="s">
        <v>1413</v>
      </c>
      <c r="N1119" s="382">
        <v>40451</v>
      </c>
      <c r="O1119" s="383">
        <v>2010</v>
      </c>
      <c r="P1119" s="378" t="s">
        <v>1413</v>
      </c>
      <c r="Q1119" s="378" t="s">
        <v>1413</v>
      </c>
      <c r="R1119" s="378" t="s">
        <v>1413</v>
      </c>
      <c r="S1119" s="381">
        <v>9</v>
      </c>
      <c r="T1119" s="381" t="s">
        <v>1261</v>
      </c>
      <c r="U1119" s="378" t="s">
        <v>5674</v>
      </c>
      <c r="V1119" s="384" t="s">
        <v>2728</v>
      </c>
      <c r="W1119" s="378" t="s">
        <v>1414</v>
      </c>
      <c r="X1119" s="378" t="s">
        <v>5865</v>
      </c>
      <c r="Y1119" s="378" t="s">
        <v>5674</v>
      </c>
      <c r="Z1119" s="385" t="s">
        <v>1413</v>
      </c>
      <c r="AA1119" s="385">
        <v>169.5</v>
      </c>
      <c r="AB1119" s="378" t="s">
        <v>5866</v>
      </c>
      <c r="AC1119" s="378" t="s">
        <v>5867</v>
      </c>
      <c r="AD1119" s="378" t="s">
        <v>1413</v>
      </c>
      <c r="AE1119" s="378" t="s">
        <v>1413</v>
      </c>
      <c r="AF1119" s="378" t="s">
        <v>1413</v>
      </c>
    </row>
    <row r="1120" spans="1:32" hidden="1">
      <c r="A1120" s="378" t="s">
        <v>151</v>
      </c>
      <c r="B1120" s="379">
        <f t="shared" si="17"/>
        <v>0</v>
      </c>
      <c r="C1120" s="378"/>
      <c r="D1120" s="378"/>
      <c r="E1120" s="378"/>
      <c r="F1120" s="380" t="s">
        <v>1413</v>
      </c>
      <c r="G1120" s="378" t="s">
        <v>5870</v>
      </c>
      <c r="H1120" s="379" t="s">
        <v>1799</v>
      </c>
      <c r="I1120" s="378" t="s">
        <v>2272</v>
      </c>
      <c r="J1120" s="381" t="s">
        <v>1413</v>
      </c>
      <c r="K1120" s="381" t="s">
        <v>1413</v>
      </c>
      <c r="L1120" s="378" t="s">
        <v>5604</v>
      </c>
      <c r="M1120" s="378" t="s">
        <v>2460</v>
      </c>
      <c r="N1120" s="382">
        <v>35044</v>
      </c>
      <c r="O1120" s="383">
        <v>1995</v>
      </c>
      <c r="P1120" s="378" t="s">
        <v>1413</v>
      </c>
      <c r="Q1120" s="378" t="s">
        <v>1413</v>
      </c>
      <c r="R1120" s="378" t="s">
        <v>1413</v>
      </c>
      <c r="S1120" s="381" t="s">
        <v>1413</v>
      </c>
      <c r="T1120" s="381" t="s">
        <v>1413</v>
      </c>
      <c r="U1120" s="378" t="s">
        <v>5605</v>
      </c>
      <c r="V1120" s="384" t="s">
        <v>2728</v>
      </c>
      <c r="W1120" s="378" t="s">
        <v>133</v>
      </c>
      <c r="X1120" s="378" t="s">
        <v>5871</v>
      </c>
      <c r="Y1120" s="378" t="s">
        <v>5605</v>
      </c>
      <c r="Z1120" s="385" t="s">
        <v>1413</v>
      </c>
      <c r="AA1120" s="385" t="s">
        <v>1413</v>
      </c>
      <c r="AB1120" s="378" t="s">
        <v>5607</v>
      </c>
      <c r="AC1120" s="378" t="s">
        <v>5872</v>
      </c>
      <c r="AD1120" s="378" t="s">
        <v>1413</v>
      </c>
      <c r="AE1120" s="378" t="s">
        <v>1413</v>
      </c>
      <c r="AF1120" s="378" t="s">
        <v>1413</v>
      </c>
    </row>
    <row r="1121" spans="1:32" hidden="1">
      <c r="A1121" s="378" t="s">
        <v>151</v>
      </c>
      <c r="B1121" s="379">
        <f t="shared" si="17"/>
        <v>0</v>
      </c>
      <c r="C1121" s="378"/>
      <c r="D1121" s="378"/>
      <c r="E1121" s="378"/>
      <c r="F1121" s="380" t="s">
        <v>1413</v>
      </c>
      <c r="G1121" s="378" t="s">
        <v>5873</v>
      </c>
      <c r="H1121" s="379" t="s">
        <v>1799</v>
      </c>
      <c r="I1121" s="378" t="s">
        <v>2272</v>
      </c>
      <c r="J1121" s="381" t="s">
        <v>1413</v>
      </c>
      <c r="K1121" s="381" t="s">
        <v>1413</v>
      </c>
      <c r="L1121" s="378" t="s">
        <v>5796</v>
      </c>
      <c r="M1121" s="378" t="s">
        <v>2460</v>
      </c>
      <c r="N1121" s="382">
        <v>40865</v>
      </c>
      <c r="O1121" s="383">
        <v>2011</v>
      </c>
      <c r="P1121" s="378" t="s">
        <v>1413</v>
      </c>
      <c r="Q1121" s="378" t="s">
        <v>1413</v>
      </c>
      <c r="R1121" s="378" t="s">
        <v>1413</v>
      </c>
      <c r="S1121" s="381" t="s">
        <v>1413</v>
      </c>
      <c r="T1121" s="381" t="s">
        <v>1413</v>
      </c>
      <c r="U1121" s="378" t="s">
        <v>5605</v>
      </c>
      <c r="V1121" s="384" t="s">
        <v>2728</v>
      </c>
      <c r="W1121" s="378" t="s">
        <v>133</v>
      </c>
      <c r="X1121" s="378" t="s">
        <v>5874</v>
      </c>
      <c r="Y1121" s="378" t="s">
        <v>5605</v>
      </c>
      <c r="Z1121" s="385" t="s">
        <v>1413</v>
      </c>
      <c r="AA1121" s="385" t="s">
        <v>1413</v>
      </c>
      <c r="AB1121" s="378" t="s">
        <v>5607</v>
      </c>
      <c r="AC1121" s="378" t="s">
        <v>5875</v>
      </c>
      <c r="AD1121" s="378" t="s">
        <v>1413</v>
      </c>
      <c r="AE1121" s="378" t="s">
        <v>1413</v>
      </c>
      <c r="AF1121" s="378" t="s">
        <v>1413</v>
      </c>
    </row>
    <row r="1122" spans="1:32" hidden="1">
      <c r="A1122" s="378" t="s">
        <v>5971</v>
      </c>
      <c r="B1122" s="379">
        <f t="shared" si="17"/>
        <v>0</v>
      </c>
      <c r="C1122" s="378"/>
      <c r="D1122" s="378"/>
      <c r="E1122" s="378"/>
      <c r="F1122" s="380" t="s">
        <v>1413</v>
      </c>
      <c r="G1122" s="378" t="s">
        <v>5970</v>
      </c>
      <c r="H1122" s="379" t="s">
        <v>1799</v>
      </c>
      <c r="I1122" s="378" t="s">
        <v>2272</v>
      </c>
      <c r="J1122" s="381" t="s">
        <v>1413</v>
      </c>
      <c r="K1122" s="381" t="s">
        <v>1413</v>
      </c>
      <c r="L1122" s="378" t="s">
        <v>5972</v>
      </c>
      <c r="M1122" s="378" t="s">
        <v>5973</v>
      </c>
      <c r="N1122" s="382">
        <v>35977</v>
      </c>
      <c r="O1122" s="383">
        <v>1998</v>
      </c>
      <c r="P1122" s="378" t="s">
        <v>1413</v>
      </c>
      <c r="Q1122" s="378" t="s">
        <v>1413</v>
      </c>
      <c r="R1122" s="378" t="s">
        <v>1413</v>
      </c>
      <c r="S1122" s="381">
        <v>10</v>
      </c>
      <c r="T1122" s="381" t="s">
        <v>1261</v>
      </c>
      <c r="U1122" s="378" t="s">
        <v>5974</v>
      </c>
      <c r="V1122" s="384" t="s">
        <v>1544</v>
      </c>
      <c r="W1122" s="378" t="s">
        <v>1414</v>
      </c>
      <c r="X1122" s="378" t="s">
        <v>5975</v>
      </c>
      <c r="Y1122" s="378" t="s">
        <v>5974</v>
      </c>
      <c r="Z1122" s="385" t="s">
        <v>1413</v>
      </c>
      <c r="AA1122" s="385" t="s">
        <v>1413</v>
      </c>
      <c r="AB1122" s="378" t="s">
        <v>5976</v>
      </c>
      <c r="AC1122" s="378" t="s">
        <v>5977</v>
      </c>
      <c r="AD1122" s="378" t="s">
        <v>5978</v>
      </c>
      <c r="AE1122" s="378" t="s">
        <v>1413</v>
      </c>
      <c r="AF1122" s="378" t="s">
        <v>1413</v>
      </c>
    </row>
    <row r="1123" spans="1:32">
      <c r="A1123" s="378" t="s">
        <v>153</v>
      </c>
      <c r="B1123" s="379">
        <f t="shared" si="17"/>
        <v>2</v>
      </c>
      <c r="C1123" s="378" t="s">
        <v>1261</v>
      </c>
      <c r="D1123" s="378" t="s">
        <v>1261</v>
      </c>
      <c r="E1123" s="378"/>
      <c r="F1123" s="380" t="s">
        <v>1413</v>
      </c>
      <c r="G1123" s="378" t="s">
        <v>6375</v>
      </c>
      <c r="H1123" s="379" t="s">
        <v>1491</v>
      </c>
      <c r="I1123" s="378" t="s">
        <v>1492</v>
      </c>
      <c r="J1123" s="381" t="s">
        <v>1413</v>
      </c>
      <c r="K1123" s="381" t="s">
        <v>1413</v>
      </c>
      <c r="L1123" s="378" t="s">
        <v>6376</v>
      </c>
      <c r="M1123" s="378" t="s">
        <v>6377</v>
      </c>
      <c r="N1123" s="382">
        <v>34515</v>
      </c>
      <c r="O1123" s="383">
        <v>1994</v>
      </c>
      <c r="P1123" s="378" t="s">
        <v>1413</v>
      </c>
      <c r="Q1123" s="378" t="s">
        <v>1413</v>
      </c>
      <c r="R1123" s="378" t="s">
        <v>1413</v>
      </c>
      <c r="S1123" s="381">
        <v>5</v>
      </c>
      <c r="T1123" s="381" t="s">
        <v>1261</v>
      </c>
      <c r="U1123" s="378" t="s">
        <v>1427</v>
      </c>
      <c r="V1123" s="384" t="s">
        <v>1261</v>
      </c>
      <c r="W1123" s="378" t="s">
        <v>1414</v>
      </c>
      <c r="X1123" s="378" t="s">
        <v>6314</v>
      </c>
      <c r="Y1123" s="378" t="s">
        <v>6311</v>
      </c>
      <c r="Z1123" s="385" t="s">
        <v>1413</v>
      </c>
      <c r="AA1123" s="385" t="s">
        <v>1413</v>
      </c>
      <c r="AB1123" s="378" t="s">
        <v>6378</v>
      </c>
      <c r="AC1123" s="378" t="s">
        <v>6379</v>
      </c>
      <c r="AD1123" s="378" t="s">
        <v>1413</v>
      </c>
      <c r="AE1123" s="378" t="s">
        <v>6380</v>
      </c>
      <c r="AF1123" s="378" t="s">
        <v>1413</v>
      </c>
    </row>
    <row r="1124" spans="1:32">
      <c r="A1124" s="378" t="s">
        <v>153</v>
      </c>
      <c r="B1124" s="379">
        <f t="shared" si="17"/>
        <v>2</v>
      </c>
      <c r="C1124" s="378"/>
      <c r="D1124" s="378" t="s">
        <v>1261</v>
      </c>
      <c r="E1124" s="378" t="s">
        <v>1261</v>
      </c>
      <c r="F1124" s="380" t="s">
        <v>1413</v>
      </c>
      <c r="G1124" s="378" t="s">
        <v>6387</v>
      </c>
      <c r="H1124" s="379" t="s">
        <v>1491</v>
      </c>
      <c r="I1124" s="378" t="s">
        <v>1499</v>
      </c>
      <c r="J1124" s="381" t="s">
        <v>1413</v>
      </c>
      <c r="K1124" s="381" t="s">
        <v>1413</v>
      </c>
      <c r="L1124" s="378" t="s">
        <v>6386</v>
      </c>
      <c r="M1124" s="378" t="s">
        <v>1574</v>
      </c>
      <c r="N1124" s="382">
        <v>41795</v>
      </c>
      <c r="O1124" s="383">
        <v>2014</v>
      </c>
      <c r="P1124" s="378" t="s">
        <v>1413</v>
      </c>
      <c r="Q1124" s="378" t="s">
        <v>1413</v>
      </c>
      <c r="R1124" s="378" t="s">
        <v>1413</v>
      </c>
      <c r="S1124" s="381">
        <v>8</v>
      </c>
      <c r="T1124" s="381" t="s">
        <v>1261</v>
      </c>
      <c r="U1124" s="378" t="s">
        <v>1574</v>
      </c>
      <c r="V1124" s="384" t="s">
        <v>1426</v>
      </c>
      <c r="W1124" s="378" t="s">
        <v>1413</v>
      </c>
      <c r="X1124" s="378" t="s">
        <v>1413</v>
      </c>
      <c r="Y1124" s="378" t="s">
        <v>6311</v>
      </c>
      <c r="Z1124" s="385" t="s">
        <v>1413</v>
      </c>
      <c r="AA1124" s="385" t="s">
        <v>1413</v>
      </c>
      <c r="AB1124" s="378" t="s">
        <v>6343</v>
      </c>
      <c r="AC1124" s="378" t="s">
        <v>1413</v>
      </c>
      <c r="AD1124" s="378" t="s">
        <v>1413</v>
      </c>
      <c r="AE1124" s="378" t="s">
        <v>1413</v>
      </c>
      <c r="AF1124" s="378" t="s">
        <v>1413</v>
      </c>
    </row>
    <row r="1125" spans="1:32" hidden="1">
      <c r="A1125" s="378" t="s">
        <v>141</v>
      </c>
      <c r="B1125" s="379">
        <f t="shared" si="17"/>
        <v>0</v>
      </c>
      <c r="C1125" s="378"/>
      <c r="D1125" s="378"/>
      <c r="E1125" s="378"/>
      <c r="F1125" s="380" t="s">
        <v>1413</v>
      </c>
      <c r="G1125" s="378" t="s">
        <v>1967</v>
      </c>
      <c r="H1125" s="379" t="s">
        <v>1799</v>
      </c>
      <c r="I1125" s="378" t="s">
        <v>1968</v>
      </c>
      <c r="J1125" s="381" t="s">
        <v>1413</v>
      </c>
      <c r="K1125" s="381" t="s">
        <v>1413</v>
      </c>
      <c r="L1125" s="378" t="s">
        <v>1969</v>
      </c>
      <c r="M1125" s="378" t="s">
        <v>1970</v>
      </c>
      <c r="N1125" s="382">
        <v>27435</v>
      </c>
      <c r="O1125" s="383">
        <v>1975</v>
      </c>
      <c r="P1125" s="378" t="s">
        <v>1413</v>
      </c>
      <c r="Q1125" s="378" t="s">
        <v>1413</v>
      </c>
      <c r="R1125" s="378" t="s">
        <v>1413</v>
      </c>
      <c r="S1125" s="381">
        <v>6</v>
      </c>
      <c r="T1125" s="381" t="s">
        <v>1426</v>
      </c>
      <c r="U1125" s="378" t="s">
        <v>1971</v>
      </c>
      <c r="V1125" s="384" t="s">
        <v>1413</v>
      </c>
      <c r="W1125" s="378" t="s">
        <v>1845</v>
      </c>
      <c r="X1125" s="378" t="s">
        <v>1972</v>
      </c>
      <c r="Y1125" s="378" t="s">
        <v>1884</v>
      </c>
      <c r="Z1125" s="385" t="s">
        <v>1413</v>
      </c>
      <c r="AA1125" s="385" t="s">
        <v>1413</v>
      </c>
      <c r="AB1125" s="378" t="s">
        <v>1973</v>
      </c>
      <c r="AC1125" s="378" t="s">
        <v>1974</v>
      </c>
      <c r="AD1125" s="378" t="s">
        <v>1413</v>
      </c>
      <c r="AE1125" s="378" t="s">
        <v>1975</v>
      </c>
      <c r="AF1125" s="378" t="s">
        <v>1976</v>
      </c>
    </row>
    <row r="1126" spans="1:32" hidden="1">
      <c r="A1126" s="378" t="s">
        <v>142</v>
      </c>
      <c r="B1126" s="379">
        <f t="shared" si="17"/>
        <v>0</v>
      </c>
      <c r="C1126" s="378"/>
      <c r="D1126" s="378"/>
      <c r="E1126" s="378"/>
      <c r="F1126" s="380" t="s">
        <v>1413</v>
      </c>
      <c r="G1126" s="378" t="s">
        <v>2465</v>
      </c>
      <c r="H1126" s="379" t="s">
        <v>1799</v>
      </c>
      <c r="I1126" s="378" t="s">
        <v>1968</v>
      </c>
      <c r="J1126" s="381" t="s">
        <v>1413</v>
      </c>
      <c r="K1126" s="381" t="s">
        <v>1413</v>
      </c>
      <c r="L1126" s="378" t="s">
        <v>2466</v>
      </c>
      <c r="M1126" s="378" t="s">
        <v>2467</v>
      </c>
      <c r="N1126" s="382">
        <v>42380</v>
      </c>
      <c r="O1126" s="383">
        <v>2016</v>
      </c>
      <c r="P1126" s="378" t="s">
        <v>1413</v>
      </c>
      <c r="Q1126" s="378" t="s">
        <v>1413</v>
      </c>
      <c r="R1126" s="378" t="s">
        <v>1413</v>
      </c>
      <c r="S1126" s="381" t="s">
        <v>1413</v>
      </c>
      <c r="T1126" s="381" t="s">
        <v>1426</v>
      </c>
      <c r="U1126" s="378" t="s">
        <v>2181</v>
      </c>
      <c r="V1126" s="384" t="s">
        <v>1413</v>
      </c>
      <c r="W1126" s="378" t="s">
        <v>1414</v>
      </c>
      <c r="X1126" s="378" t="s">
        <v>2468</v>
      </c>
      <c r="Y1126" s="378" t="s">
        <v>2346</v>
      </c>
      <c r="Z1126" s="385" t="s">
        <v>1413</v>
      </c>
      <c r="AA1126" s="385" t="s">
        <v>1413</v>
      </c>
      <c r="AB1126" s="378" t="s">
        <v>2353</v>
      </c>
      <c r="AC1126" s="378" t="s">
        <v>1413</v>
      </c>
      <c r="AD1126" s="378" t="s">
        <v>2182</v>
      </c>
      <c r="AE1126" s="378" t="s">
        <v>2183</v>
      </c>
      <c r="AF1126" s="378" t="s">
        <v>2184</v>
      </c>
    </row>
    <row r="1127" spans="1:32" hidden="1">
      <c r="A1127" s="378" t="s">
        <v>142</v>
      </c>
      <c r="B1127" s="379">
        <f t="shared" si="17"/>
        <v>0</v>
      </c>
      <c r="C1127" s="378"/>
      <c r="D1127" s="378"/>
      <c r="E1127" s="378"/>
      <c r="F1127" s="380" t="s">
        <v>1413</v>
      </c>
      <c r="G1127" s="378" t="s">
        <v>2497</v>
      </c>
      <c r="H1127" s="379" t="s">
        <v>1799</v>
      </c>
      <c r="I1127" s="378" t="s">
        <v>1968</v>
      </c>
      <c r="J1127" s="381" t="s">
        <v>1413</v>
      </c>
      <c r="K1127" s="381" t="s">
        <v>1413</v>
      </c>
      <c r="L1127" s="378" t="s">
        <v>2498</v>
      </c>
      <c r="M1127" s="378" t="s">
        <v>2499</v>
      </c>
      <c r="N1127" s="382">
        <v>41226</v>
      </c>
      <c r="O1127" s="383">
        <v>2012</v>
      </c>
      <c r="P1127" s="378" t="s">
        <v>1413</v>
      </c>
      <c r="Q1127" s="378" t="s">
        <v>1413</v>
      </c>
      <c r="R1127" s="378" t="s">
        <v>1413</v>
      </c>
      <c r="S1127" s="381" t="s">
        <v>1413</v>
      </c>
      <c r="T1127" s="381" t="s">
        <v>1426</v>
      </c>
      <c r="U1127" s="378" t="s">
        <v>2346</v>
      </c>
      <c r="V1127" s="384" t="s">
        <v>1426</v>
      </c>
      <c r="W1127" s="378" t="s">
        <v>1414</v>
      </c>
      <c r="X1127" s="378" t="s">
        <v>2500</v>
      </c>
      <c r="Y1127" s="378" t="s">
        <v>2346</v>
      </c>
      <c r="Z1127" s="385" t="s">
        <v>1413</v>
      </c>
      <c r="AA1127" s="385" t="s">
        <v>1413</v>
      </c>
      <c r="AB1127" s="378" t="s">
        <v>2488</v>
      </c>
      <c r="AC1127" s="378" t="s">
        <v>1413</v>
      </c>
      <c r="AD1127" s="378" t="s">
        <v>2182</v>
      </c>
      <c r="AE1127" s="378" t="s">
        <v>2183</v>
      </c>
      <c r="AF1127" s="378" t="s">
        <v>2184</v>
      </c>
    </row>
    <row r="1128" spans="1:32" hidden="1">
      <c r="A1128" s="378" t="s">
        <v>142</v>
      </c>
      <c r="B1128" s="379">
        <f t="shared" si="17"/>
        <v>0</v>
      </c>
      <c r="C1128" s="378"/>
      <c r="D1128" s="378"/>
      <c r="E1128" s="378"/>
      <c r="F1128" s="380" t="s">
        <v>1413</v>
      </c>
      <c r="G1128" s="378" t="s">
        <v>2501</v>
      </c>
      <c r="H1128" s="379" t="s">
        <v>1799</v>
      </c>
      <c r="I1128" s="378" t="s">
        <v>1968</v>
      </c>
      <c r="J1128" s="381" t="s">
        <v>1413</v>
      </c>
      <c r="K1128" s="381" t="s">
        <v>1413</v>
      </c>
      <c r="L1128" s="378" t="s">
        <v>2502</v>
      </c>
      <c r="M1128" s="378" t="s">
        <v>2499</v>
      </c>
      <c r="N1128" s="382">
        <v>41226</v>
      </c>
      <c r="O1128" s="383">
        <v>2012</v>
      </c>
      <c r="P1128" s="378" t="s">
        <v>1413</v>
      </c>
      <c r="Q1128" s="378" t="s">
        <v>1413</v>
      </c>
      <c r="R1128" s="378" t="s">
        <v>1413</v>
      </c>
      <c r="S1128" s="381" t="s">
        <v>1413</v>
      </c>
      <c r="T1128" s="381" t="s">
        <v>1426</v>
      </c>
      <c r="U1128" s="378" t="s">
        <v>2346</v>
      </c>
      <c r="V1128" s="384" t="s">
        <v>1426</v>
      </c>
      <c r="W1128" s="378" t="s">
        <v>1414</v>
      </c>
      <c r="X1128" s="378" t="s">
        <v>2503</v>
      </c>
      <c r="Y1128" s="378" t="s">
        <v>2346</v>
      </c>
      <c r="Z1128" s="385" t="s">
        <v>1413</v>
      </c>
      <c r="AA1128" s="385" t="s">
        <v>1413</v>
      </c>
      <c r="AB1128" s="378" t="s">
        <v>2488</v>
      </c>
      <c r="AC1128" s="378" t="s">
        <v>1413</v>
      </c>
      <c r="AD1128" s="378" t="s">
        <v>2182</v>
      </c>
      <c r="AE1128" s="378" t="s">
        <v>2183</v>
      </c>
      <c r="AF1128" s="378" t="s">
        <v>2184</v>
      </c>
    </row>
    <row r="1129" spans="1:32" hidden="1">
      <c r="A1129" s="378" t="s">
        <v>142</v>
      </c>
      <c r="B1129" s="379">
        <f t="shared" si="17"/>
        <v>0</v>
      </c>
      <c r="C1129" s="378"/>
      <c r="D1129" s="378"/>
      <c r="E1129" s="378"/>
      <c r="F1129" s="380" t="s">
        <v>1413</v>
      </c>
      <c r="G1129" s="378" t="s">
        <v>2519</v>
      </c>
      <c r="H1129" s="379" t="s">
        <v>1799</v>
      </c>
      <c r="I1129" s="378" t="s">
        <v>1968</v>
      </c>
      <c r="J1129" s="381" t="s">
        <v>1413</v>
      </c>
      <c r="K1129" s="381" t="s">
        <v>1413</v>
      </c>
      <c r="L1129" s="378" t="s">
        <v>2515</v>
      </c>
      <c r="M1129" s="378" t="s">
        <v>2499</v>
      </c>
      <c r="N1129" s="382">
        <v>41226</v>
      </c>
      <c r="O1129" s="383">
        <v>2012</v>
      </c>
      <c r="P1129" s="378" t="s">
        <v>1413</v>
      </c>
      <c r="Q1129" s="378" t="s">
        <v>1413</v>
      </c>
      <c r="R1129" s="378" t="s">
        <v>1413</v>
      </c>
      <c r="S1129" s="381" t="s">
        <v>1413</v>
      </c>
      <c r="T1129" s="381" t="s">
        <v>1426</v>
      </c>
      <c r="U1129" s="378" t="s">
        <v>2346</v>
      </c>
      <c r="V1129" s="384" t="s">
        <v>1426</v>
      </c>
      <c r="W1129" s="378" t="s">
        <v>1414</v>
      </c>
      <c r="X1129" s="378" t="s">
        <v>2520</v>
      </c>
      <c r="Y1129" s="378" t="s">
        <v>2346</v>
      </c>
      <c r="Z1129" s="385" t="s">
        <v>1413</v>
      </c>
      <c r="AA1129" s="385" t="s">
        <v>1413</v>
      </c>
      <c r="AB1129" s="378" t="s">
        <v>2488</v>
      </c>
      <c r="AC1129" s="378" t="s">
        <v>1413</v>
      </c>
      <c r="AD1129" s="378" t="s">
        <v>2182</v>
      </c>
      <c r="AE1129" s="378" t="s">
        <v>2183</v>
      </c>
      <c r="AF1129" s="378" t="s">
        <v>2184</v>
      </c>
    </row>
    <row r="1130" spans="1:32" hidden="1">
      <c r="A1130" s="378" t="s">
        <v>142</v>
      </c>
      <c r="B1130" s="379">
        <f t="shared" si="17"/>
        <v>0</v>
      </c>
      <c r="C1130" s="378"/>
      <c r="D1130" s="378"/>
      <c r="E1130" s="378"/>
      <c r="F1130" s="380" t="s">
        <v>1413</v>
      </c>
      <c r="G1130" s="378" t="s">
        <v>2523</v>
      </c>
      <c r="H1130" s="379" t="s">
        <v>1799</v>
      </c>
      <c r="I1130" s="378" t="s">
        <v>1968</v>
      </c>
      <c r="J1130" s="381" t="s">
        <v>1413</v>
      </c>
      <c r="K1130" s="381" t="s">
        <v>1413</v>
      </c>
      <c r="L1130" s="378" t="s">
        <v>2524</v>
      </c>
      <c r="M1130" s="378" t="s">
        <v>2499</v>
      </c>
      <c r="N1130" s="382">
        <v>41226</v>
      </c>
      <c r="O1130" s="383">
        <v>2012</v>
      </c>
      <c r="P1130" s="378" t="s">
        <v>1413</v>
      </c>
      <c r="Q1130" s="378" t="s">
        <v>1413</v>
      </c>
      <c r="R1130" s="378" t="s">
        <v>1413</v>
      </c>
      <c r="S1130" s="381" t="s">
        <v>1413</v>
      </c>
      <c r="T1130" s="381" t="s">
        <v>1426</v>
      </c>
      <c r="U1130" s="378" t="s">
        <v>2346</v>
      </c>
      <c r="V1130" s="384" t="s">
        <v>1426</v>
      </c>
      <c r="W1130" s="378" t="s">
        <v>1414</v>
      </c>
      <c r="X1130" s="378" t="s">
        <v>2525</v>
      </c>
      <c r="Y1130" s="378" t="s">
        <v>2346</v>
      </c>
      <c r="Z1130" s="385" t="s">
        <v>1413</v>
      </c>
      <c r="AA1130" s="385" t="s">
        <v>1413</v>
      </c>
      <c r="AB1130" s="378" t="s">
        <v>2488</v>
      </c>
      <c r="AC1130" s="378" t="s">
        <v>1413</v>
      </c>
      <c r="AD1130" s="378" t="s">
        <v>2182</v>
      </c>
      <c r="AE1130" s="378" t="s">
        <v>2183</v>
      </c>
      <c r="AF1130" s="378" t="s">
        <v>2184</v>
      </c>
    </row>
    <row r="1131" spans="1:32" hidden="1">
      <c r="A1131" s="378" t="s">
        <v>142</v>
      </c>
      <c r="B1131" s="379">
        <f t="shared" si="17"/>
        <v>0</v>
      </c>
      <c r="C1131" s="378"/>
      <c r="D1131" s="378"/>
      <c r="E1131" s="378"/>
      <c r="F1131" s="380" t="s">
        <v>1413</v>
      </c>
      <c r="G1131" s="378" t="s">
        <v>2526</v>
      </c>
      <c r="H1131" s="379" t="s">
        <v>1799</v>
      </c>
      <c r="I1131" s="378" t="s">
        <v>1968</v>
      </c>
      <c r="J1131" s="381" t="s">
        <v>1413</v>
      </c>
      <c r="K1131" s="381" t="s">
        <v>1413</v>
      </c>
      <c r="L1131" s="378" t="s">
        <v>2527</v>
      </c>
      <c r="M1131" s="378" t="s">
        <v>2499</v>
      </c>
      <c r="N1131" s="382">
        <v>41226</v>
      </c>
      <c r="O1131" s="383">
        <v>2012</v>
      </c>
      <c r="P1131" s="378" t="s">
        <v>1413</v>
      </c>
      <c r="Q1131" s="378" t="s">
        <v>1413</v>
      </c>
      <c r="R1131" s="378" t="s">
        <v>1413</v>
      </c>
      <c r="S1131" s="381" t="s">
        <v>1413</v>
      </c>
      <c r="T1131" s="381" t="s">
        <v>1426</v>
      </c>
      <c r="U1131" s="378" t="s">
        <v>2346</v>
      </c>
      <c r="V1131" s="384" t="s">
        <v>1426</v>
      </c>
      <c r="W1131" s="378" t="s">
        <v>1414</v>
      </c>
      <c r="X1131" s="378" t="s">
        <v>2528</v>
      </c>
      <c r="Y1131" s="378" t="s">
        <v>2346</v>
      </c>
      <c r="Z1131" s="385" t="s">
        <v>1413</v>
      </c>
      <c r="AA1131" s="385" t="s">
        <v>1413</v>
      </c>
      <c r="AB1131" s="378" t="s">
        <v>2488</v>
      </c>
      <c r="AC1131" s="378" t="s">
        <v>1413</v>
      </c>
      <c r="AD1131" s="378" t="s">
        <v>2182</v>
      </c>
      <c r="AE1131" s="378" t="s">
        <v>2183</v>
      </c>
      <c r="AF1131" s="378" t="s">
        <v>2184</v>
      </c>
    </row>
    <row r="1132" spans="1:32" hidden="1">
      <c r="A1132" s="378" t="s">
        <v>142</v>
      </c>
      <c r="B1132" s="379">
        <f t="shared" si="17"/>
        <v>0</v>
      </c>
      <c r="C1132" s="378"/>
      <c r="D1132" s="378"/>
      <c r="E1132" s="378"/>
      <c r="F1132" s="380" t="s">
        <v>1413</v>
      </c>
      <c r="G1132" s="378" t="s">
        <v>2535</v>
      </c>
      <c r="H1132" s="379" t="s">
        <v>1799</v>
      </c>
      <c r="I1132" s="378" t="s">
        <v>1968</v>
      </c>
      <c r="J1132" s="381" t="s">
        <v>1413</v>
      </c>
      <c r="K1132" s="381" t="s">
        <v>1413</v>
      </c>
      <c r="L1132" s="378" t="s">
        <v>2536</v>
      </c>
      <c r="M1132" s="378" t="s">
        <v>2499</v>
      </c>
      <c r="N1132" s="382">
        <v>41450</v>
      </c>
      <c r="O1132" s="383">
        <v>2013</v>
      </c>
      <c r="P1132" s="378" t="s">
        <v>1413</v>
      </c>
      <c r="Q1132" s="378" t="s">
        <v>1413</v>
      </c>
      <c r="R1132" s="378" t="s">
        <v>1413</v>
      </c>
      <c r="S1132" s="381" t="s">
        <v>1413</v>
      </c>
      <c r="T1132" s="381" t="s">
        <v>1426</v>
      </c>
      <c r="U1132" s="378" t="s">
        <v>2346</v>
      </c>
      <c r="V1132" s="384" t="s">
        <v>1426</v>
      </c>
      <c r="W1132" s="378" t="s">
        <v>1414</v>
      </c>
      <c r="X1132" s="378" t="s">
        <v>2537</v>
      </c>
      <c r="Y1132" s="378" t="s">
        <v>2346</v>
      </c>
      <c r="Z1132" s="385" t="s">
        <v>1413</v>
      </c>
      <c r="AA1132" s="385" t="s">
        <v>1413</v>
      </c>
      <c r="AB1132" s="378" t="s">
        <v>2353</v>
      </c>
      <c r="AC1132" s="378" t="s">
        <v>2534</v>
      </c>
      <c r="AD1132" s="378" t="s">
        <v>2182</v>
      </c>
      <c r="AE1132" s="378" t="s">
        <v>2183</v>
      </c>
      <c r="AF1132" s="378" t="s">
        <v>2184</v>
      </c>
    </row>
    <row r="1133" spans="1:32" hidden="1">
      <c r="A1133" s="378" t="s">
        <v>142</v>
      </c>
      <c r="B1133" s="379">
        <f t="shared" si="17"/>
        <v>0</v>
      </c>
      <c r="C1133" s="378"/>
      <c r="D1133" s="378"/>
      <c r="E1133" s="378"/>
      <c r="F1133" s="380" t="s">
        <v>1413</v>
      </c>
      <c r="G1133" s="378" t="s">
        <v>2575</v>
      </c>
      <c r="H1133" s="379" t="s">
        <v>1799</v>
      </c>
      <c r="I1133" s="378" t="s">
        <v>1968</v>
      </c>
      <c r="J1133" s="381" t="s">
        <v>1413</v>
      </c>
      <c r="K1133" s="381" t="s">
        <v>1413</v>
      </c>
      <c r="L1133" s="378" t="s">
        <v>2576</v>
      </c>
      <c r="M1133" s="378" t="s">
        <v>2499</v>
      </c>
      <c r="N1133" s="382">
        <v>34635</v>
      </c>
      <c r="O1133" s="383">
        <v>1994</v>
      </c>
      <c r="P1133" s="378" t="s">
        <v>1413</v>
      </c>
      <c r="Q1133" s="378" t="s">
        <v>1413</v>
      </c>
      <c r="R1133" s="378" t="s">
        <v>1413</v>
      </c>
      <c r="S1133" s="381" t="s">
        <v>1413</v>
      </c>
      <c r="T1133" s="381" t="s">
        <v>1426</v>
      </c>
      <c r="U1133" s="378" t="s">
        <v>2346</v>
      </c>
      <c r="V1133" s="384" t="s">
        <v>1426</v>
      </c>
      <c r="W1133" s="378" t="s">
        <v>1414</v>
      </c>
      <c r="X1133" s="378" t="s">
        <v>1413</v>
      </c>
      <c r="Y1133" s="378" t="s">
        <v>2346</v>
      </c>
      <c r="Z1133" s="385" t="s">
        <v>1413</v>
      </c>
      <c r="AA1133" s="385" t="s">
        <v>1413</v>
      </c>
      <c r="AB1133" s="378" t="s">
        <v>2353</v>
      </c>
      <c r="AC1133" s="378" t="s">
        <v>1413</v>
      </c>
      <c r="AD1133" s="378" t="s">
        <v>2182</v>
      </c>
      <c r="AE1133" s="378" t="s">
        <v>2183</v>
      </c>
      <c r="AF1133" s="378" t="s">
        <v>2184</v>
      </c>
    </row>
    <row r="1134" spans="1:32" hidden="1">
      <c r="A1134" s="378" t="s">
        <v>142</v>
      </c>
      <c r="B1134" s="379">
        <f t="shared" si="17"/>
        <v>0</v>
      </c>
      <c r="C1134" s="378"/>
      <c r="D1134" s="378"/>
      <c r="E1134" s="378"/>
      <c r="F1134" s="380" t="s">
        <v>1413</v>
      </c>
      <c r="G1134" s="378" t="s">
        <v>2577</v>
      </c>
      <c r="H1134" s="379" t="s">
        <v>1799</v>
      </c>
      <c r="I1134" s="378" t="s">
        <v>1968</v>
      </c>
      <c r="J1134" s="381" t="s">
        <v>1413</v>
      </c>
      <c r="K1134" s="381" t="s">
        <v>1413</v>
      </c>
      <c r="L1134" s="378" t="s">
        <v>2578</v>
      </c>
      <c r="M1134" s="378" t="s">
        <v>2499</v>
      </c>
      <c r="N1134" s="382">
        <v>34635</v>
      </c>
      <c r="O1134" s="383">
        <v>1994</v>
      </c>
      <c r="P1134" s="378" t="s">
        <v>1413</v>
      </c>
      <c r="Q1134" s="378" t="s">
        <v>1413</v>
      </c>
      <c r="R1134" s="378" t="s">
        <v>1413</v>
      </c>
      <c r="S1134" s="381" t="s">
        <v>1413</v>
      </c>
      <c r="T1134" s="381" t="s">
        <v>1426</v>
      </c>
      <c r="U1134" s="378" t="s">
        <v>2346</v>
      </c>
      <c r="V1134" s="384" t="s">
        <v>1426</v>
      </c>
      <c r="W1134" s="378" t="s">
        <v>1414</v>
      </c>
      <c r="X1134" s="378" t="s">
        <v>1413</v>
      </c>
      <c r="Y1134" s="378" t="s">
        <v>2346</v>
      </c>
      <c r="Z1134" s="385" t="s">
        <v>1413</v>
      </c>
      <c r="AA1134" s="385" t="s">
        <v>1413</v>
      </c>
      <c r="AB1134" s="378" t="s">
        <v>2353</v>
      </c>
      <c r="AC1134" s="378" t="s">
        <v>1413</v>
      </c>
      <c r="AD1134" s="378" t="s">
        <v>2182</v>
      </c>
      <c r="AE1134" s="378" t="s">
        <v>2183</v>
      </c>
      <c r="AF1134" s="378" t="s">
        <v>2184</v>
      </c>
    </row>
    <row r="1135" spans="1:32" hidden="1">
      <c r="A1135" s="378" t="s">
        <v>143</v>
      </c>
      <c r="B1135" s="379">
        <f t="shared" si="17"/>
        <v>0</v>
      </c>
      <c r="C1135" s="378"/>
      <c r="D1135" s="378"/>
      <c r="E1135" s="378"/>
      <c r="F1135" s="380" t="s">
        <v>1413</v>
      </c>
      <c r="G1135" s="378" t="s">
        <v>2853</v>
      </c>
      <c r="H1135" s="379" t="s">
        <v>1799</v>
      </c>
      <c r="I1135" s="378" t="s">
        <v>1968</v>
      </c>
      <c r="J1135" s="381" t="s">
        <v>1413</v>
      </c>
      <c r="K1135" s="381" t="s">
        <v>1413</v>
      </c>
      <c r="L1135" s="378" t="s">
        <v>2854</v>
      </c>
      <c r="M1135" s="378" t="s">
        <v>2855</v>
      </c>
      <c r="N1135" s="382">
        <v>39629</v>
      </c>
      <c r="O1135" s="383">
        <v>2008</v>
      </c>
      <c r="P1135" s="378" t="s">
        <v>1413</v>
      </c>
      <c r="Q1135" s="378" t="s">
        <v>1413</v>
      </c>
      <c r="R1135" s="378" t="s">
        <v>1413</v>
      </c>
      <c r="S1135" s="381" t="s">
        <v>1413</v>
      </c>
      <c r="T1135" s="381" t="s">
        <v>1413</v>
      </c>
      <c r="U1135" s="378" t="s">
        <v>1413</v>
      </c>
      <c r="V1135" s="384" t="s">
        <v>1496</v>
      </c>
      <c r="W1135" s="378" t="s">
        <v>1413</v>
      </c>
      <c r="X1135" s="378" t="s">
        <v>1413</v>
      </c>
      <c r="Y1135" s="378" t="s">
        <v>2785</v>
      </c>
      <c r="Z1135" s="385" t="s">
        <v>1413</v>
      </c>
      <c r="AA1135" s="385" t="s">
        <v>1413</v>
      </c>
      <c r="AB1135" s="378" t="s">
        <v>1413</v>
      </c>
      <c r="AC1135" s="378" t="s">
        <v>1413</v>
      </c>
      <c r="AD1135" s="378" t="s">
        <v>1413</v>
      </c>
      <c r="AE1135" s="378" t="s">
        <v>1413</v>
      </c>
      <c r="AF1135" s="378" t="s">
        <v>1413</v>
      </c>
    </row>
    <row r="1136" spans="1:32" hidden="1">
      <c r="A1136" s="378" t="s">
        <v>143</v>
      </c>
      <c r="B1136" s="379">
        <f t="shared" si="17"/>
        <v>0</v>
      </c>
      <c r="C1136" s="378"/>
      <c r="D1136" s="378"/>
      <c r="E1136" s="378"/>
      <c r="F1136" s="380" t="s">
        <v>1413</v>
      </c>
      <c r="G1136" s="378" t="s">
        <v>2753</v>
      </c>
      <c r="H1136" s="379" t="s">
        <v>1799</v>
      </c>
      <c r="I1136" s="378" t="s">
        <v>1968</v>
      </c>
      <c r="J1136" s="381" t="s">
        <v>1413</v>
      </c>
      <c r="K1136" s="381" t="s">
        <v>1413</v>
      </c>
      <c r="L1136" s="378" t="s">
        <v>2754</v>
      </c>
      <c r="M1136" s="378" t="s">
        <v>2460</v>
      </c>
      <c r="N1136" s="382">
        <v>31975</v>
      </c>
      <c r="O1136" s="383">
        <v>1987</v>
      </c>
      <c r="P1136" s="378" t="s">
        <v>1413</v>
      </c>
      <c r="Q1136" s="378" t="s">
        <v>1413</v>
      </c>
      <c r="R1136" s="378" t="s">
        <v>1413</v>
      </c>
      <c r="S1136" s="381">
        <v>9</v>
      </c>
      <c r="T1136" s="381" t="s">
        <v>1261</v>
      </c>
      <c r="U1136" s="378" t="s">
        <v>2755</v>
      </c>
      <c r="V1136" s="384" t="s">
        <v>1426</v>
      </c>
      <c r="W1136" s="378" t="s">
        <v>1413</v>
      </c>
      <c r="X1136" s="378" t="s">
        <v>2756</v>
      </c>
      <c r="Y1136" s="378" t="s">
        <v>2583</v>
      </c>
      <c r="Z1136" s="385" t="s">
        <v>1413</v>
      </c>
      <c r="AA1136" s="385" t="s">
        <v>1413</v>
      </c>
      <c r="AB1136" s="378" t="s">
        <v>1413</v>
      </c>
      <c r="AC1136" s="378" t="s">
        <v>2757</v>
      </c>
      <c r="AD1136" s="378" t="s">
        <v>1413</v>
      </c>
      <c r="AE1136" s="378" t="s">
        <v>1413</v>
      </c>
      <c r="AF1136" s="378" t="s">
        <v>1413</v>
      </c>
    </row>
    <row r="1137" spans="1:32" hidden="1">
      <c r="A1137" s="378" t="s">
        <v>143</v>
      </c>
      <c r="B1137" s="379">
        <f t="shared" si="17"/>
        <v>0</v>
      </c>
      <c r="C1137" s="378"/>
      <c r="D1137" s="378"/>
      <c r="E1137" s="378"/>
      <c r="F1137" s="380" t="s">
        <v>1413</v>
      </c>
      <c r="G1137" s="378" t="s">
        <v>2861</v>
      </c>
      <c r="H1137" s="379" t="s">
        <v>1799</v>
      </c>
      <c r="I1137" s="378" t="s">
        <v>1968</v>
      </c>
      <c r="J1137" s="381" t="s">
        <v>1413</v>
      </c>
      <c r="K1137" s="381" t="s">
        <v>1413</v>
      </c>
      <c r="L1137" s="378" t="s">
        <v>2862</v>
      </c>
      <c r="M1137" s="378" t="s">
        <v>2863</v>
      </c>
      <c r="N1137" s="382">
        <v>38429</v>
      </c>
      <c r="O1137" s="383">
        <v>2005</v>
      </c>
      <c r="P1137" s="378" t="s">
        <v>1413</v>
      </c>
      <c r="Q1137" s="378" t="s">
        <v>1413</v>
      </c>
      <c r="R1137" s="378" t="s">
        <v>1413</v>
      </c>
      <c r="S1137" s="381" t="s">
        <v>1413</v>
      </c>
      <c r="T1137" s="381" t="s">
        <v>1413</v>
      </c>
      <c r="U1137" s="378" t="s">
        <v>1413</v>
      </c>
      <c r="V1137" s="384" t="s">
        <v>1496</v>
      </c>
      <c r="W1137" s="378" t="s">
        <v>1413</v>
      </c>
      <c r="X1137" s="378" t="s">
        <v>1413</v>
      </c>
      <c r="Y1137" s="378" t="s">
        <v>2785</v>
      </c>
      <c r="Z1137" s="385" t="s">
        <v>1413</v>
      </c>
      <c r="AA1137" s="385" t="s">
        <v>1413</v>
      </c>
      <c r="AB1137" s="378" t="s">
        <v>1413</v>
      </c>
      <c r="AC1137" s="378" t="s">
        <v>1413</v>
      </c>
      <c r="AD1137" s="378" t="s">
        <v>1413</v>
      </c>
      <c r="AE1137" s="378" t="s">
        <v>1413</v>
      </c>
      <c r="AF1137" s="378" t="s">
        <v>1413</v>
      </c>
    </row>
    <row r="1138" spans="1:32" hidden="1">
      <c r="A1138" s="378" t="s">
        <v>143</v>
      </c>
      <c r="B1138" s="379">
        <f t="shared" si="17"/>
        <v>0</v>
      </c>
      <c r="C1138" s="378"/>
      <c r="D1138" s="378"/>
      <c r="E1138" s="378"/>
      <c r="F1138" s="380" t="s">
        <v>1413</v>
      </c>
      <c r="G1138" s="378" t="s">
        <v>2864</v>
      </c>
      <c r="H1138" s="379" t="s">
        <v>1799</v>
      </c>
      <c r="I1138" s="378" t="s">
        <v>1968</v>
      </c>
      <c r="J1138" s="381" t="s">
        <v>1413</v>
      </c>
      <c r="K1138" s="381" t="s">
        <v>1413</v>
      </c>
      <c r="L1138" s="378" t="s">
        <v>2865</v>
      </c>
      <c r="M1138" s="378" t="s">
        <v>2460</v>
      </c>
      <c r="N1138" s="382">
        <v>36648</v>
      </c>
      <c r="O1138" s="383">
        <v>2000</v>
      </c>
      <c r="P1138" s="378" t="s">
        <v>1413</v>
      </c>
      <c r="Q1138" s="378" t="s">
        <v>1413</v>
      </c>
      <c r="R1138" s="378" t="s">
        <v>1413</v>
      </c>
      <c r="S1138" s="381">
        <v>7</v>
      </c>
      <c r="T1138" s="381" t="s">
        <v>1426</v>
      </c>
      <c r="U1138" s="378" t="s">
        <v>1413</v>
      </c>
      <c r="V1138" s="384" t="s">
        <v>1261</v>
      </c>
      <c r="W1138" s="378" t="s">
        <v>1413</v>
      </c>
      <c r="X1138" s="378" t="s">
        <v>2866</v>
      </c>
      <c r="Y1138" s="378" t="s">
        <v>2583</v>
      </c>
      <c r="Z1138" s="385" t="s">
        <v>1413</v>
      </c>
      <c r="AA1138" s="385" t="s">
        <v>1413</v>
      </c>
      <c r="AB1138" s="378" t="s">
        <v>2867</v>
      </c>
      <c r="AC1138" s="378" t="s">
        <v>2868</v>
      </c>
      <c r="AD1138" s="378" t="s">
        <v>1413</v>
      </c>
      <c r="AE1138" s="378" t="s">
        <v>1413</v>
      </c>
      <c r="AF1138" s="378" t="s">
        <v>1413</v>
      </c>
    </row>
    <row r="1139" spans="1:32" hidden="1">
      <c r="A1139" s="378" t="s">
        <v>143</v>
      </c>
      <c r="B1139" s="379">
        <f t="shared" si="17"/>
        <v>0</v>
      </c>
      <c r="C1139" s="378"/>
      <c r="D1139" s="378"/>
      <c r="E1139" s="378"/>
      <c r="F1139" s="380" t="s">
        <v>1413</v>
      </c>
      <c r="G1139" s="378" t="s">
        <v>2869</v>
      </c>
      <c r="H1139" s="379" t="s">
        <v>1799</v>
      </c>
      <c r="I1139" s="378" t="s">
        <v>1968</v>
      </c>
      <c r="J1139" s="381" t="s">
        <v>1413</v>
      </c>
      <c r="K1139" s="381" t="s">
        <v>1413</v>
      </c>
      <c r="L1139" s="378" t="s">
        <v>2870</v>
      </c>
      <c r="M1139" s="378" t="s">
        <v>2863</v>
      </c>
      <c r="N1139" s="382">
        <v>32813</v>
      </c>
      <c r="O1139" s="383">
        <v>1989</v>
      </c>
      <c r="P1139" s="378" t="s">
        <v>1413</v>
      </c>
      <c r="Q1139" s="378" t="s">
        <v>1413</v>
      </c>
      <c r="R1139" s="378" t="s">
        <v>1413</v>
      </c>
      <c r="S1139" s="381" t="s">
        <v>1413</v>
      </c>
      <c r="T1139" s="381" t="s">
        <v>1413</v>
      </c>
      <c r="U1139" s="378" t="s">
        <v>1413</v>
      </c>
      <c r="V1139" s="384" t="s">
        <v>1496</v>
      </c>
      <c r="W1139" s="378" t="s">
        <v>1413</v>
      </c>
      <c r="X1139" s="378" t="s">
        <v>1413</v>
      </c>
      <c r="Y1139" s="378" t="s">
        <v>2785</v>
      </c>
      <c r="Z1139" s="385" t="s">
        <v>1413</v>
      </c>
      <c r="AA1139" s="385" t="s">
        <v>1413</v>
      </c>
      <c r="AB1139" s="378" t="s">
        <v>1413</v>
      </c>
      <c r="AC1139" s="378" t="s">
        <v>1413</v>
      </c>
      <c r="AD1139" s="378" t="s">
        <v>1413</v>
      </c>
      <c r="AE1139" s="378" t="s">
        <v>1413</v>
      </c>
      <c r="AF1139" s="378" t="s">
        <v>1413</v>
      </c>
    </row>
    <row r="1140" spans="1:32" hidden="1">
      <c r="A1140" s="378" t="s">
        <v>144</v>
      </c>
      <c r="B1140" s="379">
        <f t="shared" si="17"/>
        <v>0</v>
      </c>
      <c r="C1140" s="378"/>
      <c r="D1140" s="378"/>
      <c r="E1140" s="378"/>
      <c r="F1140" s="380" t="s">
        <v>1413</v>
      </c>
      <c r="G1140" s="378" t="s">
        <v>3070</v>
      </c>
      <c r="H1140" s="379" t="s">
        <v>1799</v>
      </c>
      <c r="I1140" s="378" t="s">
        <v>1968</v>
      </c>
      <c r="J1140" s="381" t="s">
        <v>1413</v>
      </c>
      <c r="K1140" s="381" t="s">
        <v>1413</v>
      </c>
      <c r="L1140" s="378" t="s">
        <v>3071</v>
      </c>
      <c r="M1140" s="378" t="s">
        <v>3072</v>
      </c>
      <c r="N1140" s="382">
        <v>38385</v>
      </c>
      <c r="O1140" s="383">
        <v>2005</v>
      </c>
      <c r="P1140" s="378" t="s">
        <v>1413</v>
      </c>
      <c r="Q1140" s="378" t="s">
        <v>1413</v>
      </c>
      <c r="R1140" s="378" t="s">
        <v>1413</v>
      </c>
      <c r="S1140" s="381" t="s">
        <v>1413</v>
      </c>
      <c r="T1140" s="381" t="s">
        <v>1413</v>
      </c>
      <c r="U1140" s="378" t="s">
        <v>1413</v>
      </c>
      <c r="V1140" s="384" t="s">
        <v>1496</v>
      </c>
      <c r="W1140" s="378" t="s">
        <v>1413</v>
      </c>
      <c r="X1140" s="378" t="s">
        <v>3073</v>
      </c>
      <c r="Y1140" s="378" t="s">
        <v>2871</v>
      </c>
      <c r="Z1140" s="385" t="s">
        <v>1413</v>
      </c>
      <c r="AA1140" s="385" t="s">
        <v>1413</v>
      </c>
      <c r="AB1140" s="378" t="s">
        <v>1413</v>
      </c>
      <c r="AC1140" s="378" t="s">
        <v>1413</v>
      </c>
      <c r="AD1140" s="378" t="s">
        <v>1413</v>
      </c>
      <c r="AE1140" s="378" t="s">
        <v>1413</v>
      </c>
      <c r="AF1140" s="378" t="s">
        <v>1413</v>
      </c>
    </row>
    <row r="1141" spans="1:32" hidden="1">
      <c r="A1141" s="378" t="s">
        <v>144</v>
      </c>
      <c r="B1141" s="379">
        <f t="shared" si="17"/>
        <v>0</v>
      </c>
      <c r="C1141" s="378"/>
      <c r="D1141" s="378"/>
      <c r="E1141" s="378"/>
      <c r="F1141" s="380" t="s">
        <v>1413</v>
      </c>
      <c r="G1141" s="378" t="s">
        <v>3074</v>
      </c>
      <c r="H1141" s="379" t="s">
        <v>1799</v>
      </c>
      <c r="I1141" s="378" t="s">
        <v>1968</v>
      </c>
      <c r="J1141" s="381" t="s">
        <v>1413</v>
      </c>
      <c r="K1141" s="381" t="s">
        <v>1413</v>
      </c>
      <c r="L1141" s="378" t="s">
        <v>3075</v>
      </c>
      <c r="M1141" s="378" t="s">
        <v>2460</v>
      </c>
      <c r="N1141" s="382">
        <v>38385</v>
      </c>
      <c r="O1141" s="383">
        <v>2005</v>
      </c>
      <c r="P1141" s="378" t="s">
        <v>1413</v>
      </c>
      <c r="Q1141" s="378" t="s">
        <v>1413</v>
      </c>
      <c r="R1141" s="378" t="s">
        <v>1413</v>
      </c>
      <c r="S1141" s="381" t="s">
        <v>1413</v>
      </c>
      <c r="T1141" s="381" t="s">
        <v>1413</v>
      </c>
      <c r="U1141" s="378" t="s">
        <v>3076</v>
      </c>
      <c r="V1141" s="384" t="s">
        <v>1496</v>
      </c>
      <c r="W1141" s="378" t="s">
        <v>1413</v>
      </c>
      <c r="X1141" s="378" t="s">
        <v>3077</v>
      </c>
      <c r="Y1141" s="378" t="s">
        <v>2871</v>
      </c>
      <c r="Z1141" s="385" t="s">
        <v>1413</v>
      </c>
      <c r="AA1141" s="385" t="s">
        <v>1413</v>
      </c>
      <c r="AB1141" s="378" t="s">
        <v>1413</v>
      </c>
      <c r="AC1141" s="378" t="s">
        <v>1413</v>
      </c>
      <c r="AD1141" s="378" t="s">
        <v>1413</v>
      </c>
      <c r="AE1141" s="378" t="s">
        <v>1413</v>
      </c>
      <c r="AF1141" s="378" t="s">
        <v>1413</v>
      </c>
    </row>
    <row r="1142" spans="1:32" hidden="1">
      <c r="A1142" s="378" t="s">
        <v>3541</v>
      </c>
      <c r="B1142" s="379">
        <f t="shared" si="17"/>
        <v>0</v>
      </c>
      <c r="C1142" s="378"/>
      <c r="D1142" s="378"/>
      <c r="E1142" s="378"/>
      <c r="F1142" s="380" t="s">
        <v>1413</v>
      </c>
      <c r="G1142" s="378" t="s">
        <v>3686</v>
      </c>
      <c r="H1142" s="379" t="s">
        <v>1799</v>
      </c>
      <c r="I1142" s="378" t="s">
        <v>1968</v>
      </c>
      <c r="J1142" s="381" t="s">
        <v>1413</v>
      </c>
      <c r="K1142" s="381" t="s">
        <v>1413</v>
      </c>
      <c r="L1142" s="378" t="s">
        <v>3581</v>
      </c>
      <c r="M1142" s="378" t="s">
        <v>3582</v>
      </c>
      <c r="N1142" s="382">
        <v>40924</v>
      </c>
      <c r="O1142" s="383">
        <v>2012</v>
      </c>
      <c r="P1142" s="378" t="s">
        <v>1413</v>
      </c>
      <c r="Q1142" s="378" t="s">
        <v>1413</v>
      </c>
      <c r="R1142" s="378" t="s">
        <v>1413</v>
      </c>
      <c r="S1142" s="381" t="s">
        <v>1413</v>
      </c>
      <c r="T1142" s="381" t="s">
        <v>1413</v>
      </c>
      <c r="U1142" s="378" t="s">
        <v>1413</v>
      </c>
      <c r="V1142" s="384" t="s">
        <v>1413</v>
      </c>
      <c r="W1142" s="378" t="s">
        <v>1413</v>
      </c>
      <c r="X1142" s="378" t="s">
        <v>1413</v>
      </c>
      <c r="Y1142" s="378" t="s">
        <v>3582</v>
      </c>
      <c r="Z1142" s="385" t="s">
        <v>1413</v>
      </c>
      <c r="AA1142" s="385" t="s">
        <v>1413</v>
      </c>
      <c r="AB1142" s="378" t="s">
        <v>964</v>
      </c>
      <c r="AC1142" s="378" t="s">
        <v>1413</v>
      </c>
      <c r="AD1142" s="378" t="s">
        <v>1413</v>
      </c>
      <c r="AE1142" s="378" t="s">
        <v>1413</v>
      </c>
      <c r="AF1142" s="378" t="s">
        <v>1413</v>
      </c>
    </row>
    <row r="1143" spans="1:32" hidden="1">
      <c r="A1143" s="378" t="s">
        <v>3541</v>
      </c>
      <c r="B1143" s="379">
        <f t="shared" si="17"/>
        <v>0</v>
      </c>
      <c r="C1143" s="378"/>
      <c r="D1143" s="378"/>
      <c r="E1143" s="378"/>
      <c r="F1143" s="380" t="s">
        <v>1413</v>
      </c>
      <c r="G1143" s="378" t="s">
        <v>3687</v>
      </c>
      <c r="H1143" s="379" t="s">
        <v>1799</v>
      </c>
      <c r="I1143" s="378" t="s">
        <v>1968</v>
      </c>
      <c r="J1143" s="381" t="s">
        <v>1413</v>
      </c>
      <c r="K1143" s="381" t="s">
        <v>1413</v>
      </c>
      <c r="L1143" s="378" t="s">
        <v>3581</v>
      </c>
      <c r="M1143" s="378" t="s">
        <v>3582</v>
      </c>
      <c r="N1143" s="382">
        <v>40897</v>
      </c>
      <c r="O1143" s="383">
        <v>2011</v>
      </c>
      <c r="P1143" s="378" t="s">
        <v>1413</v>
      </c>
      <c r="Q1143" s="378" t="s">
        <v>1413</v>
      </c>
      <c r="R1143" s="378" t="s">
        <v>1413</v>
      </c>
      <c r="S1143" s="381" t="s">
        <v>1413</v>
      </c>
      <c r="T1143" s="381" t="s">
        <v>1413</v>
      </c>
      <c r="U1143" s="378" t="s">
        <v>1413</v>
      </c>
      <c r="V1143" s="384" t="s">
        <v>1413</v>
      </c>
      <c r="W1143" s="378" t="s">
        <v>1413</v>
      </c>
      <c r="X1143" s="378" t="s">
        <v>1413</v>
      </c>
      <c r="Y1143" s="378" t="s">
        <v>3582</v>
      </c>
      <c r="Z1143" s="385" t="s">
        <v>1413</v>
      </c>
      <c r="AA1143" s="385" t="s">
        <v>1413</v>
      </c>
      <c r="AB1143" s="378" t="s">
        <v>964</v>
      </c>
      <c r="AC1143" s="378" t="s">
        <v>1413</v>
      </c>
      <c r="AD1143" s="378" t="s">
        <v>1413</v>
      </c>
      <c r="AE1143" s="378" t="s">
        <v>1413</v>
      </c>
      <c r="AF1143" s="378" t="s">
        <v>1413</v>
      </c>
    </row>
    <row r="1144" spans="1:32" hidden="1">
      <c r="A1144" s="378" t="s">
        <v>3541</v>
      </c>
      <c r="B1144" s="379">
        <f t="shared" si="17"/>
        <v>0</v>
      </c>
      <c r="C1144" s="378"/>
      <c r="D1144" s="378"/>
      <c r="E1144" s="378"/>
      <c r="F1144" s="380" t="s">
        <v>1413</v>
      </c>
      <c r="G1144" s="378" t="s">
        <v>3586</v>
      </c>
      <c r="H1144" s="379" t="s">
        <v>1799</v>
      </c>
      <c r="I1144" s="378" t="s">
        <v>1968</v>
      </c>
      <c r="J1144" s="381" t="s">
        <v>1413</v>
      </c>
      <c r="K1144" s="381" t="s">
        <v>1413</v>
      </c>
      <c r="L1144" s="378" t="s">
        <v>3587</v>
      </c>
      <c r="M1144" s="378" t="s">
        <v>2863</v>
      </c>
      <c r="N1144" s="382">
        <v>42185</v>
      </c>
      <c r="O1144" s="383">
        <v>2015</v>
      </c>
      <c r="P1144" s="378" t="s">
        <v>1413</v>
      </c>
      <c r="Q1144" s="378" t="s">
        <v>1413</v>
      </c>
      <c r="R1144" s="378" t="s">
        <v>1413</v>
      </c>
      <c r="S1144" s="381" t="s">
        <v>1413</v>
      </c>
      <c r="T1144" s="381" t="s">
        <v>1413</v>
      </c>
      <c r="U1144" s="378" t="s">
        <v>1413</v>
      </c>
      <c r="V1144" s="384" t="s">
        <v>1413</v>
      </c>
      <c r="W1144" s="378" t="s">
        <v>1413</v>
      </c>
      <c r="X1144" s="378" t="s">
        <v>1413</v>
      </c>
      <c r="Y1144" s="378" t="s">
        <v>1413</v>
      </c>
      <c r="Z1144" s="385" t="s">
        <v>1413</v>
      </c>
      <c r="AA1144" s="385" t="s">
        <v>1413</v>
      </c>
      <c r="AB1144" s="378" t="s">
        <v>1413</v>
      </c>
      <c r="AC1144" s="378" t="s">
        <v>1413</v>
      </c>
      <c r="AD1144" s="378" t="s">
        <v>1413</v>
      </c>
      <c r="AE1144" s="378" t="s">
        <v>1413</v>
      </c>
      <c r="AF1144" s="378" t="s">
        <v>1413</v>
      </c>
    </row>
    <row r="1145" spans="1:32" hidden="1">
      <c r="A1145" s="378" t="s">
        <v>3541</v>
      </c>
      <c r="B1145" s="379">
        <f t="shared" si="17"/>
        <v>0</v>
      </c>
      <c r="C1145" s="378"/>
      <c r="D1145" s="378"/>
      <c r="E1145" s="378"/>
      <c r="F1145" s="380" t="s">
        <v>1413</v>
      </c>
      <c r="G1145" s="378" t="s">
        <v>3717</v>
      </c>
      <c r="H1145" s="379" t="s">
        <v>1799</v>
      </c>
      <c r="I1145" s="378" t="s">
        <v>1968</v>
      </c>
      <c r="J1145" s="381" t="s">
        <v>1413</v>
      </c>
      <c r="K1145" s="381" t="s">
        <v>1413</v>
      </c>
      <c r="L1145" s="378" t="s">
        <v>3581</v>
      </c>
      <c r="M1145" s="378" t="s">
        <v>3582</v>
      </c>
      <c r="N1145" s="382">
        <v>40701</v>
      </c>
      <c r="O1145" s="383">
        <v>2011</v>
      </c>
      <c r="P1145" s="378" t="s">
        <v>1413</v>
      </c>
      <c r="Q1145" s="378" t="s">
        <v>1413</v>
      </c>
      <c r="R1145" s="378" t="s">
        <v>1413</v>
      </c>
      <c r="S1145" s="381" t="s">
        <v>1413</v>
      </c>
      <c r="T1145" s="381" t="s">
        <v>1413</v>
      </c>
      <c r="U1145" s="378" t="s">
        <v>1413</v>
      </c>
      <c r="V1145" s="384" t="s">
        <v>2728</v>
      </c>
      <c r="W1145" s="378" t="s">
        <v>1413</v>
      </c>
      <c r="X1145" s="378" t="s">
        <v>1413</v>
      </c>
      <c r="Y1145" s="378" t="s">
        <v>3582</v>
      </c>
      <c r="Z1145" s="385" t="s">
        <v>1413</v>
      </c>
      <c r="AA1145" s="385" t="s">
        <v>1413</v>
      </c>
      <c r="AB1145" s="378" t="s">
        <v>964</v>
      </c>
      <c r="AC1145" s="378" t="s">
        <v>1413</v>
      </c>
      <c r="AD1145" s="378" t="s">
        <v>1413</v>
      </c>
      <c r="AE1145" s="378" t="s">
        <v>1413</v>
      </c>
      <c r="AF1145" s="378" t="s">
        <v>1413</v>
      </c>
    </row>
    <row r="1146" spans="1:32" hidden="1">
      <c r="A1146" s="378" t="s">
        <v>3541</v>
      </c>
      <c r="B1146" s="379">
        <f t="shared" si="17"/>
        <v>0</v>
      </c>
      <c r="C1146" s="378"/>
      <c r="D1146" s="378"/>
      <c r="E1146" s="378"/>
      <c r="F1146" s="380" t="s">
        <v>1413</v>
      </c>
      <c r="G1146" s="378" t="s">
        <v>3730</v>
      </c>
      <c r="H1146" s="379" t="s">
        <v>1799</v>
      </c>
      <c r="I1146" s="378" t="s">
        <v>1968</v>
      </c>
      <c r="J1146" s="381" t="s">
        <v>1413</v>
      </c>
      <c r="K1146" s="381" t="s">
        <v>1413</v>
      </c>
      <c r="L1146" s="378" t="s">
        <v>3581</v>
      </c>
      <c r="M1146" s="378" t="s">
        <v>3582</v>
      </c>
      <c r="N1146" s="382">
        <v>41380</v>
      </c>
      <c r="O1146" s="383">
        <v>2013</v>
      </c>
      <c r="P1146" s="378" t="s">
        <v>1413</v>
      </c>
      <c r="Q1146" s="378" t="s">
        <v>1413</v>
      </c>
      <c r="R1146" s="378" t="s">
        <v>1413</v>
      </c>
      <c r="S1146" s="381" t="s">
        <v>1413</v>
      </c>
      <c r="T1146" s="381" t="s">
        <v>1413</v>
      </c>
      <c r="U1146" s="378" t="s">
        <v>1413</v>
      </c>
      <c r="V1146" s="384" t="s">
        <v>2728</v>
      </c>
      <c r="W1146" s="378" t="s">
        <v>1413</v>
      </c>
      <c r="X1146" s="378" t="s">
        <v>1413</v>
      </c>
      <c r="Y1146" s="378" t="s">
        <v>3582</v>
      </c>
      <c r="Z1146" s="385" t="s">
        <v>1413</v>
      </c>
      <c r="AA1146" s="385" t="s">
        <v>1413</v>
      </c>
      <c r="AB1146" s="378" t="s">
        <v>964</v>
      </c>
      <c r="AC1146" s="378" t="s">
        <v>1413</v>
      </c>
      <c r="AD1146" s="378" t="s">
        <v>1413</v>
      </c>
      <c r="AE1146" s="378" t="s">
        <v>1413</v>
      </c>
      <c r="AF1146" s="378" t="s">
        <v>1413</v>
      </c>
    </row>
    <row r="1147" spans="1:32" hidden="1">
      <c r="A1147" s="378" t="s">
        <v>3541</v>
      </c>
      <c r="B1147" s="379">
        <f t="shared" si="17"/>
        <v>0</v>
      </c>
      <c r="C1147" s="378"/>
      <c r="D1147" s="378"/>
      <c r="E1147" s="378"/>
      <c r="F1147" s="380" t="s">
        <v>1413</v>
      </c>
      <c r="G1147" s="378" t="s">
        <v>3744</v>
      </c>
      <c r="H1147" s="379" t="s">
        <v>1799</v>
      </c>
      <c r="I1147" s="378" t="s">
        <v>1968</v>
      </c>
      <c r="J1147" s="381" t="s">
        <v>1413</v>
      </c>
      <c r="K1147" s="381" t="s">
        <v>1413</v>
      </c>
      <c r="L1147" s="378" t="s">
        <v>3581</v>
      </c>
      <c r="M1147" s="378" t="s">
        <v>3582</v>
      </c>
      <c r="N1147" s="382">
        <v>39749</v>
      </c>
      <c r="O1147" s="383">
        <v>2008</v>
      </c>
      <c r="P1147" s="378" t="s">
        <v>1413</v>
      </c>
      <c r="Q1147" s="378" t="s">
        <v>1413</v>
      </c>
      <c r="R1147" s="378" t="s">
        <v>1413</v>
      </c>
      <c r="S1147" s="381" t="s">
        <v>1413</v>
      </c>
      <c r="T1147" s="381" t="s">
        <v>1413</v>
      </c>
      <c r="U1147" s="378" t="s">
        <v>1413</v>
      </c>
      <c r="V1147" s="384" t="s">
        <v>2728</v>
      </c>
      <c r="W1147" s="378" t="s">
        <v>1413</v>
      </c>
      <c r="X1147" s="378" t="s">
        <v>1413</v>
      </c>
      <c r="Y1147" s="378" t="s">
        <v>3582</v>
      </c>
      <c r="Z1147" s="385" t="s">
        <v>1413</v>
      </c>
      <c r="AA1147" s="385" t="s">
        <v>1413</v>
      </c>
      <c r="AB1147" s="378" t="s">
        <v>964</v>
      </c>
      <c r="AC1147" s="378" t="s">
        <v>1413</v>
      </c>
      <c r="AD1147" s="378" t="s">
        <v>1413</v>
      </c>
      <c r="AE1147" s="378" t="s">
        <v>1413</v>
      </c>
      <c r="AF1147" s="378" t="s">
        <v>1413</v>
      </c>
    </row>
    <row r="1148" spans="1:32" hidden="1">
      <c r="A1148" s="378" t="s">
        <v>3541</v>
      </c>
      <c r="B1148" s="379">
        <f t="shared" si="17"/>
        <v>0</v>
      </c>
      <c r="C1148" s="378"/>
      <c r="D1148" s="378"/>
      <c r="E1148" s="378"/>
      <c r="F1148" s="380" t="s">
        <v>1413</v>
      </c>
      <c r="G1148" s="378" t="s">
        <v>3605</v>
      </c>
      <c r="H1148" s="379" t="s">
        <v>1799</v>
      </c>
      <c r="I1148" s="378" t="s">
        <v>1968</v>
      </c>
      <c r="J1148" s="381" t="s">
        <v>1413</v>
      </c>
      <c r="K1148" s="381" t="s">
        <v>1413</v>
      </c>
      <c r="L1148" s="378" t="s">
        <v>3606</v>
      </c>
      <c r="M1148" s="378" t="s">
        <v>3607</v>
      </c>
      <c r="N1148" s="382">
        <v>17777</v>
      </c>
      <c r="O1148" s="383">
        <v>1948</v>
      </c>
      <c r="P1148" s="378" t="s">
        <v>1413</v>
      </c>
      <c r="Q1148" s="378" t="s">
        <v>1413</v>
      </c>
      <c r="R1148" s="378" t="s">
        <v>1413</v>
      </c>
      <c r="S1148" s="381">
        <v>7</v>
      </c>
      <c r="T1148" s="381" t="s">
        <v>1426</v>
      </c>
      <c r="U1148" s="378" t="s">
        <v>3608</v>
      </c>
      <c r="V1148" s="384" t="s">
        <v>1426</v>
      </c>
      <c r="W1148" s="378" t="s">
        <v>1413</v>
      </c>
      <c r="X1148" s="378" t="s">
        <v>1413</v>
      </c>
      <c r="Y1148" s="378" t="s">
        <v>956</v>
      </c>
      <c r="Z1148" s="385" t="s">
        <v>1413</v>
      </c>
      <c r="AA1148" s="385" t="s">
        <v>1413</v>
      </c>
      <c r="AB1148" s="378" t="s">
        <v>3609</v>
      </c>
      <c r="AC1148" s="378" t="s">
        <v>1413</v>
      </c>
      <c r="AD1148" s="378" t="s">
        <v>1413</v>
      </c>
      <c r="AE1148" s="378" t="s">
        <v>1413</v>
      </c>
      <c r="AF1148" s="378" t="s">
        <v>1413</v>
      </c>
    </row>
    <row r="1149" spans="1:32" hidden="1">
      <c r="A1149" s="378" t="s">
        <v>3541</v>
      </c>
      <c r="B1149" s="379">
        <f t="shared" si="17"/>
        <v>0</v>
      </c>
      <c r="C1149" s="378"/>
      <c r="D1149" s="378"/>
      <c r="E1149" s="378"/>
      <c r="F1149" s="380" t="s">
        <v>1413</v>
      </c>
      <c r="G1149" s="378" t="s">
        <v>3621</v>
      </c>
      <c r="H1149" s="379" t="s">
        <v>1799</v>
      </c>
      <c r="I1149" s="378" t="s">
        <v>1968</v>
      </c>
      <c r="J1149" s="381" t="s">
        <v>1413</v>
      </c>
      <c r="K1149" s="381" t="s">
        <v>1413</v>
      </c>
      <c r="L1149" s="378" t="s">
        <v>3622</v>
      </c>
      <c r="M1149" s="378" t="s">
        <v>2863</v>
      </c>
      <c r="N1149" s="382">
        <v>42185</v>
      </c>
      <c r="O1149" s="383">
        <v>2015</v>
      </c>
      <c r="P1149" s="378" t="s">
        <v>1413</v>
      </c>
      <c r="Q1149" s="378" t="s">
        <v>1413</v>
      </c>
      <c r="R1149" s="378" t="s">
        <v>1413</v>
      </c>
      <c r="S1149" s="381" t="s">
        <v>1413</v>
      </c>
      <c r="T1149" s="381" t="s">
        <v>1413</v>
      </c>
      <c r="U1149" s="378" t="s">
        <v>1413</v>
      </c>
      <c r="V1149" s="384" t="s">
        <v>1413</v>
      </c>
      <c r="W1149" s="378" t="s">
        <v>1413</v>
      </c>
      <c r="X1149" s="378" t="s">
        <v>1413</v>
      </c>
      <c r="Y1149" s="378" t="s">
        <v>1413</v>
      </c>
      <c r="Z1149" s="385" t="s">
        <v>1413</v>
      </c>
      <c r="AA1149" s="385" t="s">
        <v>1413</v>
      </c>
      <c r="AB1149" s="378" t="s">
        <v>1413</v>
      </c>
      <c r="AC1149" s="378" t="s">
        <v>1413</v>
      </c>
      <c r="AD1149" s="378" t="s">
        <v>1413</v>
      </c>
      <c r="AE1149" s="378" t="s">
        <v>1413</v>
      </c>
      <c r="AF1149" s="378" t="s">
        <v>1413</v>
      </c>
    </row>
    <row r="1150" spans="1:32" hidden="1">
      <c r="A1150" s="378" t="s">
        <v>50</v>
      </c>
      <c r="B1150" s="379">
        <f t="shared" si="17"/>
        <v>0</v>
      </c>
      <c r="C1150" s="378"/>
      <c r="D1150" s="378"/>
      <c r="E1150" s="378"/>
      <c r="F1150" s="380" t="s">
        <v>1413</v>
      </c>
      <c r="G1150" s="378" t="s">
        <v>4472</v>
      </c>
      <c r="H1150" s="379" t="s">
        <v>1799</v>
      </c>
      <c r="I1150" s="378" t="s">
        <v>1968</v>
      </c>
      <c r="J1150" s="381" t="s">
        <v>1413</v>
      </c>
      <c r="K1150" s="381" t="s">
        <v>1413</v>
      </c>
      <c r="L1150" s="378" t="s">
        <v>4473</v>
      </c>
      <c r="M1150" s="378" t="s">
        <v>4355</v>
      </c>
      <c r="N1150" s="382">
        <v>38959</v>
      </c>
      <c r="O1150" s="383">
        <v>2006</v>
      </c>
      <c r="P1150" s="378" t="s">
        <v>1413</v>
      </c>
      <c r="Q1150" s="378" t="s">
        <v>1413</v>
      </c>
      <c r="R1150" s="378" t="s">
        <v>1413</v>
      </c>
      <c r="S1150" s="381">
        <v>7</v>
      </c>
      <c r="T1150" s="381" t="s">
        <v>1261</v>
      </c>
      <c r="U1150" s="378" t="s">
        <v>4356</v>
      </c>
      <c r="V1150" s="384" t="s">
        <v>1261</v>
      </c>
      <c r="W1150" s="378" t="s">
        <v>1413</v>
      </c>
      <c r="X1150" s="378" t="s">
        <v>4474</v>
      </c>
      <c r="Y1150" s="378" t="s">
        <v>954</v>
      </c>
      <c r="Z1150" s="385" t="s">
        <v>1413</v>
      </c>
      <c r="AA1150" s="385" t="s">
        <v>1413</v>
      </c>
      <c r="AB1150" s="378" t="s">
        <v>4357</v>
      </c>
      <c r="AC1150" s="378" t="s">
        <v>4358</v>
      </c>
      <c r="AD1150" s="378" t="s">
        <v>1413</v>
      </c>
      <c r="AE1150" s="378" t="s">
        <v>4475</v>
      </c>
      <c r="AF1150" s="378" t="s">
        <v>1413</v>
      </c>
    </row>
    <row r="1151" spans="1:32" hidden="1">
      <c r="A1151" s="378" t="s">
        <v>149</v>
      </c>
      <c r="B1151" s="379">
        <f t="shared" si="17"/>
        <v>0</v>
      </c>
      <c r="C1151" s="378"/>
      <c r="D1151" s="378"/>
      <c r="E1151" s="378"/>
      <c r="F1151" s="380" t="s">
        <v>1413</v>
      </c>
      <c r="G1151" s="378" t="s">
        <v>4903</v>
      </c>
      <c r="H1151" s="379" t="s">
        <v>1799</v>
      </c>
      <c r="I1151" s="378" t="s">
        <v>1968</v>
      </c>
      <c r="J1151" s="381" t="s">
        <v>1413</v>
      </c>
      <c r="K1151" s="381" t="s">
        <v>1413</v>
      </c>
      <c r="L1151" s="378" t="s">
        <v>6470</v>
      </c>
      <c r="M1151" s="378" t="s">
        <v>4657</v>
      </c>
      <c r="N1151" s="382">
        <v>32686</v>
      </c>
      <c r="O1151" s="383">
        <v>1989</v>
      </c>
      <c r="P1151" s="378" t="s">
        <v>1413</v>
      </c>
      <c r="Q1151" s="378" t="s">
        <v>1413</v>
      </c>
      <c r="R1151" s="378" t="s">
        <v>1413</v>
      </c>
      <c r="S1151" s="381">
        <v>4</v>
      </c>
      <c r="T1151" s="381" t="s">
        <v>1261</v>
      </c>
      <c r="U1151" s="378" t="s">
        <v>1413</v>
      </c>
      <c r="V1151" s="384" t="s">
        <v>1426</v>
      </c>
      <c r="W1151" s="378" t="s">
        <v>133</v>
      </c>
      <c r="X1151" s="378" t="s">
        <v>4904</v>
      </c>
      <c r="Y1151" s="378" t="s">
        <v>4657</v>
      </c>
      <c r="Z1151" s="385" t="s">
        <v>1413</v>
      </c>
      <c r="AA1151" s="385" t="s">
        <v>1413</v>
      </c>
      <c r="AB1151" s="378" t="s">
        <v>4905</v>
      </c>
      <c r="AC1151" s="378" t="s">
        <v>1413</v>
      </c>
      <c r="AD1151" s="378" t="s">
        <v>1413</v>
      </c>
      <c r="AE1151" s="378" t="s">
        <v>1413</v>
      </c>
      <c r="AF1151" s="378" t="s">
        <v>1413</v>
      </c>
    </row>
    <row r="1152" spans="1:32" hidden="1">
      <c r="A1152" s="378" t="s">
        <v>149</v>
      </c>
      <c r="B1152" s="379">
        <f t="shared" si="17"/>
        <v>0</v>
      </c>
      <c r="C1152" s="378"/>
      <c r="D1152" s="378"/>
      <c r="E1152" s="378"/>
      <c r="F1152" s="380" t="s">
        <v>1413</v>
      </c>
      <c r="G1152" s="378" t="s">
        <v>4906</v>
      </c>
      <c r="H1152" s="379" t="s">
        <v>1799</v>
      </c>
      <c r="I1152" s="378" t="s">
        <v>1968</v>
      </c>
      <c r="J1152" s="381" t="s">
        <v>1413</v>
      </c>
      <c r="K1152" s="381" t="s">
        <v>1413</v>
      </c>
      <c r="L1152" s="378" t="s">
        <v>4907</v>
      </c>
      <c r="M1152" s="378" t="s">
        <v>4657</v>
      </c>
      <c r="N1152" s="382">
        <v>40842</v>
      </c>
      <c r="O1152" s="383">
        <v>2011</v>
      </c>
      <c r="P1152" s="378" t="s">
        <v>1413</v>
      </c>
      <c r="Q1152" s="378" t="s">
        <v>1413</v>
      </c>
      <c r="R1152" s="378" t="s">
        <v>1413</v>
      </c>
      <c r="S1152" s="381">
        <v>5</v>
      </c>
      <c r="T1152" s="381" t="s">
        <v>1261</v>
      </c>
      <c r="U1152" s="378" t="s">
        <v>1413</v>
      </c>
      <c r="V1152" s="384" t="s">
        <v>1426</v>
      </c>
      <c r="W1152" s="378" t="s">
        <v>1413</v>
      </c>
      <c r="X1152" s="378" t="s">
        <v>1413</v>
      </c>
      <c r="Y1152" s="378" t="s">
        <v>4657</v>
      </c>
      <c r="Z1152" s="385" t="s">
        <v>1413</v>
      </c>
      <c r="AA1152" s="385" t="s">
        <v>1413</v>
      </c>
      <c r="AB1152" s="378" t="s">
        <v>4908</v>
      </c>
      <c r="AC1152" s="378" t="s">
        <v>1413</v>
      </c>
      <c r="AD1152" s="378" t="s">
        <v>1413</v>
      </c>
      <c r="AE1152" s="378" t="s">
        <v>1413</v>
      </c>
      <c r="AF1152" s="378" t="s">
        <v>1413</v>
      </c>
    </row>
    <row r="1153" spans="1:32" hidden="1">
      <c r="A1153" s="378" t="s">
        <v>149</v>
      </c>
      <c r="B1153" s="379">
        <f t="shared" si="17"/>
        <v>0</v>
      </c>
      <c r="C1153" s="378"/>
      <c r="D1153" s="378"/>
      <c r="E1153" s="378"/>
      <c r="F1153" s="380" t="s">
        <v>1413</v>
      </c>
      <c r="G1153" s="378" t="s">
        <v>4925</v>
      </c>
      <c r="H1153" s="379" t="s">
        <v>1799</v>
      </c>
      <c r="I1153" s="378" t="s">
        <v>1968</v>
      </c>
      <c r="J1153" s="381" t="s">
        <v>1413</v>
      </c>
      <c r="K1153" s="381" t="s">
        <v>1413</v>
      </c>
      <c r="L1153" s="378" t="s">
        <v>4926</v>
      </c>
      <c r="M1153" s="378" t="s">
        <v>4927</v>
      </c>
      <c r="N1153" s="382">
        <v>37069</v>
      </c>
      <c r="O1153" s="383">
        <v>2001</v>
      </c>
      <c r="P1153" s="378" t="s">
        <v>1413</v>
      </c>
      <c r="Q1153" s="378" t="s">
        <v>1413</v>
      </c>
      <c r="R1153" s="378" t="s">
        <v>1413</v>
      </c>
      <c r="S1153" s="381" t="s">
        <v>1413</v>
      </c>
      <c r="T1153" s="381" t="s">
        <v>1413</v>
      </c>
      <c r="U1153" s="378" t="s">
        <v>4928</v>
      </c>
      <c r="V1153" s="384" t="s">
        <v>1261</v>
      </c>
      <c r="W1153" s="378" t="s">
        <v>1845</v>
      </c>
      <c r="X1153" s="378" t="s">
        <v>4929</v>
      </c>
      <c r="Y1153" s="378" t="s">
        <v>1413</v>
      </c>
      <c r="Z1153" s="385" t="s">
        <v>1413</v>
      </c>
      <c r="AA1153" s="385" t="s">
        <v>1413</v>
      </c>
      <c r="AB1153" s="378" t="s">
        <v>1413</v>
      </c>
      <c r="AC1153" s="378" t="s">
        <v>4930</v>
      </c>
      <c r="AD1153" s="378" t="s">
        <v>1413</v>
      </c>
      <c r="AE1153" s="378" t="s">
        <v>1413</v>
      </c>
      <c r="AF1153" s="378" t="s">
        <v>1413</v>
      </c>
    </row>
    <row r="1154" spans="1:32" hidden="1">
      <c r="A1154" s="378" t="s">
        <v>150</v>
      </c>
      <c r="B1154" s="379">
        <f t="shared" si="17"/>
        <v>0</v>
      </c>
      <c r="C1154" s="378"/>
      <c r="D1154" s="378"/>
      <c r="E1154" s="378"/>
      <c r="F1154" s="380" t="s">
        <v>1413</v>
      </c>
      <c r="G1154" s="378" t="s">
        <v>5059</v>
      </c>
      <c r="H1154" s="379" t="s">
        <v>1799</v>
      </c>
      <c r="I1154" s="378" t="s">
        <v>1968</v>
      </c>
      <c r="J1154" s="381" t="s">
        <v>1413</v>
      </c>
      <c r="K1154" s="381" t="s">
        <v>1413</v>
      </c>
      <c r="L1154" s="378" t="s">
        <v>5060</v>
      </c>
      <c r="M1154" s="378" t="s">
        <v>5061</v>
      </c>
      <c r="N1154" s="382">
        <v>42153</v>
      </c>
      <c r="O1154" s="383">
        <v>2015</v>
      </c>
      <c r="P1154" s="378" t="s">
        <v>1413</v>
      </c>
      <c r="Q1154" s="378" t="s">
        <v>1413</v>
      </c>
      <c r="R1154" s="378" t="s">
        <v>1413</v>
      </c>
      <c r="S1154" s="381">
        <v>10</v>
      </c>
      <c r="T1154" s="381" t="s">
        <v>1426</v>
      </c>
      <c r="U1154" s="378" t="s">
        <v>5062</v>
      </c>
      <c r="V1154" s="384" t="s">
        <v>1426</v>
      </c>
      <c r="W1154" s="378" t="s">
        <v>5063</v>
      </c>
      <c r="X1154" s="378" t="s">
        <v>5064</v>
      </c>
      <c r="Y1154" s="378" t="s">
        <v>1413</v>
      </c>
      <c r="Z1154" s="385" t="s">
        <v>1413</v>
      </c>
      <c r="AA1154" s="385" t="s">
        <v>1413</v>
      </c>
      <c r="AB1154" s="378" t="s">
        <v>5055</v>
      </c>
      <c r="AC1154" s="378" t="s">
        <v>1413</v>
      </c>
      <c r="AD1154" s="378" t="s">
        <v>1413</v>
      </c>
      <c r="AE1154" s="378" t="s">
        <v>1413</v>
      </c>
      <c r="AF1154" s="378" t="s">
        <v>1413</v>
      </c>
    </row>
    <row r="1155" spans="1:32" hidden="1">
      <c r="A1155" s="378" t="s">
        <v>151</v>
      </c>
      <c r="B1155" s="379">
        <f t="shared" si="17"/>
        <v>0</v>
      </c>
      <c r="C1155" s="378"/>
      <c r="D1155" s="378"/>
      <c r="E1155" s="378"/>
      <c r="F1155" s="380" t="s">
        <v>1413</v>
      </c>
      <c r="G1155" s="378" t="s">
        <v>5767</v>
      </c>
      <c r="H1155" s="379" t="s">
        <v>1799</v>
      </c>
      <c r="I1155" s="378" t="s">
        <v>1968</v>
      </c>
      <c r="J1155" s="381" t="s">
        <v>1413</v>
      </c>
      <c r="K1155" s="381" t="s">
        <v>1413</v>
      </c>
      <c r="L1155" s="378" t="s">
        <v>5604</v>
      </c>
      <c r="M1155" s="378" t="s">
        <v>2499</v>
      </c>
      <c r="N1155" s="382">
        <v>34789</v>
      </c>
      <c r="O1155" s="383">
        <v>1995</v>
      </c>
      <c r="P1155" s="378" t="s">
        <v>1413</v>
      </c>
      <c r="Q1155" s="378" t="s">
        <v>1413</v>
      </c>
      <c r="R1155" s="378" t="s">
        <v>1413</v>
      </c>
      <c r="S1155" s="381" t="s">
        <v>1413</v>
      </c>
      <c r="T1155" s="381" t="s">
        <v>1413</v>
      </c>
      <c r="U1155" s="378" t="s">
        <v>5605</v>
      </c>
      <c r="V1155" s="384" t="s">
        <v>2728</v>
      </c>
      <c r="W1155" s="378" t="s">
        <v>1413</v>
      </c>
      <c r="X1155" s="378" t="s">
        <v>5768</v>
      </c>
      <c r="Y1155" s="378" t="s">
        <v>5605</v>
      </c>
      <c r="Z1155" s="385" t="s">
        <v>1413</v>
      </c>
      <c r="AA1155" s="385" t="s">
        <v>1413</v>
      </c>
      <c r="AB1155" s="378" t="s">
        <v>5607</v>
      </c>
      <c r="AC1155" s="378" t="s">
        <v>1413</v>
      </c>
      <c r="AD1155" s="378" t="s">
        <v>1413</v>
      </c>
      <c r="AE1155" s="378" t="s">
        <v>1413</v>
      </c>
      <c r="AF1155" s="378" t="s">
        <v>1413</v>
      </c>
    </row>
    <row r="1156" spans="1:32" hidden="1">
      <c r="A1156" s="378" t="s">
        <v>151</v>
      </c>
      <c r="B1156" s="379">
        <f t="shared" si="17"/>
        <v>0</v>
      </c>
      <c r="C1156" s="378"/>
      <c r="D1156" s="378"/>
      <c r="E1156" s="378"/>
      <c r="F1156" s="380" t="s">
        <v>1413</v>
      </c>
      <c r="G1156" s="378" t="s">
        <v>5777</v>
      </c>
      <c r="H1156" s="379" t="s">
        <v>1799</v>
      </c>
      <c r="I1156" s="378" t="s">
        <v>1968</v>
      </c>
      <c r="J1156" s="381" t="s">
        <v>1413</v>
      </c>
      <c r="K1156" s="381" t="s">
        <v>1413</v>
      </c>
      <c r="L1156" s="378" t="s">
        <v>5604</v>
      </c>
      <c r="M1156" s="378" t="s">
        <v>2499</v>
      </c>
      <c r="N1156" s="382">
        <v>40147</v>
      </c>
      <c r="O1156" s="383">
        <v>2009</v>
      </c>
      <c r="P1156" s="378" t="s">
        <v>1413</v>
      </c>
      <c r="Q1156" s="378" t="s">
        <v>1413</v>
      </c>
      <c r="R1156" s="378" t="s">
        <v>1413</v>
      </c>
      <c r="S1156" s="381" t="s">
        <v>1413</v>
      </c>
      <c r="T1156" s="381" t="s">
        <v>1413</v>
      </c>
      <c r="U1156" s="378" t="s">
        <v>5605</v>
      </c>
      <c r="V1156" s="384" t="s">
        <v>2728</v>
      </c>
      <c r="W1156" s="378" t="s">
        <v>133</v>
      </c>
      <c r="X1156" s="378" t="s">
        <v>5778</v>
      </c>
      <c r="Y1156" s="378" t="s">
        <v>5605</v>
      </c>
      <c r="Z1156" s="385" t="s">
        <v>1413</v>
      </c>
      <c r="AA1156" s="385" t="s">
        <v>1413</v>
      </c>
      <c r="AB1156" s="378" t="s">
        <v>5607</v>
      </c>
      <c r="AC1156" s="378" t="s">
        <v>1413</v>
      </c>
      <c r="AD1156" s="378" t="s">
        <v>1413</v>
      </c>
      <c r="AE1156" s="378" t="s">
        <v>1413</v>
      </c>
      <c r="AF1156" s="378" t="s">
        <v>1413</v>
      </c>
    </row>
    <row r="1157" spans="1:32" hidden="1">
      <c r="A1157" s="378" t="s">
        <v>151</v>
      </c>
      <c r="B1157" s="379">
        <f t="shared" si="17"/>
        <v>0</v>
      </c>
      <c r="C1157" s="378"/>
      <c r="D1157" s="378"/>
      <c r="E1157" s="378"/>
      <c r="F1157" s="380" t="s">
        <v>1413</v>
      </c>
      <c r="G1157" s="378" t="s">
        <v>5779</v>
      </c>
      <c r="H1157" s="379" t="s">
        <v>1799</v>
      </c>
      <c r="I1157" s="378" t="s">
        <v>1968</v>
      </c>
      <c r="J1157" s="381" t="s">
        <v>1413</v>
      </c>
      <c r="K1157" s="381" t="s">
        <v>1413</v>
      </c>
      <c r="L1157" s="378" t="s">
        <v>5604</v>
      </c>
      <c r="M1157" s="378" t="s">
        <v>2499</v>
      </c>
      <c r="N1157" s="382">
        <v>36427</v>
      </c>
      <c r="O1157" s="383">
        <v>1999</v>
      </c>
      <c r="P1157" s="378" t="s">
        <v>1413</v>
      </c>
      <c r="Q1157" s="378" t="s">
        <v>1413</v>
      </c>
      <c r="R1157" s="378" t="s">
        <v>1413</v>
      </c>
      <c r="S1157" s="381" t="s">
        <v>1413</v>
      </c>
      <c r="T1157" s="381" t="s">
        <v>1413</v>
      </c>
      <c r="U1157" s="378" t="s">
        <v>5605</v>
      </c>
      <c r="V1157" s="384" t="s">
        <v>2728</v>
      </c>
      <c r="W1157" s="378" t="s">
        <v>1413</v>
      </c>
      <c r="X1157" s="378" t="s">
        <v>5780</v>
      </c>
      <c r="Y1157" s="378" t="s">
        <v>5605</v>
      </c>
      <c r="Z1157" s="385" t="s">
        <v>1413</v>
      </c>
      <c r="AA1157" s="385" t="s">
        <v>1413</v>
      </c>
      <c r="AB1157" s="378" t="s">
        <v>5607</v>
      </c>
      <c r="AC1157" s="378" t="s">
        <v>1413</v>
      </c>
      <c r="AD1157" s="378" t="s">
        <v>1413</v>
      </c>
      <c r="AE1157" s="378" t="s">
        <v>1413</v>
      </c>
      <c r="AF1157" s="378" t="s">
        <v>1413</v>
      </c>
    </row>
    <row r="1158" spans="1:32" hidden="1">
      <c r="A1158" s="378" t="s">
        <v>151</v>
      </c>
      <c r="B1158" s="379">
        <f t="shared" ref="B1158:B1211" si="18">COUNTIF(C1158:E1158,"yes")</f>
        <v>0</v>
      </c>
      <c r="C1158" s="378"/>
      <c r="D1158" s="378"/>
      <c r="E1158" s="378"/>
      <c r="F1158" s="380" t="s">
        <v>1413</v>
      </c>
      <c r="G1158" s="378" t="s">
        <v>5783</v>
      </c>
      <c r="H1158" s="379" t="s">
        <v>1799</v>
      </c>
      <c r="I1158" s="378" t="s">
        <v>1968</v>
      </c>
      <c r="J1158" s="381" t="s">
        <v>1413</v>
      </c>
      <c r="K1158" s="381" t="s">
        <v>1413</v>
      </c>
      <c r="L1158" s="378" t="s">
        <v>5784</v>
      </c>
      <c r="M1158" s="378" t="s">
        <v>2499</v>
      </c>
      <c r="N1158" s="382">
        <v>36290</v>
      </c>
      <c r="O1158" s="383">
        <v>1999</v>
      </c>
      <c r="P1158" s="378" t="s">
        <v>1413</v>
      </c>
      <c r="Q1158" s="378" t="s">
        <v>1413</v>
      </c>
      <c r="R1158" s="378" t="s">
        <v>1413</v>
      </c>
      <c r="S1158" s="381" t="s">
        <v>1413</v>
      </c>
      <c r="T1158" s="381" t="s">
        <v>1413</v>
      </c>
      <c r="U1158" s="378" t="s">
        <v>5605</v>
      </c>
      <c r="V1158" s="384" t="s">
        <v>2728</v>
      </c>
      <c r="W1158" s="378" t="s">
        <v>133</v>
      </c>
      <c r="X1158" s="378" t="s">
        <v>5785</v>
      </c>
      <c r="Y1158" s="378" t="s">
        <v>5605</v>
      </c>
      <c r="Z1158" s="385" t="s">
        <v>1413</v>
      </c>
      <c r="AA1158" s="385" t="s">
        <v>1413</v>
      </c>
      <c r="AB1158" s="378" t="s">
        <v>5607</v>
      </c>
      <c r="AC1158" s="378" t="s">
        <v>1413</v>
      </c>
      <c r="AD1158" s="378" t="s">
        <v>1413</v>
      </c>
      <c r="AE1158" s="378" t="s">
        <v>1413</v>
      </c>
      <c r="AF1158" s="378" t="s">
        <v>1413</v>
      </c>
    </row>
    <row r="1159" spans="1:32" hidden="1">
      <c r="A1159" s="378" t="s">
        <v>151</v>
      </c>
      <c r="B1159" s="379">
        <f t="shared" si="18"/>
        <v>0</v>
      </c>
      <c r="C1159" s="378"/>
      <c r="D1159" s="378"/>
      <c r="E1159" s="378"/>
      <c r="F1159" s="380" t="s">
        <v>1413</v>
      </c>
      <c r="G1159" s="378" t="s">
        <v>5786</v>
      </c>
      <c r="H1159" s="379" t="s">
        <v>1799</v>
      </c>
      <c r="I1159" s="378" t="s">
        <v>1968</v>
      </c>
      <c r="J1159" s="381" t="s">
        <v>1413</v>
      </c>
      <c r="K1159" s="381" t="s">
        <v>1413</v>
      </c>
      <c r="L1159" s="378" t="s">
        <v>5787</v>
      </c>
      <c r="M1159" s="378" t="s">
        <v>2499</v>
      </c>
      <c r="N1159" s="382">
        <v>36290</v>
      </c>
      <c r="O1159" s="383">
        <v>1999</v>
      </c>
      <c r="P1159" s="378" t="s">
        <v>1413</v>
      </c>
      <c r="Q1159" s="378" t="s">
        <v>1413</v>
      </c>
      <c r="R1159" s="378" t="s">
        <v>1413</v>
      </c>
      <c r="S1159" s="381" t="s">
        <v>1413</v>
      </c>
      <c r="T1159" s="381" t="s">
        <v>1413</v>
      </c>
      <c r="U1159" s="378" t="s">
        <v>5605</v>
      </c>
      <c r="V1159" s="384" t="s">
        <v>2728</v>
      </c>
      <c r="W1159" s="378" t="s">
        <v>133</v>
      </c>
      <c r="X1159" s="378" t="s">
        <v>5788</v>
      </c>
      <c r="Y1159" s="378" t="s">
        <v>5605</v>
      </c>
      <c r="Z1159" s="385" t="s">
        <v>1413</v>
      </c>
      <c r="AA1159" s="385" t="s">
        <v>1413</v>
      </c>
      <c r="AB1159" s="378" t="s">
        <v>5607</v>
      </c>
      <c r="AC1159" s="378" t="s">
        <v>1413</v>
      </c>
      <c r="AD1159" s="378" t="s">
        <v>1413</v>
      </c>
      <c r="AE1159" s="378" t="s">
        <v>1413</v>
      </c>
      <c r="AF1159" s="378" t="s">
        <v>1413</v>
      </c>
    </row>
    <row r="1160" spans="1:32" hidden="1">
      <c r="A1160" s="378" t="s">
        <v>151</v>
      </c>
      <c r="B1160" s="379">
        <f t="shared" si="18"/>
        <v>0</v>
      </c>
      <c r="C1160" s="378"/>
      <c r="D1160" s="378"/>
      <c r="E1160" s="378"/>
      <c r="F1160" s="380" t="s">
        <v>1413</v>
      </c>
      <c r="G1160" s="378" t="s">
        <v>5793</v>
      </c>
      <c r="H1160" s="379" t="s">
        <v>1799</v>
      </c>
      <c r="I1160" s="378" t="s">
        <v>1968</v>
      </c>
      <c r="J1160" s="381" t="s">
        <v>1413</v>
      </c>
      <c r="K1160" s="381" t="s">
        <v>1413</v>
      </c>
      <c r="L1160" s="378" t="s">
        <v>5604</v>
      </c>
      <c r="M1160" s="378" t="s">
        <v>2499</v>
      </c>
      <c r="N1160" s="382">
        <v>39505</v>
      </c>
      <c r="O1160" s="383">
        <v>2008</v>
      </c>
      <c r="P1160" s="378" t="s">
        <v>1413</v>
      </c>
      <c r="Q1160" s="378" t="s">
        <v>1413</v>
      </c>
      <c r="R1160" s="378" t="s">
        <v>1413</v>
      </c>
      <c r="S1160" s="381" t="s">
        <v>1413</v>
      </c>
      <c r="T1160" s="381" t="s">
        <v>1413</v>
      </c>
      <c r="U1160" s="378" t="s">
        <v>5605</v>
      </c>
      <c r="V1160" s="384" t="s">
        <v>2728</v>
      </c>
      <c r="W1160" s="378" t="s">
        <v>133</v>
      </c>
      <c r="X1160" s="378" t="s">
        <v>5794</v>
      </c>
      <c r="Y1160" s="378" t="s">
        <v>5605</v>
      </c>
      <c r="Z1160" s="385" t="s">
        <v>1413</v>
      </c>
      <c r="AA1160" s="385" t="s">
        <v>1413</v>
      </c>
      <c r="AB1160" s="378" t="s">
        <v>5607</v>
      </c>
      <c r="AC1160" s="378" t="s">
        <v>1413</v>
      </c>
      <c r="AD1160" s="378" t="s">
        <v>1413</v>
      </c>
      <c r="AE1160" s="378" t="s">
        <v>1413</v>
      </c>
      <c r="AF1160" s="378" t="s">
        <v>1413</v>
      </c>
    </row>
    <row r="1161" spans="1:32" hidden="1">
      <c r="A1161" s="378" t="s">
        <v>151</v>
      </c>
      <c r="B1161" s="379">
        <f t="shared" si="18"/>
        <v>0</v>
      </c>
      <c r="C1161" s="378"/>
      <c r="D1161" s="378"/>
      <c r="E1161" s="378"/>
      <c r="F1161" s="380" t="s">
        <v>1413</v>
      </c>
      <c r="G1161" s="378" t="s">
        <v>5620</v>
      </c>
      <c r="H1161" s="379" t="s">
        <v>1799</v>
      </c>
      <c r="I1161" s="378" t="s">
        <v>1968</v>
      </c>
      <c r="J1161" s="381" t="s">
        <v>1413</v>
      </c>
      <c r="K1161" s="381" t="s">
        <v>1413</v>
      </c>
      <c r="L1161" s="378" t="s">
        <v>5621</v>
      </c>
      <c r="M1161" s="378" t="s">
        <v>2499</v>
      </c>
      <c r="N1161" s="382">
        <v>42053</v>
      </c>
      <c r="O1161" s="383">
        <v>2015</v>
      </c>
      <c r="P1161" s="378" t="s">
        <v>1413</v>
      </c>
      <c r="Q1161" s="378" t="s">
        <v>1413</v>
      </c>
      <c r="R1161" s="378" t="s">
        <v>1413</v>
      </c>
      <c r="S1161" s="381" t="s">
        <v>1413</v>
      </c>
      <c r="T1161" s="381" t="s">
        <v>1413</v>
      </c>
      <c r="U1161" s="378" t="s">
        <v>5614</v>
      </c>
      <c r="V1161" s="384" t="s">
        <v>2728</v>
      </c>
      <c r="W1161" s="378" t="s">
        <v>1413</v>
      </c>
      <c r="X1161" s="378" t="s">
        <v>5622</v>
      </c>
      <c r="Y1161" s="378" t="s">
        <v>5605</v>
      </c>
      <c r="Z1161" s="385" t="s">
        <v>1413</v>
      </c>
      <c r="AA1161" s="385" t="s">
        <v>1413</v>
      </c>
      <c r="AB1161" s="378" t="s">
        <v>5607</v>
      </c>
      <c r="AC1161" s="378" t="s">
        <v>5616</v>
      </c>
      <c r="AD1161" s="378" t="s">
        <v>5617</v>
      </c>
      <c r="AE1161" s="378" t="s">
        <v>5618</v>
      </c>
      <c r="AF1161" s="378" t="s">
        <v>5619</v>
      </c>
    </row>
    <row r="1162" spans="1:32" hidden="1">
      <c r="A1162" s="378" t="s">
        <v>151</v>
      </c>
      <c r="B1162" s="379">
        <f t="shared" si="18"/>
        <v>0</v>
      </c>
      <c r="C1162" s="378"/>
      <c r="D1162" s="378"/>
      <c r="E1162" s="378"/>
      <c r="F1162" s="380" t="s">
        <v>1413</v>
      </c>
      <c r="G1162" s="378" t="s">
        <v>5799</v>
      </c>
      <c r="H1162" s="379" t="s">
        <v>1799</v>
      </c>
      <c r="I1162" s="378" t="s">
        <v>1968</v>
      </c>
      <c r="J1162" s="381" t="s">
        <v>1413</v>
      </c>
      <c r="K1162" s="381" t="s">
        <v>1413</v>
      </c>
      <c r="L1162" s="378" t="s">
        <v>5796</v>
      </c>
      <c r="M1162" s="378" t="s">
        <v>2499</v>
      </c>
      <c r="N1162" s="382">
        <v>40933</v>
      </c>
      <c r="O1162" s="383">
        <v>2012</v>
      </c>
      <c r="P1162" s="378" t="s">
        <v>1413</v>
      </c>
      <c r="Q1162" s="378" t="s">
        <v>1413</v>
      </c>
      <c r="R1162" s="378" t="s">
        <v>1413</v>
      </c>
      <c r="S1162" s="381" t="s">
        <v>1413</v>
      </c>
      <c r="T1162" s="381" t="s">
        <v>1413</v>
      </c>
      <c r="U1162" s="378" t="s">
        <v>5605</v>
      </c>
      <c r="V1162" s="384" t="s">
        <v>2728</v>
      </c>
      <c r="W1162" s="378" t="s">
        <v>133</v>
      </c>
      <c r="X1162" s="378" t="s">
        <v>5800</v>
      </c>
      <c r="Y1162" s="378" t="s">
        <v>5605</v>
      </c>
      <c r="Z1162" s="385" t="s">
        <v>1413</v>
      </c>
      <c r="AA1162" s="385" t="s">
        <v>1413</v>
      </c>
      <c r="AB1162" s="378" t="s">
        <v>5607</v>
      </c>
      <c r="AC1162" s="378" t="s">
        <v>1413</v>
      </c>
      <c r="AD1162" s="378" t="s">
        <v>1413</v>
      </c>
      <c r="AE1162" s="378" t="s">
        <v>1413</v>
      </c>
      <c r="AF1162" s="378" t="s">
        <v>1413</v>
      </c>
    </row>
    <row r="1163" spans="1:32" hidden="1">
      <c r="A1163" s="378" t="s">
        <v>151</v>
      </c>
      <c r="B1163" s="379">
        <f t="shared" si="18"/>
        <v>0</v>
      </c>
      <c r="C1163" s="378"/>
      <c r="D1163" s="378"/>
      <c r="E1163" s="378"/>
      <c r="F1163" s="380" t="s">
        <v>1413</v>
      </c>
      <c r="G1163" s="378" t="s">
        <v>5801</v>
      </c>
      <c r="H1163" s="379" t="s">
        <v>1799</v>
      </c>
      <c r="I1163" s="378" t="s">
        <v>1968</v>
      </c>
      <c r="J1163" s="381" t="s">
        <v>1413</v>
      </c>
      <c r="K1163" s="381" t="s">
        <v>1413</v>
      </c>
      <c r="L1163" s="378" t="s">
        <v>5604</v>
      </c>
      <c r="M1163" s="378" t="s">
        <v>2499</v>
      </c>
      <c r="N1163" s="382">
        <v>39332</v>
      </c>
      <c r="O1163" s="383">
        <v>2007</v>
      </c>
      <c r="P1163" s="378" t="s">
        <v>1413</v>
      </c>
      <c r="Q1163" s="378" t="s">
        <v>1413</v>
      </c>
      <c r="R1163" s="378" t="s">
        <v>1413</v>
      </c>
      <c r="S1163" s="381" t="s">
        <v>1413</v>
      </c>
      <c r="T1163" s="381" t="s">
        <v>1413</v>
      </c>
      <c r="U1163" s="378" t="s">
        <v>5605</v>
      </c>
      <c r="V1163" s="384" t="s">
        <v>2728</v>
      </c>
      <c r="W1163" s="378" t="s">
        <v>133</v>
      </c>
      <c r="X1163" s="378" t="s">
        <v>5802</v>
      </c>
      <c r="Y1163" s="378" t="s">
        <v>5605</v>
      </c>
      <c r="Z1163" s="385" t="s">
        <v>1413</v>
      </c>
      <c r="AA1163" s="385" t="s">
        <v>1413</v>
      </c>
      <c r="AB1163" s="378" t="s">
        <v>5607</v>
      </c>
      <c r="AC1163" s="378" t="s">
        <v>1413</v>
      </c>
      <c r="AD1163" s="378" t="s">
        <v>1413</v>
      </c>
      <c r="AE1163" s="378" t="s">
        <v>1413</v>
      </c>
      <c r="AF1163" s="378" t="s">
        <v>1413</v>
      </c>
    </row>
    <row r="1164" spans="1:32" hidden="1">
      <c r="A1164" s="378" t="s">
        <v>151</v>
      </c>
      <c r="B1164" s="379">
        <f t="shared" si="18"/>
        <v>0</v>
      </c>
      <c r="C1164" s="378"/>
      <c r="D1164" s="378"/>
      <c r="E1164" s="378"/>
      <c r="F1164" s="380" t="s">
        <v>1413</v>
      </c>
      <c r="G1164" s="378" t="s">
        <v>5626</v>
      </c>
      <c r="H1164" s="379" t="s">
        <v>1799</v>
      </c>
      <c r="I1164" s="378" t="s">
        <v>1968</v>
      </c>
      <c r="J1164" s="381" t="s">
        <v>1413</v>
      </c>
      <c r="K1164" s="381" t="s">
        <v>1413</v>
      </c>
      <c r="L1164" s="378" t="s">
        <v>5627</v>
      </c>
      <c r="M1164" s="378" t="s">
        <v>5628</v>
      </c>
      <c r="N1164" s="382">
        <v>42293</v>
      </c>
      <c r="O1164" s="383">
        <v>2015</v>
      </c>
      <c r="P1164" s="378" t="s">
        <v>1413</v>
      </c>
      <c r="Q1164" s="378" t="s">
        <v>1413</v>
      </c>
      <c r="R1164" s="378" t="s">
        <v>1413</v>
      </c>
      <c r="S1164" s="381" t="s">
        <v>1413</v>
      </c>
      <c r="T1164" s="381" t="s">
        <v>1413</v>
      </c>
      <c r="U1164" s="378" t="s">
        <v>5629</v>
      </c>
      <c r="V1164" s="384" t="s">
        <v>2728</v>
      </c>
      <c r="W1164" s="378" t="s">
        <v>1413</v>
      </c>
      <c r="X1164" s="378" t="s">
        <v>5630</v>
      </c>
      <c r="Y1164" s="378" t="s">
        <v>5605</v>
      </c>
      <c r="Z1164" s="385" t="s">
        <v>1413</v>
      </c>
      <c r="AA1164" s="385" t="s">
        <v>1413</v>
      </c>
      <c r="AB1164" s="378" t="s">
        <v>5607</v>
      </c>
      <c r="AC1164" s="378" t="s">
        <v>5616</v>
      </c>
      <c r="AD1164" s="378" t="s">
        <v>5617</v>
      </c>
      <c r="AE1164" s="378" t="s">
        <v>5618</v>
      </c>
      <c r="AF1164" s="378" t="s">
        <v>5619</v>
      </c>
    </row>
    <row r="1165" spans="1:32" hidden="1">
      <c r="A1165" s="378" t="s">
        <v>151</v>
      </c>
      <c r="B1165" s="379">
        <f t="shared" si="18"/>
        <v>0</v>
      </c>
      <c r="C1165" s="378"/>
      <c r="D1165" s="378"/>
      <c r="E1165" s="378"/>
      <c r="F1165" s="380" t="s">
        <v>1413</v>
      </c>
      <c r="G1165" s="378" t="s">
        <v>5631</v>
      </c>
      <c r="H1165" s="379" t="s">
        <v>1799</v>
      </c>
      <c r="I1165" s="378" t="s">
        <v>1968</v>
      </c>
      <c r="J1165" s="381" t="s">
        <v>1413</v>
      </c>
      <c r="K1165" s="381" t="s">
        <v>1413</v>
      </c>
      <c r="L1165" s="378" t="s">
        <v>5627</v>
      </c>
      <c r="M1165" s="378" t="s">
        <v>5628</v>
      </c>
      <c r="N1165" s="382">
        <v>42293</v>
      </c>
      <c r="O1165" s="383">
        <v>2015</v>
      </c>
      <c r="P1165" s="378" t="s">
        <v>1413</v>
      </c>
      <c r="Q1165" s="378" t="s">
        <v>1413</v>
      </c>
      <c r="R1165" s="378" t="s">
        <v>1413</v>
      </c>
      <c r="S1165" s="381" t="s">
        <v>1413</v>
      </c>
      <c r="T1165" s="381" t="s">
        <v>1413</v>
      </c>
      <c r="U1165" s="378" t="s">
        <v>5629</v>
      </c>
      <c r="V1165" s="384" t="s">
        <v>2728</v>
      </c>
      <c r="W1165" s="378" t="s">
        <v>1413</v>
      </c>
      <c r="X1165" s="378" t="s">
        <v>5632</v>
      </c>
      <c r="Y1165" s="378" t="s">
        <v>5605</v>
      </c>
      <c r="Z1165" s="385" t="s">
        <v>1413</v>
      </c>
      <c r="AA1165" s="385" t="s">
        <v>1413</v>
      </c>
      <c r="AB1165" s="378" t="s">
        <v>5607</v>
      </c>
      <c r="AC1165" s="378" t="s">
        <v>5616</v>
      </c>
      <c r="AD1165" s="378" t="s">
        <v>5617</v>
      </c>
      <c r="AE1165" s="378" t="s">
        <v>5618</v>
      </c>
      <c r="AF1165" s="378" t="s">
        <v>5619</v>
      </c>
    </row>
    <row r="1166" spans="1:32" hidden="1">
      <c r="A1166" s="378" t="s">
        <v>151</v>
      </c>
      <c r="B1166" s="379">
        <f t="shared" si="18"/>
        <v>0</v>
      </c>
      <c r="C1166" s="378"/>
      <c r="D1166" s="378"/>
      <c r="E1166" s="378"/>
      <c r="F1166" s="380" t="s">
        <v>1413</v>
      </c>
      <c r="G1166" s="378" t="s">
        <v>5633</v>
      </c>
      <c r="H1166" s="379" t="s">
        <v>1799</v>
      </c>
      <c r="I1166" s="378" t="s">
        <v>1968</v>
      </c>
      <c r="J1166" s="381" t="s">
        <v>1413</v>
      </c>
      <c r="K1166" s="381" t="s">
        <v>1413</v>
      </c>
      <c r="L1166" s="378" t="s">
        <v>5627</v>
      </c>
      <c r="M1166" s="378" t="s">
        <v>5628</v>
      </c>
      <c r="N1166" s="382">
        <v>42293</v>
      </c>
      <c r="O1166" s="383">
        <v>2015</v>
      </c>
      <c r="P1166" s="378" t="s">
        <v>1413</v>
      </c>
      <c r="Q1166" s="378" t="s">
        <v>1413</v>
      </c>
      <c r="R1166" s="378" t="s">
        <v>1413</v>
      </c>
      <c r="S1166" s="381" t="s">
        <v>1413</v>
      </c>
      <c r="T1166" s="381" t="s">
        <v>1413</v>
      </c>
      <c r="U1166" s="378" t="s">
        <v>5629</v>
      </c>
      <c r="V1166" s="384" t="s">
        <v>2728</v>
      </c>
      <c r="W1166" s="378" t="s">
        <v>1413</v>
      </c>
      <c r="X1166" s="378" t="s">
        <v>5634</v>
      </c>
      <c r="Y1166" s="378" t="s">
        <v>5605</v>
      </c>
      <c r="Z1166" s="385" t="s">
        <v>1413</v>
      </c>
      <c r="AA1166" s="385" t="s">
        <v>1413</v>
      </c>
      <c r="AB1166" s="378" t="s">
        <v>5607</v>
      </c>
      <c r="AC1166" s="378" t="s">
        <v>5616</v>
      </c>
      <c r="AD1166" s="378" t="s">
        <v>5617</v>
      </c>
      <c r="AE1166" s="378" t="s">
        <v>5618</v>
      </c>
      <c r="AF1166" s="378" t="s">
        <v>5619</v>
      </c>
    </row>
    <row r="1167" spans="1:32" hidden="1">
      <c r="A1167" s="378" t="s">
        <v>151</v>
      </c>
      <c r="B1167" s="379">
        <f t="shared" si="18"/>
        <v>0</v>
      </c>
      <c r="C1167" s="378"/>
      <c r="D1167" s="378"/>
      <c r="E1167" s="378"/>
      <c r="F1167" s="380" t="s">
        <v>1413</v>
      </c>
      <c r="G1167" s="378" t="s">
        <v>5635</v>
      </c>
      <c r="H1167" s="379" t="s">
        <v>1799</v>
      </c>
      <c r="I1167" s="378" t="s">
        <v>1968</v>
      </c>
      <c r="J1167" s="381" t="s">
        <v>1413</v>
      </c>
      <c r="K1167" s="381" t="s">
        <v>1413</v>
      </c>
      <c r="L1167" s="378" t="s">
        <v>5636</v>
      </c>
      <c r="M1167" s="378" t="s">
        <v>2499</v>
      </c>
      <c r="N1167" s="382">
        <v>41557</v>
      </c>
      <c r="O1167" s="383">
        <v>2013</v>
      </c>
      <c r="P1167" s="378" t="s">
        <v>1413</v>
      </c>
      <c r="Q1167" s="378" t="s">
        <v>1413</v>
      </c>
      <c r="R1167" s="378" t="s">
        <v>1413</v>
      </c>
      <c r="S1167" s="381" t="s">
        <v>1413</v>
      </c>
      <c r="T1167" s="381" t="s">
        <v>1413</v>
      </c>
      <c r="U1167" s="378" t="s">
        <v>5605</v>
      </c>
      <c r="V1167" s="384" t="s">
        <v>2728</v>
      </c>
      <c r="W1167" s="378" t="s">
        <v>133</v>
      </c>
      <c r="X1167" s="378" t="s">
        <v>5637</v>
      </c>
      <c r="Y1167" s="378" t="s">
        <v>5605</v>
      </c>
      <c r="Z1167" s="385" t="s">
        <v>1413</v>
      </c>
      <c r="AA1167" s="385" t="s">
        <v>1413</v>
      </c>
      <c r="AB1167" s="378" t="s">
        <v>5607</v>
      </c>
      <c r="AC1167" s="378" t="s">
        <v>1413</v>
      </c>
      <c r="AD1167" s="378" t="s">
        <v>1413</v>
      </c>
      <c r="AE1167" s="378" t="s">
        <v>1413</v>
      </c>
      <c r="AF1167" s="378" t="s">
        <v>1413</v>
      </c>
    </row>
    <row r="1168" spans="1:32" hidden="1">
      <c r="A1168" s="378" t="s">
        <v>151</v>
      </c>
      <c r="B1168" s="379">
        <f t="shared" si="18"/>
        <v>0</v>
      </c>
      <c r="C1168" s="378"/>
      <c r="D1168" s="378"/>
      <c r="E1168" s="378"/>
      <c r="F1168" s="380" t="s">
        <v>1413</v>
      </c>
      <c r="G1168" s="378" t="s">
        <v>5638</v>
      </c>
      <c r="H1168" s="379" t="s">
        <v>1799</v>
      </c>
      <c r="I1168" s="378" t="s">
        <v>1968</v>
      </c>
      <c r="J1168" s="381" t="s">
        <v>1413</v>
      </c>
      <c r="K1168" s="381" t="s">
        <v>1413</v>
      </c>
      <c r="L1168" s="378" t="s">
        <v>5604</v>
      </c>
      <c r="M1168" s="378" t="s">
        <v>2499</v>
      </c>
      <c r="N1168" s="382">
        <v>41557</v>
      </c>
      <c r="O1168" s="383">
        <v>2013</v>
      </c>
      <c r="P1168" s="378" t="s">
        <v>1413</v>
      </c>
      <c r="Q1168" s="378" t="s">
        <v>1413</v>
      </c>
      <c r="R1168" s="378" t="s">
        <v>1413</v>
      </c>
      <c r="S1168" s="381" t="s">
        <v>1413</v>
      </c>
      <c r="T1168" s="381" t="s">
        <v>1413</v>
      </c>
      <c r="U1168" s="378" t="s">
        <v>5605</v>
      </c>
      <c r="V1168" s="384" t="s">
        <v>2728</v>
      </c>
      <c r="W1168" s="378" t="s">
        <v>133</v>
      </c>
      <c r="X1168" s="378" t="s">
        <v>1413</v>
      </c>
      <c r="Y1168" s="378" t="s">
        <v>5605</v>
      </c>
      <c r="Z1168" s="385" t="s">
        <v>1413</v>
      </c>
      <c r="AA1168" s="385" t="s">
        <v>1413</v>
      </c>
      <c r="AB1168" s="378" t="s">
        <v>5607</v>
      </c>
      <c r="AC1168" s="378" t="s">
        <v>1413</v>
      </c>
      <c r="AD1168" s="378" t="s">
        <v>1413</v>
      </c>
      <c r="AE1168" s="378" t="s">
        <v>1413</v>
      </c>
      <c r="AF1168" s="378" t="s">
        <v>1413</v>
      </c>
    </row>
    <row r="1169" spans="1:32" hidden="1">
      <c r="A1169" s="378" t="s">
        <v>151</v>
      </c>
      <c r="B1169" s="379">
        <f t="shared" si="18"/>
        <v>0</v>
      </c>
      <c r="C1169" s="378"/>
      <c r="D1169" s="378"/>
      <c r="E1169" s="378"/>
      <c r="F1169" s="380" t="s">
        <v>1413</v>
      </c>
      <c r="G1169" s="378" t="s">
        <v>5809</v>
      </c>
      <c r="H1169" s="379" t="s">
        <v>1799</v>
      </c>
      <c r="I1169" s="378" t="s">
        <v>1968</v>
      </c>
      <c r="J1169" s="381" t="s">
        <v>1413</v>
      </c>
      <c r="K1169" s="381" t="s">
        <v>1413</v>
      </c>
      <c r="L1169" s="378" t="s">
        <v>5604</v>
      </c>
      <c r="M1169" s="378" t="s">
        <v>2499</v>
      </c>
      <c r="N1169" s="382">
        <v>39272</v>
      </c>
      <c r="O1169" s="383">
        <v>2007</v>
      </c>
      <c r="P1169" s="378" t="s">
        <v>1413</v>
      </c>
      <c r="Q1169" s="378" t="s">
        <v>1413</v>
      </c>
      <c r="R1169" s="378" t="s">
        <v>1413</v>
      </c>
      <c r="S1169" s="381" t="s">
        <v>1413</v>
      </c>
      <c r="T1169" s="381" t="s">
        <v>1413</v>
      </c>
      <c r="U1169" s="378" t="s">
        <v>5605</v>
      </c>
      <c r="V1169" s="384" t="s">
        <v>2728</v>
      </c>
      <c r="W1169" s="378" t="s">
        <v>133</v>
      </c>
      <c r="X1169" s="378" t="s">
        <v>5810</v>
      </c>
      <c r="Y1169" s="378" t="s">
        <v>5605</v>
      </c>
      <c r="Z1169" s="385" t="s">
        <v>1413</v>
      </c>
      <c r="AA1169" s="385" t="s">
        <v>1413</v>
      </c>
      <c r="AB1169" s="378" t="s">
        <v>5607</v>
      </c>
      <c r="AC1169" s="378" t="s">
        <v>1413</v>
      </c>
      <c r="AD1169" s="378" t="s">
        <v>1413</v>
      </c>
      <c r="AE1169" s="378" t="s">
        <v>1413</v>
      </c>
      <c r="AF1169" s="378" t="s">
        <v>1413</v>
      </c>
    </row>
    <row r="1170" spans="1:32" hidden="1">
      <c r="A1170" s="378" t="s">
        <v>151</v>
      </c>
      <c r="B1170" s="379">
        <f t="shared" si="18"/>
        <v>0</v>
      </c>
      <c r="C1170" s="378"/>
      <c r="D1170" s="378"/>
      <c r="E1170" s="378"/>
      <c r="F1170" s="380" t="s">
        <v>1413</v>
      </c>
      <c r="G1170" s="378" t="s">
        <v>5811</v>
      </c>
      <c r="H1170" s="379" t="s">
        <v>1799</v>
      </c>
      <c r="I1170" s="378" t="s">
        <v>1968</v>
      </c>
      <c r="J1170" s="381" t="s">
        <v>1413</v>
      </c>
      <c r="K1170" s="381" t="s">
        <v>1413</v>
      </c>
      <c r="L1170" s="378" t="s">
        <v>5812</v>
      </c>
      <c r="M1170" s="378" t="s">
        <v>2499</v>
      </c>
      <c r="N1170" s="382">
        <v>41087</v>
      </c>
      <c r="O1170" s="383">
        <v>2012</v>
      </c>
      <c r="P1170" s="378" t="s">
        <v>1413</v>
      </c>
      <c r="Q1170" s="378" t="s">
        <v>1413</v>
      </c>
      <c r="R1170" s="378" t="s">
        <v>1413</v>
      </c>
      <c r="S1170" s="381" t="s">
        <v>1413</v>
      </c>
      <c r="T1170" s="381" t="s">
        <v>1413</v>
      </c>
      <c r="U1170" s="378" t="s">
        <v>5605</v>
      </c>
      <c r="V1170" s="384" t="s">
        <v>2728</v>
      </c>
      <c r="W1170" s="378" t="s">
        <v>133</v>
      </c>
      <c r="X1170" s="378" t="s">
        <v>5813</v>
      </c>
      <c r="Y1170" s="378" t="s">
        <v>5605</v>
      </c>
      <c r="Z1170" s="385" t="s">
        <v>1413</v>
      </c>
      <c r="AA1170" s="385" t="s">
        <v>1413</v>
      </c>
      <c r="AB1170" s="378" t="s">
        <v>5607</v>
      </c>
      <c r="AC1170" s="378" t="s">
        <v>1413</v>
      </c>
      <c r="AD1170" s="378" t="s">
        <v>1413</v>
      </c>
      <c r="AE1170" s="378" t="s">
        <v>1413</v>
      </c>
      <c r="AF1170" s="378" t="s">
        <v>1413</v>
      </c>
    </row>
    <row r="1171" spans="1:32" hidden="1">
      <c r="A1171" s="378" t="s">
        <v>151</v>
      </c>
      <c r="B1171" s="379">
        <f t="shared" si="18"/>
        <v>0</v>
      </c>
      <c r="C1171" s="378"/>
      <c r="D1171" s="378"/>
      <c r="E1171" s="378"/>
      <c r="F1171" s="380" t="s">
        <v>1413</v>
      </c>
      <c r="G1171" s="378" t="s">
        <v>5822</v>
      </c>
      <c r="H1171" s="379" t="s">
        <v>1799</v>
      </c>
      <c r="I1171" s="378" t="s">
        <v>1968</v>
      </c>
      <c r="J1171" s="381" t="s">
        <v>1413</v>
      </c>
      <c r="K1171" s="381" t="s">
        <v>1413</v>
      </c>
      <c r="L1171" s="378" t="s">
        <v>5604</v>
      </c>
      <c r="M1171" s="378" t="s">
        <v>2499</v>
      </c>
      <c r="N1171" s="382">
        <v>37902</v>
      </c>
      <c r="O1171" s="383">
        <v>2003</v>
      </c>
      <c r="P1171" s="378" t="s">
        <v>1413</v>
      </c>
      <c r="Q1171" s="378" t="s">
        <v>1413</v>
      </c>
      <c r="R1171" s="378" t="s">
        <v>1413</v>
      </c>
      <c r="S1171" s="381" t="s">
        <v>1413</v>
      </c>
      <c r="T1171" s="381" t="s">
        <v>1413</v>
      </c>
      <c r="U1171" s="378" t="s">
        <v>5605</v>
      </c>
      <c r="V1171" s="384" t="s">
        <v>2728</v>
      </c>
      <c r="W1171" s="378" t="s">
        <v>1413</v>
      </c>
      <c r="X1171" s="378" t="s">
        <v>5823</v>
      </c>
      <c r="Y1171" s="378" t="s">
        <v>5605</v>
      </c>
      <c r="Z1171" s="385" t="s">
        <v>1413</v>
      </c>
      <c r="AA1171" s="385" t="s">
        <v>1413</v>
      </c>
      <c r="AB1171" s="378" t="s">
        <v>5607</v>
      </c>
      <c r="AC1171" s="378" t="s">
        <v>1413</v>
      </c>
      <c r="AD1171" s="378" t="s">
        <v>1413</v>
      </c>
      <c r="AE1171" s="378" t="s">
        <v>1413</v>
      </c>
      <c r="AF1171" s="378" t="s">
        <v>1413</v>
      </c>
    </row>
    <row r="1172" spans="1:32" hidden="1">
      <c r="A1172" s="378" t="s">
        <v>151</v>
      </c>
      <c r="B1172" s="379">
        <f t="shared" si="18"/>
        <v>0</v>
      </c>
      <c r="C1172" s="378"/>
      <c r="D1172" s="378"/>
      <c r="E1172" s="378"/>
      <c r="F1172" s="380" t="s">
        <v>1413</v>
      </c>
      <c r="G1172" s="378" t="s">
        <v>5840</v>
      </c>
      <c r="H1172" s="379" t="s">
        <v>1799</v>
      </c>
      <c r="I1172" s="378" t="s">
        <v>1968</v>
      </c>
      <c r="J1172" s="381" t="s">
        <v>1413</v>
      </c>
      <c r="K1172" s="381" t="s">
        <v>1413</v>
      </c>
      <c r="L1172" s="378" t="s">
        <v>5815</v>
      </c>
      <c r="M1172" s="378" t="s">
        <v>2499</v>
      </c>
      <c r="N1172" s="382">
        <v>40603</v>
      </c>
      <c r="O1172" s="383">
        <v>2011</v>
      </c>
      <c r="P1172" s="378" t="s">
        <v>1413</v>
      </c>
      <c r="Q1172" s="378" t="s">
        <v>1413</v>
      </c>
      <c r="R1172" s="378" t="s">
        <v>1413</v>
      </c>
      <c r="S1172" s="381" t="s">
        <v>1413</v>
      </c>
      <c r="T1172" s="381" t="s">
        <v>1413</v>
      </c>
      <c r="U1172" s="378" t="s">
        <v>5605</v>
      </c>
      <c r="V1172" s="384" t="s">
        <v>2728</v>
      </c>
      <c r="W1172" s="378" t="s">
        <v>133</v>
      </c>
      <c r="X1172" s="378" t="s">
        <v>5841</v>
      </c>
      <c r="Y1172" s="378" t="s">
        <v>5605</v>
      </c>
      <c r="Z1172" s="385" t="s">
        <v>1413</v>
      </c>
      <c r="AA1172" s="385" t="s">
        <v>1413</v>
      </c>
      <c r="AB1172" s="378" t="s">
        <v>5607</v>
      </c>
      <c r="AC1172" s="378" t="s">
        <v>1413</v>
      </c>
      <c r="AD1172" s="378" t="s">
        <v>1413</v>
      </c>
      <c r="AE1172" s="378" t="s">
        <v>1413</v>
      </c>
      <c r="AF1172" s="378" t="s">
        <v>1413</v>
      </c>
    </row>
    <row r="1173" spans="1:32" hidden="1">
      <c r="A1173" s="378" t="s">
        <v>151</v>
      </c>
      <c r="B1173" s="379">
        <f t="shared" si="18"/>
        <v>0</v>
      </c>
      <c r="C1173" s="378"/>
      <c r="D1173" s="378"/>
      <c r="E1173" s="378"/>
      <c r="F1173" s="380" t="s">
        <v>1413</v>
      </c>
      <c r="G1173" s="378" t="s">
        <v>5844</v>
      </c>
      <c r="H1173" s="379" t="s">
        <v>1799</v>
      </c>
      <c r="I1173" s="378" t="s">
        <v>1968</v>
      </c>
      <c r="J1173" s="381" t="s">
        <v>1413</v>
      </c>
      <c r="K1173" s="381" t="s">
        <v>1413</v>
      </c>
      <c r="L1173" s="378" t="s">
        <v>5773</v>
      </c>
      <c r="M1173" s="378" t="s">
        <v>2499</v>
      </c>
      <c r="N1173" s="382">
        <v>40093</v>
      </c>
      <c r="O1173" s="383">
        <v>2009</v>
      </c>
      <c r="P1173" s="378" t="s">
        <v>1413</v>
      </c>
      <c r="Q1173" s="378" t="s">
        <v>1413</v>
      </c>
      <c r="R1173" s="378" t="s">
        <v>1413</v>
      </c>
      <c r="S1173" s="381" t="s">
        <v>1413</v>
      </c>
      <c r="T1173" s="381" t="s">
        <v>1413</v>
      </c>
      <c r="U1173" s="378" t="s">
        <v>5605</v>
      </c>
      <c r="V1173" s="384" t="s">
        <v>2728</v>
      </c>
      <c r="W1173" s="378" t="s">
        <v>133</v>
      </c>
      <c r="X1173" s="378" t="s">
        <v>5845</v>
      </c>
      <c r="Y1173" s="378" t="s">
        <v>5605</v>
      </c>
      <c r="Z1173" s="385" t="s">
        <v>1413</v>
      </c>
      <c r="AA1173" s="385" t="s">
        <v>1413</v>
      </c>
      <c r="AB1173" s="378" t="s">
        <v>5607</v>
      </c>
      <c r="AC1173" s="378" t="s">
        <v>1413</v>
      </c>
      <c r="AD1173" s="378" t="s">
        <v>1413</v>
      </c>
      <c r="AE1173" s="378" t="s">
        <v>1413</v>
      </c>
      <c r="AF1173" s="378" t="s">
        <v>1413</v>
      </c>
    </row>
    <row r="1174" spans="1:32" hidden="1">
      <c r="A1174" s="378" t="s">
        <v>151</v>
      </c>
      <c r="B1174" s="379">
        <f t="shared" si="18"/>
        <v>0</v>
      </c>
      <c r="C1174" s="378"/>
      <c r="D1174" s="378"/>
      <c r="E1174" s="378"/>
      <c r="F1174" s="380" t="s">
        <v>1413</v>
      </c>
      <c r="G1174" s="378" t="s">
        <v>5847</v>
      </c>
      <c r="H1174" s="379" t="s">
        <v>1799</v>
      </c>
      <c r="I1174" s="378" t="s">
        <v>1968</v>
      </c>
      <c r="J1174" s="381" t="s">
        <v>1413</v>
      </c>
      <c r="K1174" s="381" t="s">
        <v>1413</v>
      </c>
      <c r="L1174" s="378" t="s">
        <v>5604</v>
      </c>
      <c r="M1174" s="378" t="s">
        <v>2499</v>
      </c>
      <c r="N1174" s="382">
        <v>39631</v>
      </c>
      <c r="O1174" s="383">
        <v>2008</v>
      </c>
      <c r="P1174" s="378" t="s">
        <v>1413</v>
      </c>
      <c r="Q1174" s="378" t="s">
        <v>1413</v>
      </c>
      <c r="R1174" s="378" t="s">
        <v>1413</v>
      </c>
      <c r="S1174" s="381" t="s">
        <v>1413</v>
      </c>
      <c r="T1174" s="381" t="s">
        <v>1413</v>
      </c>
      <c r="U1174" s="378" t="s">
        <v>5605</v>
      </c>
      <c r="V1174" s="384" t="s">
        <v>2728</v>
      </c>
      <c r="W1174" s="378" t="s">
        <v>1413</v>
      </c>
      <c r="X1174" s="378" t="s">
        <v>5848</v>
      </c>
      <c r="Y1174" s="378" t="s">
        <v>5605</v>
      </c>
      <c r="Z1174" s="385" t="s">
        <v>1413</v>
      </c>
      <c r="AA1174" s="385" t="s">
        <v>1413</v>
      </c>
      <c r="AB1174" s="378" t="s">
        <v>5607</v>
      </c>
      <c r="AC1174" s="378" t="s">
        <v>1413</v>
      </c>
      <c r="AD1174" s="378" t="s">
        <v>1413</v>
      </c>
      <c r="AE1174" s="378" t="s">
        <v>1413</v>
      </c>
      <c r="AF1174" s="378" t="s">
        <v>1413</v>
      </c>
    </row>
    <row r="1175" spans="1:32" hidden="1">
      <c r="A1175" s="378" t="s">
        <v>151</v>
      </c>
      <c r="B1175" s="379">
        <f t="shared" si="18"/>
        <v>0</v>
      </c>
      <c r="C1175" s="378"/>
      <c r="D1175" s="378"/>
      <c r="E1175" s="378"/>
      <c r="F1175" s="380" t="s">
        <v>1413</v>
      </c>
      <c r="G1175" s="378" t="s">
        <v>5849</v>
      </c>
      <c r="H1175" s="379" t="s">
        <v>1799</v>
      </c>
      <c r="I1175" s="378" t="s">
        <v>1968</v>
      </c>
      <c r="J1175" s="381" t="s">
        <v>1413</v>
      </c>
      <c r="K1175" s="381" t="s">
        <v>1413</v>
      </c>
      <c r="L1175" s="378" t="s">
        <v>5850</v>
      </c>
      <c r="M1175" s="378" t="s">
        <v>2499</v>
      </c>
      <c r="N1175" s="382">
        <v>39644</v>
      </c>
      <c r="O1175" s="383">
        <v>2008</v>
      </c>
      <c r="P1175" s="378" t="s">
        <v>1413</v>
      </c>
      <c r="Q1175" s="378" t="s">
        <v>1413</v>
      </c>
      <c r="R1175" s="378" t="s">
        <v>1413</v>
      </c>
      <c r="S1175" s="381" t="s">
        <v>1413</v>
      </c>
      <c r="T1175" s="381" t="s">
        <v>1413</v>
      </c>
      <c r="U1175" s="378" t="s">
        <v>5605</v>
      </c>
      <c r="V1175" s="384" t="s">
        <v>2728</v>
      </c>
      <c r="W1175" s="378" t="s">
        <v>133</v>
      </c>
      <c r="X1175" s="378" t="s">
        <v>5851</v>
      </c>
      <c r="Y1175" s="378" t="s">
        <v>5605</v>
      </c>
      <c r="Z1175" s="385" t="s">
        <v>1413</v>
      </c>
      <c r="AA1175" s="385" t="s">
        <v>1413</v>
      </c>
      <c r="AB1175" s="378" t="s">
        <v>5607</v>
      </c>
      <c r="AC1175" s="378" t="s">
        <v>1413</v>
      </c>
      <c r="AD1175" s="378" t="s">
        <v>1413</v>
      </c>
      <c r="AE1175" s="378" t="s">
        <v>1413</v>
      </c>
      <c r="AF1175" s="378" t="s">
        <v>1413</v>
      </c>
    </row>
    <row r="1176" spans="1:32" hidden="1">
      <c r="A1176" s="378" t="s">
        <v>151</v>
      </c>
      <c r="B1176" s="379">
        <f t="shared" si="18"/>
        <v>0</v>
      </c>
      <c r="C1176" s="378"/>
      <c r="D1176" s="378"/>
      <c r="E1176" s="378"/>
      <c r="F1176" s="380" t="s">
        <v>1413</v>
      </c>
      <c r="G1176" s="378" t="s">
        <v>5868</v>
      </c>
      <c r="H1176" s="379" t="s">
        <v>1799</v>
      </c>
      <c r="I1176" s="378" t="s">
        <v>1968</v>
      </c>
      <c r="J1176" s="381" t="s">
        <v>1413</v>
      </c>
      <c r="K1176" s="381" t="s">
        <v>1413</v>
      </c>
      <c r="L1176" s="378" t="s">
        <v>5604</v>
      </c>
      <c r="M1176" s="378" t="s">
        <v>2499</v>
      </c>
      <c r="N1176" s="382">
        <v>39037</v>
      </c>
      <c r="O1176" s="383">
        <v>2006</v>
      </c>
      <c r="P1176" s="378" t="s">
        <v>1413</v>
      </c>
      <c r="Q1176" s="378" t="s">
        <v>1413</v>
      </c>
      <c r="R1176" s="378" t="s">
        <v>1413</v>
      </c>
      <c r="S1176" s="381" t="s">
        <v>1413</v>
      </c>
      <c r="T1176" s="381" t="s">
        <v>1413</v>
      </c>
      <c r="U1176" s="378" t="s">
        <v>5605</v>
      </c>
      <c r="V1176" s="384" t="s">
        <v>2728</v>
      </c>
      <c r="W1176" s="378" t="s">
        <v>133</v>
      </c>
      <c r="X1176" s="378" t="s">
        <v>5869</v>
      </c>
      <c r="Y1176" s="378" t="s">
        <v>5605</v>
      </c>
      <c r="Z1176" s="385" t="s">
        <v>1413</v>
      </c>
      <c r="AA1176" s="385" t="s">
        <v>1413</v>
      </c>
      <c r="AB1176" s="378" t="s">
        <v>5607</v>
      </c>
      <c r="AC1176" s="378" t="s">
        <v>1413</v>
      </c>
      <c r="AD1176" s="378" t="s">
        <v>1413</v>
      </c>
      <c r="AE1176" s="378" t="s">
        <v>1413</v>
      </c>
      <c r="AF1176" s="378" t="s">
        <v>1413</v>
      </c>
    </row>
    <row r="1177" spans="1:32" hidden="1">
      <c r="A1177" s="378" t="s">
        <v>152</v>
      </c>
      <c r="B1177" s="379">
        <f t="shared" si="18"/>
        <v>0</v>
      </c>
      <c r="C1177" s="378"/>
      <c r="D1177" s="378"/>
      <c r="E1177" s="378"/>
      <c r="F1177" s="380" t="s">
        <v>1413</v>
      </c>
      <c r="G1177" s="378" t="s">
        <v>5962</v>
      </c>
      <c r="H1177" s="379" t="s">
        <v>1799</v>
      </c>
      <c r="I1177" s="378" t="s">
        <v>1968</v>
      </c>
      <c r="J1177" s="381" t="s">
        <v>1413</v>
      </c>
      <c r="K1177" s="381" t="s">
        <v>1413</v>
      </c>
      <c r="L1177" s="378" t="s">
        <v>5963</v>
      </c>
      <c r="M1177" s="378" t="s">
        <v>5964</v>
      </c>
      <c r="N1177" s="382">
        <v>41430</v>
      </c>
      <c r="O1177" s="383">
        <v>2013</v>
      </c>
      <c r="P1177" s="378" t="s">
        <v>1413</v>
      </c>
      <c r="Q1177" s="378" t="s">
        <v>1413</v>
      </c>
      <c r="R1177" s="378" t="s">
        <v>1413</v>
      </c>
      <c r="S1177" s="381">
        <v>10</v>
      </c>
      <c r="T1177" s="381" t="s">
        <v>1261</v>
      </c>
      <c r="U1177" s="378" t="s">
        <v>5965</v>
      </c>
      <c r="V1177" s="384" t="s">
        <v>1261</v>
      </c>
      <c r="W1177" s="378" t="s">
        <v>133</v>
      </c>
      <c r="X1177" s="378" t="s">
        <v>5966</v>
      </c>
      <c r="Y1177" s="378" t="s">
        <v>5885</v>
      </c>
      <c r="Z1177" s="385" t="s">
        <v>1413</v>
      </c>
      <c r="AA1177" s="385" t="s">
        <v>1413</v>
      </c>
      <c r="AB1177" s="378" t="s">
        <v>5967</v>
      </c>
      <c r="AC1177" s="378" t="s">
        <v>5968</v>
      </c>
      <c r="AD1177" s="378" t="s">
        <v>1413</v>
      </c>
      <c r="AE1177" s="378" t="s">
        <v>5969</v>
      </c>
      <c r="AF1177" s="378" t="s">
        <v>1413</v>
      </c>
    </row>
    <row r="1178" spans="1:32" hidden="1">
      <c r="A1178" s="378" t="s">
        <v>144</v>
      </c>
      <c r="B1178" s="379">
        <f t="shared" si="18"/>
        <v>0</v>
      </c>
      <c r="C1178" s="378"/>
      <c r="D1178" s="378"/>
      <c r="E1178" s="378"/>
      <c r="F1178" s="380" t="s">
        <v>1413</v>
      </c>
      <c r="G1178" s="378" t="s">
        <v>3078</v>
      </c>
      <c r="H1178" s="379" t="s">
        <v>1799</v>
      </c>
      <c r="I1178" s="378" t="s">
        <v>2954</v>
      </c>
      <c r="J1178" s="381" t="s">
        <v>1413</v>
      </c>
      <c r="K1178" s="381" t="s">
        <v>1413</v>
      </c>
      <c r="L1178" s="378" t="s">
        <v>3079</v>
      </c>
      <c r="M1178" s="378" t="s">
        <v>3080</v>
      </c>
      <c r="N1178" s="382">
        <v>40767</v>
      </c>
      <c r="O1178" s="383">
        <v>2011</v>
      </c>
      <c r="P1178" s="378" t="s">
        <v>1413</v>
      </c>
      <c r="Q1178" s="378" t="s">
        <v>1413</v>
      </c>
      <c r="R1178" s="378" t="s">
        <v>1413</v>
      </c>
      <c r="S1178" s="381">
        <v>13</v>
      </c>
      <c r="T1178" s="381" t="s">
        <v>1261</v>
      </c>
      <c r="U1178" s="378" t="s">
        <v>2890</v>
      </c>
      <c r="V1178" s="384" t="s">
        <v>1261</v>
      </c>
      <c r="W1178" s="378" t="s">
        <v>1414</v>
      </c>
      <c r="X1178" s="378" t="s">
        <v>3081</v>
      </c>
      <c r="Y1178" s="378" t="s">
        <v>1413</v>
      </c>
      <c r="Z1178" s="385" t="s">
        <v>1413</v>
      </c>
      <c r="AA1178" s="385" t="s">
        <v>1413</v>
      </c>
      <c r="AB1178" s="378" t="s">
        <v>3082</v>
      </c>
      <c r="AC1178" s="378" t="s">
        <v>3083</v>
      </c>
      <c r="AD1178" s="378" t="s">
        <v>3084</v>
      </c>
      <c r="AE1178" s="378" t="s">
        <v>3085</v>
      </c>
      <c r="AF1178" s="378" t="s">
        <v>1413</v>
      </c>
    </row>
    <row r="1179" spans="1:32" hidden="1">
      <c r="A1179" s="378" t="s">
        <v>144</v>
      </c>
      <c r="B1179" s="379">
        <f t="shared" si="18"/>
        <v>0</v>
      </c>
      <c r="C1179" s="378"/>
      <c r="D1179" s="378"/>
      <c r="E1179" s="378"/>
      <c r="F1179" s="380" t="s">
        <v>1413</v>
      </c>
      <c r="G1179" s="378" t="s">
        <v>3093</v>
      </c>
      <c r="H1179" s="379" t="s">
        <v>1799</v>
      </c>
      <c r="I1179" s="378" t="s">
        <v>2954</v>
      </c>
      <c r="J1179" s="381" t="s">
        <v>1413</v>
      </c>
      <c r="K1179" s="381" t="s">
        <v>1413</v>
      </c>
      <c r="L1179" s="378" t="s">
        <v>3094</v>
      </c>
      <c r="M1179" s="378" t="s">
        <v>3095</v>
      </c>
      <c r="N1179" s="382">
        <v>40238</v>
      </c>
      <c r="O1179" s="383">
        <v>2010</v>
      </c>
      <c r="P1179" s="378" t="s">
        <v>1413</v>
      </c>
      <c r="Q1179" s="378" t="s">
        <v>1413</v>
      </c>
      <c r="R1179" s="378" t="s">
        <v>1413</v>
      </c>
      <c r="S1179" s="381">
        <v>10</v>
      </c>
      <c r="T1179" s="381" t="s">
        <v>1261</v>
      </c>
      <c r="U1179" s="378" t="s">
        <v>3096</v>
      </c>
      <c r="V1179" s="384" t="s">
        <v>1544</v>
      </c>
      <c r="W1179" s="378" t="s">
        <v>133</v>
      </c>
      <c r="X1179" s="378" t="s">
        <v>3097</v>
      </c>
      <c r="Y1179" s="378" t="s">
        <v>1413</v>
      </c>
      <c r="Z1179" s="385" t="s">
        <v>1413</v>
      </c>
      <c r="AA1179" s="385" t="s">
        <v>1413</v>
      </c>
      <c r="AB1179" s="378" t="s">
        <v>3098</v>
      </c>
      <c r="AC1179" s="378" t="s">
        <v>3099</v>
      </c>
      <c r="AD1179" s="378" t="s">
        <v>3100</v>
      </c>
      <c r="AE1179" s="378" t="s">
        <v>3101</v>
      </c>
      <c r="AF1179" s="378" t="s">
        <v>1413</v>
      </c>
    </row>
    <row r="1180" spans="1:32" hidden="1">
      <c r="A1180" s="378" t="s">
        <v>144</v>
      </c>
      <c r="B1180" s="379">
        <f t="shared" si="18"/>
        <v>0</v>
      </c>
      <c r="C1180" s="378"/>
      <c r="D1180" s="378"/>
      <c r="E1180" s="378"/>
      <c r="F1180" s="380" t="s">
        <v>1413</v>
      </c>
      <c r="G1180" s="378" t="s">
        <v>2953</v>
      </c>
      <c r="H1180" s="379" t="s">
        <v>1799</v>
      </c>
      <c r="I1180" s="378" t="s">
        <v>2954</v>
      </c>
      <c r="J1180" s="381" t="s">
        <v>1413</v>
      </c>
      <c r="K1180" s="381" t="s">
        <v>1413</v>
      </c>
      <c r="L1180" s="378" t="s">
        <v>2955</v>
      </c>
      <c r="M1180" s="378" t="s">
        <v>2460</v>
      </c>
      <c r="N1180" s="382">
        <v>29831</v>
      </c>
      <c r="O1180" s="383">
        <v>1981</v>
      </c>
      <c r="P1180" s="378" t="s">
        <v>1413</v>
      </c>
      <c r="Q1180" s="378" t="s">
        <v>1413</v>
      </c>
      <c r="R1180" s="378" t="s">
        <v>1413</v>
      </c>
      <c r="S1180" s="381">
        <v>9</v>
      </c>
      <c r="T1180" s="381" t="s">
        <v>1261</v>
      </c>
      <c r="U1180" s="378" t="s">
        <v>2956</v>
      </c>
      <c r="V1180" s="384" t="s">
        <v>1544</v>
      </c>
      <c r="W1180" s="378" t="s">
        <v>133</v>
      </c>
      <c r="X1180" s="378" t="s">
        <v>2957</v>
      </c>
      <c r="Y1180" s="378" t="s">
        <v>1413</v>
      </c>
      <c r="Z1180" s="385" t="s">
        <v>1413</v>
      </c>
      <c r="AA1180" s="385" t="s">
        <v>1413</v>
      </c>
      <c r="AB1180" s="378" t="s">
        <v>2958</v>
      </c>
      <c r="AC1180" s="378" t="s">
        <v>2959</v>
      </c>
      <c r="AD1180" s="378" t="s">
        <v>1413</v>
      </c>
      <c r="AE1180" s="378" t="s">
        <v>1413</v>
      </c>
      <c r="AF1180" s="378" t="s">
        <v>1413</v>
      </c>
    </row>
    <row r="1181" spans="1:32" hidden="1">
      <c r="A1181" s="378" t="s">
        <v>146</v>
      </c>
      <c r="B1181" s="379">
        <f t="shared" si="18"/>
        <v>0</v>
      </c>
      <c r="C1181" s="378"/>
      <c r="D1181" s="378"/>
      <c r="E1181" s="378"/>
      <c r="F1181" s="380" t="s">
        <v>1413</v>
      </c>
      <c r="G1181" s="378" t="s">
        <v>3531</v>
      </c>
      <c r="H1181" s="379" t="s">
        <v>1799</v>
      </c>
      <c r="I1181" s="378" t="s">
        <v>2954</v>
      </c>
      <c r="J1181" s="381" t="s">
        <v>1413</v>
      </c>
      <c r="K1181" s="381" t="s">
        <v>1413</v>
      </c>
      <c r="L1181" s="378" t="s">
        <v>3532</v>
      </c>
      <c r="M1181" s="378" t="s">
        <v>3261</v>
      </c>
      <c r="N1181" s="382">
        <v>38534</v>
      </c>
      <c r="O1181" s="383">
        <v>2005</v>
      </c>
      <c r="P1181" s="378" t="s">
        <v>1413</v>
      </c>
      <c r="Q1181" s="378" t="s">
        <v>1413</v>
      </c>
      <c r="R1181" s="378" t="s">
        <v>1413</v>
      </c>
      <c r="S1181" s="381">
        <v>3</v>
      </c>
      <c r="T1181" s="381" t="s">
        <v>1261</v>
      </c>
      <c r="U1181" s="378" t="s">
        <v>3533</v>
      </c>
      <c r="V1181" s="384" t="s">
        <v>1544</v>
      </c>
      <c r="W1181" s="378" t="s">
        <v>1413</v>
      </c>
      <c r="X1181" s="378" t="s">
        <v>3534</v>
      </c>
      <c r="Y1181" s="378" t="s">
        <v>1413</v>
      </c>
      <c r="Z1181" s="385" t="s">
        <v>1413</v>
      </c>
      <c r="AA1181" s="385" t="s">
        <v>1413</v>
      </c>
      <c r="AB1181" s="378" t="s">
        <v>3535</v>
      </c>
      <c r="AC1181" s="378" t="s">
        <v>3536</v>
      </c>
      <c r="AD1181" s="378" t="s">
        <v>3537</v>
      </c>
      <c r="AE1181" s="378" t="s">
        <v>1413</v>
      </c>
      <c r="AF1181" s="378" t="s">
        <v>1413</v>
      </c>
    </row>
    <row r="1182" spans="1:32" hidden="1">
      <c r="A1182" s="378" t="s">
        <v>146</v>
      </c>
      <c r="B1182" s="379">
        <f t="shared" si="18"/>
        <v>0</v>
      </c>
      <c r="C1182" s="378"/>
      <c r="D1182" s="378"/>
      <c r="E1182" s="378"/>
      <c r="F1182" s="380" t="s">
        <v>1413</v>
      </c>
      <c r="G1182" s="378" t="s">
        <v>3538</v>
      </c>
      <c r="H1182" s="379" t="s">
        <v>1799</v>
      </c>
      <c r="I1182" s="378" t="s">
        <v>2954</v>
      </c>
      <c r="J1182" s="381" t="s">
        <v>1413</v>
      </c>
      <c r="K1182" s="381" t="s">
        <v>1413</v>
      </c>
      <c r="L1182" s="378" t="s">
        <v>3539</v>
      </c>
      <c r="M1182" s="378" t="s">
        <v>6459</v>
      </c>
      <c r="N1182" s="382">
        <v>39995</v>
      </c>
      <c r="O1182" s="383">
        <v>2009</v>
      </c>
      <c r="P1182" s="378" t="s">
        <v>1413</v>
      </c>
      <c r="Q1182" s="378" t="s">
        <v>1413</v>
      </c>
      <c r="R1182" s="378" t="s">
        <v>1413</v>
      </c>
      <c r="S1182" s="381">
        <v>10</v>
      </c>
      <c r="T1182" s="381" t="s">
        <v>1426</v>
      </c>
      <c r="U1182" s="378" t="s">
        <v>1413</v>
      </c>
      <c r="V1182" s="384" t="s">
        <v>1413</v>
      </c>
      <c r="W1182" s="378" t="s">
        <v>1413</v>
      </c>
      <c r="X1182" s="378" t="s">
        <v>1413</v>
      </c>
      <c r="Y1182" s="378" t="s">
        <v>1413</v>
      </c>
      <c r="Z1182" s="385" t="s">
        <v>1413</v>
      </c>
      <c r="AA1182" s="385" t="s">
        <v>1413</v>
      </c>
      <c r="AB1182" s="378" t="s">
        <v>1413</v>
      </c>
      <c r="AC1182" s="378" t="s">
        <v>1413</v>
      </c>
      <c r="AD1182" s="378" t="s">
        <v>1413</v>
      </c>
      <c r="AE1182" s="378" t="s">
        <v>1413</v>
      </c>
      <c r="AF1182" s="378" t="s">
        <v>1413</v>
      </c>
    </row>
    <row r="1183" spans="1:32" hidden="1">
      <c r="A1183" s="378" t="s">
        <v>50</v>
      </c>
      <c r="B1183" s="379">
        <f t="shared" si="18"/>
        <v>0</v>
      </c>
      <c r="C1183" s="378"/>
      <c r="D1183" s="378"/>
      <c r="E1183" s="378"/>
      <c r="F1183" s="380" t="s">
        <v>1413</v>
      </c>
      <c r="G1183" s="378" t="s">
        <v>4457</v>
      </c>
      <c r="H1183" s="379" t="s">
        <v>1799</v>
      </c>
      <c r="I1183" s="378" t="s">
        <v>2954</v>
      </c>
      <c r="J1183" s="381" t="s">
        <v>1413</v>
      </c>
      <c r="K1183" s="381" t="s">
        <v>1413</v>
      </c>
      <c r="L1183" s="378" t="s">
        <v>4458</v>
      </c>
      <c r="M1183" s="378" t="s">
        <v>4261</v>
      </c>
      <c r="N1183" s="382">
        <v>41090</v>
      </c>
      <c r="O1183" s="383">
        <v>2012</v>
      </c>
      <c r="P1183" s="378" t="s">
        <v>1413</v>
      </c>
      <c r="Q1183" s="378" t="s">
        <v>1413</v>
      </c>
      <c r="R1183" s="378" t="s">
        <v>1413</v>
      </c>
      <c r="S1183" s="381">
        <v>0</v>
      </c>
      <c r="T1183" s="381" t="s">
        <v>1426</v>
      </c>
      <c r="U1183" s="378" t="s">
        <v>1413</v>
      </c>
      <c r="V1183" s="384" t="s">
        <v>1413</v>
      </c>
      <c r="W1183" s="378" t="s">
        <v>1413</v>
      </c>
      <c r="X1183" s="378" t="s">
        <v>1413</v>
      </c>
      <c r="Y1183" s="378" t="s">
        <v>1413</v>
      </c>
      <c r="Z1183" s="385" t="s">
        <v>1413</v>
      </c>
      <c r="AA1183" s="385" t="s">
        <v>1413</v>
      </c>
      <c r="AB1183" s="378" t="s">
        <v>1413</v>
      </c>
      <c r="AC1183" s="378" t="s">
        <v>4459</v>
      </c>
      <c r="AD1183" s="378" t="s">
        <v>1413</v>
      </c>
      <c r="AE1183" s="378" t="s">
        <v>1413</v>
      </c>
      <c r="AF1183" s="378" t="s">
        <v>1413</v>
      </c>
    </row>
    <row r="1184" spans="1:32" hidden="1">
      <c r="A1184" s="378" t="s">
        <v>50</v>
      </c>
      <c r="B1184" s="379">
        <f t="shared" si="18"/>
        <v>0</v>
      </c>
      <c r="C1184" s="378"/>
      <c r="D1184" s="378"/>
      <c r="E1184" s="378"/>
      <c r="F1184" s="380" t="s">
        <v>1413</v>
      </c>
      <c r="G1184" s="378" t="s">
        <v>4460</v>
      </c>
      <c r="H1184" s="379" t="s">
        <v>1799</v>
      </c>
      <c r="I1184" s="378" t="s">
        <v>2954</v>
      </c>
      <c r="J1184" s="381" t="s">
        <v>1413</v>
      </c>
      <c r="K1184" s="381" t="s">
        <v>1413</v>
      </c>
      <c r="L1184" s="378" t="s">
        <v>4461</v>
      </c>
      <c r="M1184" s="378" t="s">
        <v>4261</v>
      </c>
      <c r="N1184" s="382">
        <v>40360</v>
      </c>
      <c r="O1184" s="383">
        <v>2010</v>
      </c>
      <c r="P1184" s="378" t="s">
        <v>1413</v>
      </c>
      <c r="Q1184" s="378" t="s">
        <v>1413</v>
      </c>
      <c r="R1184" s="378" t="s">
        <v>1413</v>
      </c>
      <c r="S1184" s="381" t="s">
        <v>1413</v>
      </c>
      <c r="T1184" s="381" t="s">
        <v>1413</v>
      </c>
      <c r="U1184" s="378" t="s">
        <v>1413</v>
      </c>
      <c r="V1184" s="384" t="s">
        <v>1413</v>
      </c>
      <c r="W1184" s="378" t="s">
        <v>1413</v>
      </c>
      <c r="X1184" s="378" t="s">
        <v>1413</v>
      </c>
      <c r="Y1184" s="378" t="s">
        <v>1413</v>
      </c>
      <c r="Z1184" s="385" t="s">
        <v>1413</v>
      </c>
      <c r="AA1184" s="385" t="s">
        <v>1413</v>
      </c>
      <c r="AB1184" s="378" t="s">
        <v>1413</v>
      </c>
      <c r="AC1184" s="378" t="s">
        <v>4462</v>
      </c>
      <c r="AD1184" s="378" t="s">
        <v>1413</v>
      </c>
      <c r="AE1184" s="378" t="s">
        <v>1413</v>
      </c>
      <c r="AF1184" s="378" t="s">
        <v>1413</v>
      </c>
    </row>
    <row r="1185" spans="1:32" hidden="1">
      <c r="A1185" s="378" t="s">
        <v>50</v>
      </c>
      <c r="B1185" s="379">
        <f t="shared" si="18"/>
        <v>0</v>
      </c>
      <c r="C1185" s="378"/>
      <c r="D1185" s="378"/>
      <c r="E1185" s="378"/>
      <c r="F1185" s="380" t="s">
        <v>1413</v>
      </c>
      <c r="G1185" s="378" t="s">
        <v>4463</v>
      </c>
      <c r="H1185" s="379" t="s">
        <v>1799</v>
      </c>
      <c r="I1185" s="378" t="s">
        <v>2954</v>
      </c>
      <c r="J1185" s="381" t="s">
        <v>1413</v>
      </c>
      <c r="K1185" s="381" t="s">
        <v>1413</v>
      </c>
      <c r="L1185" s="378" t="s">
        <v>4464</v>
      </c>
      <c r="M1185" s="378" t="s">
        <v>4261</v>
      </c>
      <c r="N1185" s="382">
        <v>41090</v>
      </c>
      <c r="O1185" s="383">
        <v>2012</v>
      </c>
      <c r="P1185" s="378" t="s">
        <v>1413</v>
      </c>
      <c r="Q1185" s="378" t="s">
        <v>1413</v>
      </c>
      <c r="R1185" s="378" t="s">
        <v>1413</v>
      </c>
      <c r="S1185" s="381">
        <v>0</v>
      </c>
      <c r="T1185" s="381" t="s">
        <v>1426</v>
      </c>
      <c r="U1185" s="378" t="s">
        <v>1413</v>
      </c>
      <c r="V1185" s="384" t="s">
        <v>1413</v>
      </c>
      <c r="W1185" s="378" t="s">
        <v>1413</v>
      </c>
      <c r="X1185" s="378" t="s">
        <v>1413</v>
      </c>
      <c r="Y1185" s="378" t="s">
        <v>1413</v>
      </c>
      <c r="Z1185" s="385" t="s">
        <v>1413</v>
      </c>
      <c r="AA1185" s="385" t="s">
        <v>1413</v>
      </c>
      <c r="AB1185" s="378" t="s">
        <v>1413</v>
      </c>
      <c r="AC1185" s="378" t="s">
        <v>4465</v>
      </c>
      <c r="AD1185" s="378" t="s">
        <v>1413</v>
      </c>
      <c r="AE1185" s="378" t="s">
        <v>1413</v>
      </c>
      <c r="AF1185" s="378" t="s">
        <v>1413</v>
      </c>
    </row>
    <row r="1186" spans="1:32" hidden="1">
      <c r="A1186" s="378" t="s">
        <v>50</v>
      </c>
      <c r="B1186" s="379">
        <f t="shared" si="18"/>
        <v>0</v>
      </c>
      <c r="C1186" s="378"/>
      <c r="D1186" s="378"/>
      <c r="E1186" s="378"/>
      <c r="F1186" s="380" t="s">
        <v>1413</v>
      </c>
      <c r="G1186" s="378" t="s">
        <v>4466</v>
      </c>
      <c r="H1186" s="379" t="s">
        <v>1799</v>
      </c>
      <c r="I1186" s="378" t="s">
        <v>2954</v>
      </c>
      <c r="J1186" s="381" t="s">
        <v>1413</v>
      </c>
      <c r="K1186" s="381" t="s">
        <v>1413</v>
      </c>
      <c r="L1186" s="378" t="s">
        <v>4467</v>
      </c>
      <c r="M1186" s="378" t="s">
        <v>4261</v>
      </c>
      <c r="N1186" s="382">
        <v>40056</v>
      </c>
      <c r="O1186" s="383">
        <v>2009</v>
      </c>
      <c r="P1186" s="378" t="s">
        <v>1413</v>
      </c>
      <c r="Q1186" s="378" t="s">
        <v>1413</v>
      </c>
      <c r="R1186" s="378" t="s">
        <v>1413</v>
      </c>
      <c r="S1186" s="381">
        <v>0</v>
      </c>
      <c r="T1186" s="381" t="s">
        <v>1426</v>
      </c>
      <c r="U1186" s="378" t="s">
        <v>1413</v>
      </c>
      <c r="V1186" s="384" t="s">
        <v>1413</v>
      </c>
      <c r="W1186" s="378" t="s">
        <v>1413</v>
      </c>
      <c r="X1186" s="378" t="s">
        <v>1413</v>
      </c>
      <c r="Y1186" s="378" t="s">
        <v>1413</v>
      </c>
      <c r="Z1186" s="385" t="s">
        <v>1413</v>
      </c>
      <c r="AA1186" s="385" t="s">
        <v>1413</v>
      </c>
      <c r="AB1186" s="378" t="s">
        <v>1413</v>
      </c>
      <c r="AC1186" s="378" t="s">
        <v>4468</v>
      </c>
      <c r="AD1186" s="378" t="s">
        <v>1413</v>
      </c>
      <c r="AE1186" s="378" t="s">
        <v>1413</v>
      </c>
      <c r="AF1186" s="378" t="s">
        <v>1413</v>
      </c>
    </row>
    <row r="1187" spans="1:32" hidden="1">
      <c r="A1187" s="378" t="s">
        <v>50</v>
      </c>
      <c r="B1187" s="379">
        <f t="shared" si="18"/>
        <v>0</v>
      </c>
      <c r="C1187" s="378"/>
      <c r="D1187" s="378"/>
      <c r="E1187" s="378"/>
      <c r="F1187" s="380" t="s">
        <v>1413</v>
      </c>
      <c r="G1187" s="378" t="s">
        <v>4469</v>
      </c>
      <c r="H1187" s="379" t="s">
        <v>1799</v>
      </c>
      <c r="I1187" s="378" t="s">
        <v>2954</v>
      </c>
      <c r="J1187" s="381" t="s">
        <v>1413</v>
      </c>
      <c r="K1187" s="381" t="s">
        <v>1413</v>
      </c>
      <c r="L1187" s="378" t="s">
        <v>4470</v>
      </c>
      <c r="M1187" s="378" t="s">
        <v>4261</v>
      </c>
      <c r="N1187" s="382">
        <v>39996</v>
      </c>
      <c r="O1187" s="383">
        <v>2009</v>
      </c>
      <c r="P1187" s="378" t="s">
        <v>1413</v>
      </c>
      <c r="Q1187" s="378" t="s">
        <v>1413</v>
      </c>
      <c r="R1187" s="378" t="s">
        <v>1413</v>
      </c>
      <c r="S1187" s="381">
        <v>0</v>
      </c>
      <c r="T1187" s="381" t="s">
        <v>1426</v>
      </c>
      <c r="U1187" s="378" t="s">
        <v>1413</v>
      </c>
      <c r="V1187" s="384" t="s">
        <v>1413</v>
      </c>
      <c r="W1187" s="378" t="s">
        <v>1413</v>
      </c>
      <c r="X1187" s="378" t="s">
        <v>1413</v>
      </c>
      <c r="Y1187" s="378" t="s">
        <v>1413</v>
      </c>
      <c r="Z1187" s="385" t="s">
        <v>1413</v>
      </c>
      <c r="AA1187" s="385" t="s">
        <v>1413</v>
      </c>
      <c r="AB1187" s="378" t="s">
        <v>1413</v>
      </c>
      <c r="AC1187" s="378" t="s">
        <v>4471</v>
      </c>
      <c r="AD1187" s="378" t="s">
        <v>1413</v>
      </c>
      <c r="AE1187" s="378" t="s">
        <v>1413</v>
      </c>
      <c r="AF1187" s="378" t="s">
        <v>1413</v>
      </c>
    </row>
    <row r="1188" spans="1:32" hidden="1">
      <c r="A1188" s="378" t="s">
        <v>50</v>
      </c>
      <c r="B1188" s="379">
        <f t="shared" si="18"/>
        <v>0</v>
      </c>
      <c r="C1188" s="378"/>
      <c r="D1188" s="378"/>
      <c r="E1188" s="378"/>
      <c r="F1188" s="380" t="s">
        <v>1413</v>
      </c>
      <c r="G1188" s="378" t="s">
        <v>4476</v>
      </c>
      <c r="H1188" s="379" t="s">
        <v>1799</v>
      </c>
      <c r="I1188" s="378" t="s">
        <v>2954</v>
      </c>
      <c r="J1188" s="381" t="s">
        <v>1413</v>
      </c>
      <c r="K1188" s="381" t="s">
        <v>1413</v>
      </c>
      <c r="L1188" s="378" t="s">
        <v>4477</v>
      </c>
      <c r="M1188" s="378" t="s">
        <v>4261</v>
      </c>
      <c r="N1188" s="382">
        <v>41090</v>
      </c>
      <c r="O1188" s="383">
        <v>2012</v>
      </c>
      <c r="P1188" s="378" t="s">
        <v>1413</v>
      </c>
      <c r="Q1188" s="378" t="s">
        <v>1413</v>
      </c>
      <c r="R1188" s="378" t="s">
        <v>1413</v>
      </c>
      <c r="S1188" s="381">
        <v>0</v>
      </c>
      <c r="T1188" s="381" t="s">
        <v>1426</v>
      </c>
      <c r="U1188" s="378" t="s">
        <v>1413</v>
      </c>
      <c r="V1188" s="384" t="s">
        <v>1413</v>
      </c>
      <c r="W1188" s="378" t="s">
        <v>1413</v>
      </c>
      <c r="X1188" s="378" t="s">
        <v>1413</v>
      </c>
      <c r="Y1188" s="378" t="s">
        <v>1413</v>
      </c>
      <c r="Z1188" s="385" t="s">
        <v>1413</v>
      </c>
      <c r="AA1188" s="385" t="s">
        <v>1413</v>
      </c>
      <c r="AB1188" s="378" t="s">
        <v>1413</v>
      </c>
      <c r="AC1188" s="378" t="s">
        <v>4478</v>
      </c>
      <c r="AD1188" s="378" t="s">
        <v>1413</v>
      </c>
      <c r="AE1188" s="378" t="s">
        <v>1413</v>
      </c>
      <c r="AF1188" s="378" t="s">
        <v>1413</v>
      </c>
    </row>
    <row r="1189" spans="1:32" hidden="1">
      <c r="A1189" s="378" t="s">
        <v>50</v>
      </c>
      <c r="B1189" s="379">
        <f t="shared" si="18"/>
        <v>0</v>
      </c>
      <c r="C1189" s="378"/>
      <c r="D1189" s="378"/>
      <c r="E1189" s="378"/>
      <c r="F1189" s="380" t="s">
        <v>1413</v>
      </c>
      <c r="G1189" s="378" t="s">
        <v>4479</v>
      </c>
      <c r="H1189" s="379" t="s">
        <v>1799</v>
      </c>
      <c r="I1189" s="378" t="s">
        <v>2954</v>
      </c>
      <c r="J1189" s="381" t="s">
        <v>1413</v>
      </c>
      <c r="K1189" s="381" t="s">
        <v>1413</v>
      </c>
      <c r="L1189" s="378" t="s">
        <v>4480</v>
      </c>
      <c r="M1189" s="378" t="s">
        <v>4261</v>
      </c>
      <c r="N1189" s="382">
        <v>41090</v>
      </c>
      <c r="O1189" s="383">
        <v>2012</v>
      </c>
      <c r="P1189" s="378" t="s">
        <v>1413</v>
      </c>
      <c r="Q1189" s="378" t="s">
        <v>1413</v>
      </c>
      <c r="R1189" s="378" t="s">
        <v>1413</v>
      </c>
      <c r="S1189" s="381">
        <v>0</v>
      </c>
      <c r="T1189" s="381" t="s">
        <v>1426</v>
      </c>
      <c r="U1189" s="378" t="s">
        <v>1413</v>
      </c>
      <c r="V1189" s="384" t="s">
        <v>1413</v>
      </c>
      <c r="W1189" s="378" t="s">
        <v>1413</v>
      </c>
      <c r="X1189" s="378" t="s">
        <v>1413</v>
      </c>
      <c r="Y1189" s="378" t="s">
        <v>1413</v>
      </c>
      <c r="Z1189" s="385" t="s">
        <v>1413</v>
      </c>
      <c r="AA1189" s="385" t="s">
        <v>1413</v>
      </c>
      <c r="AB1189" s="378" t="s">
        <v>1413</v>
      </c>
      <c r="AC1189" s="378" t="s">
        <v>4481</v>
      </c>
      <c r="AD1189" s="378" t="s">
        <v>1413</v>
      </c>
      <c r="AE1189" s="378" t="s">
        <v>1413</v>
      </c>
      <c r="AF1189" s="378" t="s">
        <v>1413</v>
      </c>
    </row>
    <row r="1190" spans="1:32" hidden="1">
      <c r="A1190" s="378" t="s">
        <v>50</v>
      </c>
      <c r="B1190" s="379">
        <f t="shared" si="18"/>
        <v>0</v>
      </c>
      <c r="C1190" s="378"/>
      <c r="D1190" s="378"/>
      <c r="E1190" s="378"/>
      <c r="F1190" s="380" t="s">
        <v>1413</v>
      </c>
      <c r="G1190" s="378" t="s">
        <v>4482</v>
      </c>
      <c r="H1190" s="379" t="s">
        <v>1799</v>
      </c>
      <c r="I1190" s="378" t="s">
        <v>2954</v>
      </c>
      <c r="J1190" s="381" t="s">
        <v>1413</v>
      </c>
      <c r="K1190" s="381" t="s">
        <v>1413</v>
      </c>
      <c r="L1190" s="378" t="s">
        <v>4483</v>
      </c>
      <c r="M1190" s="378" t="s">
        <v>4261</v>
      </c>
      <c r="N1190" s="382">
        <v>40359</v>
      </c>
      <c r="O1190" s="383">
        <v>2010</v>
      </c>
      <c r="P1190" s="378" t="s">
        <v>1413</v>
      </c>
      <c r="Q1190" s="378" t="s">
        <v>1413</v>
      </c>
      <c r="R1190" s="378" t="s">
        <v>1413</v>
      </c>
      <c r="S1190" s="381" t="s">
        <v>1413</v>
      </c>
      <c r="T1190" s="381" t="s">
        <v>1413</v>
      </c>
      <c r="U1190" s="378" t="s">
        <v>1413</v>
      </c>
      <c r="V1190" s="384" t="s">
        <v>1413</v>
      </c>
      <c r="W1190" s="378" t="s">
        <v>1413</v>
      </c>
      <c r="X1190" s="378" t="s">
        <v>1413</v>
      </c>
      <c r="Y1190" s="378" t="s">
        <v>1413</v>
      </c>
      <c r="Z1190" s="385" t="s">
        <v>1413</v>
      </c>
      <c r="AA1190" s="385" t="s">
        <v>1413</v>
      </c>
      <c r="AB1190" s="378" t="s">
        <v>1413</v>
      </c>
      <c r="AC1190" s="378" t="s">
        <v>4484</v>
      </c>
      <c r="AD1190" s="378" t="s">
        <v>1413</v>
      </c>
      <c r="AE1190" s="378" t="s">
        <v>1413</v>
      </c>
      <c r="AF1190" s="378" t="s">
        <v>1413</v>
      </c>
    </row>
    <row r="1191" spans="1:32" hidden="1">
      <c r="A1191" s="378" t="s">
        <v>50</v>
      </c>
      <c r="B1191" s="379">
        <f t="shared" si="18"/>
        <v>0</v>
      </c>
      <c r="C1191" s="378"/>
      <c r="D1191" s="378"/>
      <c r="E1191" s="378"/>
      <c r="F1191" s="380" t="s">
        <v>1413</v>
      </c>
      <c r="G1191" s="378" t="s">
        <v>4485</v>
      </c>
      <c r="H1191" s="379" t="s">
        <v>1799</v>
      </c>
      <c r="I1191" s="378" t="s">
        <v>2954</v>
      </c>
      <c r="J1191" s="381" t="s">
        <v>1413</v>
      </c>
      <c r="K1191" s="381" t="s">
        <v>1413</v>
      </c>
      <c r="L1191" s="378" t="s">
        <v>4486</v>
      </c>
      <c r="M1191" s="378" t="s">
        <v>4261</v>
      </c>
      <c r="N1191" s="382">
        <v>40056</v>
      </c>
      <c r="O1191" s="383">
        <v>2009</v>
      </c>
      <c r="P1191" s="378" t="s">
        <v>1413</v>
      </c>
      <c r="Q1191" s="378" t="s">
        <v>1413</v>
      </c>
      <c r="R1191" s="378" t="s">
        <v>1413</v>
      </c>
      <c r="S1191" s="381">
        <v>0</v>
      </c>
      <c r="T1191" s="381" t="s">
        <v>1426</v>
      </c>
      <c r="U1191" s="378" t="s">
        <v>1413</v>
      </c>
      <c r="V1191" s="384" t="s">
        <v>1413</v>
      </c>
      <c r="W1191" s="378" t="s">
        <v>1413</v>
      </c>
      <c r="X1191" s="378" t="s">
        <v>1413</v>
      </c>
      <c r="Y1191" s="378" t="s">
        <v>1413</v>
      </c>
      <c r="Z1191" s="385" t="s">
        <v>1413</v>
      </c>
      <c r="AA1191" s="385" t="s">
        <v>1413</v>
      </c>
      <c r="AB1191" s="378" t="s">
        <v>1413</v>
      </c>
      <c r="AC1191" s="378" t="s">
        <v>4487</v>
      </c>
      <c r="AD1191" s="378" t="s">
        <v>1413</v>
      </c>
      <c r="AE1191" s="378" t="s">
        <v>1413</v>
      </c>
      <c r="AF1191" s="378" t="s">
        <v>1413</v>
      </c>
    </row>
    <row r="1192" spans="1:32" hidden="1">
      <c r="A1192" s="378" t="s">
        <v>50</v>
      </c>
      <c r="B1192" s="379">
        <f t="shared" si="18"/>
        <v>0</v>
      </c>
      <c r="C1192" s="378"/>
      <c r="D1192" s="378"/>
      <c r="E1192" s="378"/>
      <c r="F1192" s="380" t="s">
        <v>1413</v>
      </c>
      <c r="G1192" s="378" t="s">
        <v>4488</v>
      </c>
      <c r="H1192" s="379" t="s">
        <v>1799</v>
      </c>
      <c r="I1192" s="378" t="s">
        <v>2954</v>
      </c>
      <c r="J1192" s="381" t="s">
        <v>1413</v>
      </c>
      <c r="K1192" s="381" t="s">
        <v>1413</v>
      </c>
      <c r="L1192" s="378" t="s">
        <v>4489</v>
      </c>
      <c r="M1192" s="378" t="s">
        <v>4261</v>
      </c>
      <c r="N1192" s="382">
        <v>41090</v>
      </c>
      <c r="O1192" s="383">
        <v>2012</v>
      </c>
      <c r="P1192" s="378" t="s">
        <v>1413</v>
      </c>
      <c r="Q1192" s="378" t="s">
        <v>1413</v>
      </c>
      <c r="R1192" s="378" t="s">
        <v>1413</v>
      </c>
      <c r="S1192" s="381">
        <v>0</v>
      </c>
      <c r="T1192" s="381" t="s">
        <v>1426</v>
      </c>
      <c r="U1192" s="378" t="s">
        <v>1413</v>
      </c>
      <c r="V1192" s="384" t="s">
        <v>1413</v>
      </c>
      <c r="W1192" s="378" t="s">
        <v>1413</v>
      </c>
      <c r="X1192" s="378" t="s">
        <v>1413</v>
      </c>
      <c r="Y1192" s="378" t="s">
        <v>1413</v>
      </c>
      <c r="Z1192" s="385" t="s">
        <v>1413</v>
      </c>
      <c r="AA1192" s="385" t="s">
        <v>1413</v>
      </c>
      <c r="AB1192" s="378" t="s">
        <v>1413</v>
      </c>
      <c r="AC1192" s="378" t="s">
        <v>4490</v>
      </c>
      <c r="AD1192" s="378" t="s">
        <v>1413</v>
      </c>
      <c r="AE1192" s="378" t="s">
        <v>1413</v>
      </c>
      <c r="AF1192" s="378" t="s">
        <v>1413</v>
      </c>
    </row>
    <row r="1193" spans="1:32" hidden="1">
      <c r="A1193" s="378" t="s">
        <v>50</v>
      </c>
      <c r="B1193" s="379">
        <f t="shared" si="18"/>
        <v>0</v>
      </c>
      <c r="C1193" s="378"/>
      <c r="D1193" s="378"/>
      <c r="E1193" s="378"/>
      <c r="F1193" s="380" t="s">
        <v>1413</v>
      </c>
      <c r="G1193" s="378" t="s">
        <v>4491</v>
      </c>
      <c r="H1193" s="379" t="s">
        <v>1799</v>
      </c>
      <c r="I1193" s="378" t="s">
        <v>2954</v>
      </c>
      <c r="J1193" s="381" t="s">
        <v>1413</v>
      </c>
      <c r="K1193" s="381" t="s">
        <v>1413</v>
      </c>
      <c r="L1193" s="378" t="s">
        <v>4492</v>
      </c>
      <c r="M1193" s="378" t="s">
        <v>4261</v>
      </c>
      <c r="N1193" s="382">
        <v>40056</v>
      </c>
      <c r="O1193" s="383">
        <v>2009</v>
      </c>
      <c r="P1193" s="378" t="s">
        <v>1413</v>
      </c>
      <c r="Q1193" s="378" t="s">
        <v>1413</v>
      </c>
      <c r="R1193" s="378" t="s">
        <v>1413</v>
      </c>
      <c r="S1193" s="381">
        <v>0</v>
      </c>
      <c r="T1193" s="381" t="s">
        <v>1426</v>
      </c>
      <c r="U1193" s="378" t="s">
        <v>1413</v>
      </c>
      <c r="V1193" s="384" t="s">
        <v>1413</v>
      </c>
      <c r="W1193" s="378" t="s">
        <v>1413</v>
      </c>
      <c r="X1193" s="378" t="s">
        <v>1413</v>
      </c>
      <c r="Y1193" s="378" t="s">
        <v>1413</v>
      </c>
      <c r="Z1193" s="385" t="s">
        <v>1413</v>
      </c>
      <c r="AA1193" s="385" t="s">
        <v>1413</v>
      </c>
      <c r="AB1193" s="378" t="s">
        <v>1413</v>
      </c>
      <c r="AC1193" s="378" t="s">
        <v>4493</v>
      </c>
      <c r="AD1193" s="378" t="s">
        <v>1413</v>
      </c>
      <c r="AE1193" s="378" t="s">
        <v>1413</v>
      </c>
      <c r="AF1193" s="378" t="s">
        <v>1413</v>
      </c>
    </row>
    <row r="1194" spans="1:32" hidden="1">
      <c r="A1194" s="378" t="s">
        <v>50</v>
      </c>
      <c r="B1194" s="379">
        <f t="shared" si="18"/>
        <v>0</v>
      </c>
      <c r="C1194" s="378"/>
      <c r="D1194" s="378"/>
      <c r="E1194" s="378"/>
      <c r="F1194" s="380" t="s">
        <v>1413</v>
      </c>
      <c r="G1194" s="378" t="s">
        <v>4494</v>
      </c>
      <c r="H1194" s="379" t="s">
        <v>1799</v>
      </c>
      <c r="I1194" s="378" t="s">
        <v>2954</v>
      </c>
      <c r="J1194" s="381" t="s">
        <v>1413</v>
      </c>
      <c r="K1194" s="381" t="s">
        <v>1413</v>
      </c>
      <c r="L1194" s="378" t="s">
        <v>4495</v>
      </c>
      <c r="M1194" s="378" t="s">
        <v>4261</v>
      </c>
      <c r="N1194" s="382">
        <v>40056</v>
      </c>
      <c r="O1194" s="383">
        <v>2009</v>
      </c>
      <c r="P1194" s="378" t="s">
        <v>1413</v>
      </c>
      <c r="Q1194" s="378" t="s">
        <v>1413</v>
      </c>
      <c r="R1194" s="378" t="s">
        <v>1413</v>
      </c>
      <c r="S1194" s="381">
        <v>0</v>
      </c>
      <c r="T1194" s="381" t="s">
        <v>1426</v>
      </c>
      <c r="U1194" s="378" t="s">
        <v>1413</v>
      </c>
      <c r="V1194" s="384" t="s">
        <v>1413</v>
      </c>
      <c r="W1194" s="378" t="s">
        <v>1413</v>
      </c>
      <c r="X1194" s="378" t="s">
        <v>1413</v>
      </c>
      <c r="Y1194" s="378" t="s">
        <v>1413</v>
      </c>
      <c r="Z1194" s="385" t="s">
        <v>1413</v>
      </c>
      <c r="AA1194" s="385" t="s">
        <v>1413</v>
      </c>
      <c r="AB1194" s="378" t="s">
        <v>1413</v>
      </c>
      <c r="AC1194" s="378" t="s">
        <v>4496</v>
      </c>
      <c r="AD1194" s="378" t="s">
        <v>1413</v>
      </c>
      <c r="AE1194" s="378" t="s">
        <v>1413</v>
      </c>
      <c r="AF1194" s="378" t="s">
        <v>1413</v>
      </c>
    </row>
    <row r="1195" spans="1:32" hidden="1">
      <c r="A1195" s="378" t="s">
        <v>50</v>
      </c>
      <c r="B1195" s="379">
        <f t="shared" si="18"/>
        <v>0</v>
      </c>
      <c r="C1195" s="378"/>
      <c r="D1195" s="378"/>
      <c r="E1195" s="378"/>
      <c r="F1195" s="380" t="s">
        <v>1413</v>
      </c>
      <c r="G1195" s="378" t="s">
        <v>4497</v>
      </c>
      <c r="H1195" s="379" t="s">
        <v>1799</v>
      </c>
      <c r="I1195" s="378" t="s">
        <v>2954</v>
      </c>
      <c r="J1195" s="381" t="s">
        <v>1413</v>
      </c>
      <c r="K1195" s="381" t="s">
        <v>1413</v>
      </c>
      <c r="L1195" s="378" t="s">
        <v>4498</v>
      </c>
      <c r="M1195" s="378" t="s">
        <v>4261</v>
      </c>
      <c r="N1195" s="382">
        <v>40056</v>
      </c>
      <c r="O1195" s="383">
        <v>2009</v>
      </c>
      <c r="P1195" s="378" t="s">
        <v>1413</v>
      </c>
      <c r="Q1195" s="378" t="s">
        <v>1413</v>
      </c>
      <c r="R1195" s="378" t="s">
        <v>1413</v>
      </c>
      <c r="S1195" s="381">
        <v>0</v>
      </c>
      <c r="T1195" s="381" t="s">
        <v>1426</v>
      </c>
      <c r="U1195" s="378" t="s">
        <v>1413</v>
      </c>
      <c r="V1195" s="384" t="s">
        <v>1413</v>
      </c>
      <c r="W1195" s="378" t="s">
        <v>1413</v>
      </c>
      <c r="X1195" s="378" t="s">
        <v>1413</v>
      </c>
      <c r="Y1195" s="378" t="s">
        <v>1413</v>
      </c>
      <c r="Z1195" s="385" t="s">
        <v>1413</v>
      </c>
      <c r="AA1195" s="385" t="s">
        <v>1413</v>
      </c>
      <c r="AB1195" s="378" t="s">
        <v>1413</v>
      </c>
      <c r="AC1195" s="378" t="s">
        <v>4499</v>
      </c>
      <c r="AD1195" s="378" t="s">
        <v>1413</v>
      </c>
      <c r="AE1195" s="378" t="s">
        <v>1413</v>
      </c>
      <c r="AF1195" s="378" t="s">
        <v>1413</v>
      </c>
    </row>
    <row r="1196" spans="1:32" hidden="1">
      <c r="A1196" s="378" t="s">
        <v>50</v>
      </c>
      <c r="B1196" s="379">
        <f t="shared" si="18"/>
        <v>0</v>
      </c>
      <c r="C1196" s="378"/>
      <c r="D1196" s="378"/>
      <c r="E1196" s="378"/>
      <c r="F1196" s="380" t="s">
        <v>1413</v>
      </c>
      <c r="G1196" s="378" t="s">
        <v>4500</v>
      </c>
      <c r="H1196" s="379" t="s">
        <v>1799</v>
      </c>
      <c r="I1196" s="378" t="s">
        <v>2954</v>
      </c>
      <c r="J1196" s="381" t="s">
        <v>1413</v>
      </c>
      <c r="K1196" s="381" t="s">
        <v>1413</v>
      </c>
      <c r="L1196" s="378" t="s">
        <v>4501</v>
      </c>
      <c r="M1196" s="378" t="s">
        <v>4261</v>
      </c>
      <c r="N1196" s="382">
        <v>40056</v>
      </c>
      <c r="O1196" s="383">
        <v>2009</v>
      </c>
      <c r="P1196" s="378" t="s">
        <v>1413</v>
      </c>
      <c r="Q1196" s="378" t="s">
        <v>1413</v>
      </c>
      <c r="R1196" s="378" t="s">
        <v>1413</v>
      </c>
      <c r="S1196" s="381">
        <v>0</v>
      </c>
      <c r="T1196" s="381" t="s">
        <v>1426</v>
      </c>
      <c r="U1196" s="378" t="s">
        <v>1413</v>
      </c>
      <c r="V1196" s="384" t="s">
        <v>1413</v>
      </c>
      <c r="W1196" s="378" t="s">
        <v>1413</v>
      </c>
      <c r="X1196" s="378" t="s">
        <v>1413</v>
      </c>
      <c r="Y1196" s="378" t="s">
        <v>1413</v>
      </c>
      <c r="Z1196" s="385" t="s">
        <v>1413</v>
      </c>
      <c r="AA1196" s="385" t="s">
        <v>1413</v>
      </c>
      <c r="AB1196" s="378" t="s">
        <v>1413</v>
      </c>
      <c r="AC1196" s="378" t="s">
        <v>4502</v>
      </c>
      <c r="AD1196" s="378" t="s">
        <v>1413</v>
      </c>
      <c r="AE1196" s="378" t="s">
        <v>1413</v>
      </c>
      <c r="AF1196" s="378" t="s">
        <v>1413</v>
      </c>
    </row>
    <row r="1197" spans="1:32" hidden="1">
      <c r="A1197" s="378" t="s">
        <v>50</v>
      </c>
      <c r="B1197" s="379">
        <f t="shared" si="18"/>
        <v>0</v>
      </c>
      <c r="C1197" s="378"/>
      <c r="D1197" s="378"/>
      <c r="E1197" s="378"/>
      <c r="F1197" s="380" t="s">
        <v>1413</v>
      </c>
      <c r="G1197" s="378" t="s">
        <v>4503</v>
      </c>
      <c r="H1197" s="379" t="s">
        <v>1799</v>
      </c>
      <c r="I1197" s="378" t="s">
        <v>2954</v>
      </c>
      <c r="J1197" s="381" t="s">
        <v>1413</v>
      </c>
      <c r="K1197" s="381" t="s">
        <v>1413</v>
      </c>
      <c r="L1197" s="378" t="s">
        <v>4504</v>
      </c>
      <c r="M1197" s="378" t="s">
        <v>4261</v>
      </c>
      <c r="N1197" s="382">
        <v>40056</v>
      </c>
      <c r="O1197" s="383">
        <v>2009</v>
      </c>
      <c r="P1197" s="378" t="s">
        <v>1413</v>
      </c>
      <c r="Q1197" s="378" t="s">
        <v>1413</v>
      </c>
      <c r="R1197" s="378" t="s">
        <v>1413</v>
      </c>
      <c r="S1197" s="381">
        <v>0</v>
      </c>
      <c r="T1197" s="381" t="s">
        <v>1426</v>
      </c>
      <c r="U1197" s="378" t="s">
        <v>1413</v>
      </c>
      <c r="V1197" s="384" t="s">
        <v>1413</v>
      </c>
      <c r="W1197" s="378" t="s">
        <v>1413</v>
      </c>
      <c r="X1197" s="378" t="s">
        <v>1413</v>
      </c>
      <c r="Y1197" s="378" t="s">
        <v>1413</v>
      </c>
      <c r="Z1197" s="385" t="s">
        <v>1413</v>
      </c>
      <c r="AA1197" s="385" t="s">
        <v>1413</v>
      </c>
      <c r="AB1197" s="378" t="s">
        <v>1413</v>
      </c>
      <c r="AC1197" s="378" t="s">
        <v>4505</v>
      </c>
      <c r="AD1197" s="378" t="s">
        <v>1413</v>
      </c>
      <c r="AE1197" s="378" t="s">
        <v>1413</v>
      </c>
      <c r="AF1197" s="378" t="s">
        <v>1413</v>
      </c>
    </row>
    <row r="1198" spans="1:32" hidden="1">
      <c r="A1198" s="378" t="s">
        <v>50</v>
      </c>
      <c r="B1198" s="379">
        <f t="shared" si="18"/>
        <v>0</v>
      </c>
      <c r="C1198" s="378"/>
      <c r="D1198" s="378"/>
      <c r="E1198" s="378"/>
      <c r="F1198" s="380" t="s">
        <v>1413</v>
      </c>
      <c r="G1198" s="378" t="s">
        <v>4506</v>
      </c>
      <c r="H1198" s="379" t="s">
        <v>1799</v>
      </c>
      <c r="I1198" s="378" t="s">
        <v>2954</v>
      </c>
      <c r="J1198" s="381" t="s">
        <v>1413</v>
      </c>
      <c r="K1198" s="381" t="s">
        <v>1413</v>
      </c>
      <c r="L1198" s="378" t="s">
        <v>4507</v>
      </c>
      <c r="M1198" s="378" t="s">
        <v>4261</v>
      </c>
      <c r="N1198" s="382">
        <v>40056</v>
      </c>
      <c r="O1198" s="383">
        <v>2009</v>
      </c>
      <c r="P1198" s="378" t="s">
        <v>1413</v>
      </c>
      <c r="Q1198" s="378" t="s">
        <v>1413</v>
      </c>
      <c r="R1198" s="378" t="s">
        <v>1413</v>
      </c>
      <c r="S1198" s="381">
        <v>0</v>
      </c>
      <c r="T1198" s="381" t="s">
        <v>1426</v>
      </c>
      <c r="U1198" s="378" t="s">
        <v>1413</v>
      </c>
      <c r="V1198" s="384" t="s">
        <v>1413</v>
      </c>
      <c r="W1198" s="378" t="s">
        <v>1413</v>
      </c>
      <c r="X1198" s="378" t="s">
        <v>1413</v>
      </c>
      <c r="Y1198" s="378" t="s">
        <v>1413</v>
      </c>
      <c r="Z1198" s="385" t="s">
        <v>1413</v>
      </c>
      <c r="AA1198" s="385" t="s">
        <v>1413</v>
      </c>
      <c r="AB1198" s="378" t="s">
        <v>1413</v>
      </c>
      <c r="AC1198" s="378" t="s">
        <v>4508</v>
      </c>
      <c r="AD1198" s="378" t="s">
        <v>1413</v>
      </c>
      <c r="AE1198" s="378" t="s">
        <v>1413</v>
      </c>
      <c r="AF1198" s="378" t="s">
        <v>1413</v>
      </c>
    </row>
    <row r="1199" spans="1:32" hidden="1">
      <c r="A1199" s="378" t="s">
        <v>150</v>
      </c>
      <c r="B1199" s="379">
        <f t="shared" si="18"/>
        <v>0</v>
      </c>
      <c r="C1199" s="378"/>
      <c r="D1199" s="378"/>
      <c r="E1199" s="378"/>
      <c r="F1199" s="380" t="s">
        <v>1413</v>
      </c>
      <c r="G1199" s="378" t="s">
        <v>5065</v>
      </c>
      <c r="H1199" s="379" t="s">
        <v>1799</v>
      </c>
      <c r="I1199" s="378" t="s">
        <v>2954</v>
      </c>
      <c r="J1199" s="381" t="s">
        <v>1413</v>
      </c>
      <c r="K1199" s="381" t="s">
        <v>1413</v>
      </c>
      <c r="L1199" s="378" t="s">
        <v>5066</v>
      </c>
      <c r="M1199" s="378" t="s">
        <v>1413</v>
      </c>
      <c r="N1199" s="382">
        <v>41295</v>
      </c>
      <c r="O1199" s="383">
        <v>2013</v>
      </c>
      <c r="P1199" s="378" t="s">
        <v>1413</v>
      </c>
      <c r="Q1199" s="378" t="s">
        <v>1413</v>
      </c>
      <c r="R1199" s="378" t="s">
        <v>1413</v>
      </c>
      <c r="S1199" s="381" t="s">
        <v>1413</v>
      </c>
      <c r="T1199" s="381" t="s">
        <v>1413</v>
      </c>
      <c r="U1199" s="378" t="s">
        <v>1413</v>
      </c>
      <c r="V1199" s="384" t="s">
        <v>1413</v>
      </c>
      <c r="W1199" s="378" t="s">
        <v>1413</v>
      </c>
      <c r="X1199" s="378" t="s">
        <v>1413</v>
      </c>
      <c r="Y1199" s="378" t="s">
        <v>1413</v>
      </c>
      <c r="Z1199" s="385" t="s">
        <v>1413</v>
      </c>
      <c r="AA1199" s="385" t="s">
        <v>1413</v>
      </c>
      <c r="AB1199" s="378" t="s">
        <v>5067</v>
      </c>
      <c r="AC1199" s="378" t="s">
        <v>5068</v>
      </c>
      <c r="AD1199" s="378" t="s">
        <v>5069</v>
      </c>
      <c r="AE1199" s="378" t="s">
        <v>5070</v>
      </c>
      <c r="AF1199" s="378" t="s">
        <v>1413</v>
      </c>
    </row>
    <row r="1200" spans="1:32" hidden="1">
      <c r="A1200" s="378" t="s">
        <v>150</v>
      </c>
      <c r="B1200" s="379">
        <f t="shared" si="18"/>
        <v>0</v>
      </c>
      <c r="C1200" s="378"/>
      <c r="D1200" s="378"/>
      <c r="E1200" s="378"/>
      <c r="F1200" s="380" t="s">
        <v>1413</v>
      </c>
      <c r="G1200" s="378" t="s">
        <v>5432</v>
      </c>
      <c r="H1200" s="379" t="s">
        <v>1799</v>
      </c>
      <c r="I1200" s="378" t="s">
        <v>2954</v>
      </c>
      <c r="J1200" s="381" t="s">
        <v>1413</v>
      </c>
      <c r="K1200" s="381" t="s">
        <v>1413</v>
      </c>
      <c r="L1200" s="378" t="s">
        <v>5433</v>
      </c>
      <c r="M1200" s="378" t="s">
        <v>5434</v>
      </c>
      <c r="N1200" s="382">
        <v>41456</v>
      </c>
      <c r="O1200" s="383">
        <v>2013</v>
      </c>
      <c r="P1200" s="378" t="s">
        <v>1413</v>
      </c>
      <c r="Q1200" s="378" t="s">
        <v>1413</v>
      </c>
      <c r="R1200" s="378" t="s">
        <v>1413</v>
      </c>
      <c r="S1200" s="381" t="s">
        <v>1413</v>
      </c>
      <c r="T1200" s="381" t="s">
        <v>1413</v>
      </c>
      <c r="U1200" s="378" t="s">
        <v>1413</v>
      </c>
      <c r="V1200" s="384" t="s">
        <v>1261</v>
      </c>
      <c r="W1200" s="378" t="s">
        <v>1414</v>
      </c>
      <c r="X1200" s="378" t="s">
        <v>5082</v>
      </c>
      <c r="Y1200" s="378" t="s">
        <v>1413</v>
      </c>
      <c r="Z1200" s="385" t="s">
        <v>1413</v>
      </c>
      <c r="AA1200" s="385" t="s">
        <v>1413</v>
      </c>
      <c r="AB1200" s="378" t="s">
        <v>5083</v>
      </c>
      <c r="AC1200" s="378" t="s">
        <v>5435</v>
      </c>
      <c r="AD1200" s="378" t="s">
        <v>5436</v>
      </c>
      <c r="AE1200" s="378" t="s">
        <v>5437</v>
      </c>
      <c r="AF1200" s="378" t="s">
        <v>1413</v>
      </c>
    </row>
    <row r="1201" spans="1:32" hidden="1">
      <c r="A1201" s="378" t="s">
        <v>150</v>
      </c>
      <c r="B1201" s="379">
        <f t="shared" si="18"/>
        <v>0</v>
      </c>
      <c r="C1201" s="378"/>
      <c r="D1201" s="378"/>
      <c r="E1201" s="378"/>
      <c r="F1201" s="380" t="s">
        <v>1413</v>
      </c>
      <c r="G1201" s="378" t="s">
        <v>5438</v>
      </c>
      <c r="H1201" s="379" t="s">
        <v>1799</v>
      </c>
      <c r="I1201" s="378" t="s">
        <v>2954</v>
      </c>
      <c r="J1201" s="381" t="s">
        <v>1413</v>
      </c>
      <c r="K1201" s="381" t="s">
        <v>1413</v>
      </c>
      <c r="L1201" s="378" t="s">
        <v>5439</v>
      </c>
      <c r="M1201" s="378" t="s">
        <v>5440</v>
      </c>
      <c r="N1201" s="382">
        <v>41092</v>
      </c>
      <c r="O1201" s="383">
        <v>2012</v>
      </c>
      <c r="P1201" s="378" t="s">
        <v>1413</v>
      </c>
      <c r="Q1201" s="378" t="s">
        <v>1413</v>
      </c>
      <c r="R1201" s="378" t="s">
        <v>1413</v>
      </c>
      <c r="S1201" s="381" t="s">
        <v>1413</v>
      </c>
      <c r="T1201" s="381" t="s">
        <v>1413</v>
      </c>
      <c r="U1201" s="378" t="s">
        <v>1413</v>
      </c>
      <c r="V1201" s="384" t="s">
        <v>1413</v>
      </c>
      <c r="W1201" s="378" t="s">
        <v>1413</v>
      </c>
      <c r="X1201" s="378" t="s">
        <v>1413</v>
      </c>
      <c r="Y1201" s="378" t="s">
        <v>1413</v>
      </c>
      <c r="Z1201" s="385" t="s">
        <v>1413</v>
      </c>
      <c r="AA1201" s="385" t="s">
        <v>1413</v>
      </c>
      <c r="AB1201" s="378" t="s">
        <v>5441</v>
      </c>
      <c r="AC1201" s="378" t="s">
        <v>5442</v>
      </c>
      <c r="AD1201" s="378" t="s">
        <v>5443</v>
      </c>
      <c r="AE1201" s="378" t="s">
        <v>5444</v>
      </c>
      <c r="AF1201" s="378" t="s">
        <v>1413</v>
      </c>
    </row>
    <row r="1202" spans="1:32">
      <c r="A1202" s="378" t="s">
        <v>153</v>
      </c>
      <c r="B1202" s="379">
        <f t="shared" si="18"/>
        <v>2</v>
      </c>
      <c r="C1202" s="378"/>
      <c r="D1202" s="378" t="s">
        <v>1261</v>
      </c>
      <c r="E1202" s="378" t="s">
        <v>1261</v>
      </c>
      <c r="F1202" s="380" t="s">
        <v>1413</v>
      </c>
      <c r="G1202" s="378" t="s">
        <v>6395</v>
      </c>
      <c r="H1202" s="379" t="s">
        <v>1491</v>
      </c>
      <c r="I1202" s="378" t="s">
        <v>1499</v>
      </c>
      <c r="J1202" s="381" t="s">
        <v>1413</v>
      </c>
      <c r="K1202" s="381" t="s">
        <v>1413</v>
      </c>
      <c r="L1202" s="378" t="s">
        <v>6396</v>
      </c>
      <c r="M1202" s="378" t="s">
        <v>1574</v>
      </c>
      <c r="N1202" s="382">
        <v>39448</v>
      </c>
      <c r="O1202" s="383">
        <v>2008</v>
      </c>
      <c r="P1202" s="378" t="s">
        <v>1413</v>
      </c>
      <c r="Q1202" s="378" t="s">
        <v>1413</v>
      </c>
      <c r="R1202" s="378" t="s">
        <v>1413</v>
      </c>
      <c r="S1202" s="381">
        <v>6</v>
      </c>
      <c r="T1202" s="381" t="s">
        <v>1426</v>
      </c>
      <c r="U1202" s="378" t="s">
        <v>1574</v>
      </c>
      <c r="V1202" s="384" t="s">
        <v>1544</v>
      </c>
      <c r="W1202" s="378" t="s">
        <v>1413</v>
      </c>
      <c r="X1202" s="378" t="s">
        <v>1413</v>
      </c>
      <c r="Y1202" s="378" t="s">
        <v>6311</v>
      </c>
      <c r="Z1202" s="385" t="s">
        <v>1413</v>
      </c>
      <c r="AA1202" s="385" t="s">
        <v>1413</v>
      </c>
      <c r="AB1202" s="378" t="s">
        <v>6343</v>
      </c>
      <c r="AC1202" s="378" t="s">
        <v>1413</v>
      </c>
      <c r="AD1202" s="378" t="s">
        <v>1413</v>
      </c>
      <c r="AE1202" s="378" t="s">
        <v>1413</v>
      </c>
      <c r="AF1202" s="378" t="s">
        <v>1413</v>
      </c>
    </row>
    <row r="1203" spans="1:32">
      <c r="A1203" s="378" t="s">
        <v>153</v>
      </c>
      <c r="B1203" s="379">
        <f t="shared" si="18"/>
        <v>1</v>
      </c>
      <c r="C1203" s="378"/>
      <c r="D1203" s="378"/>
      <c r="E1203" s="378" t="s">
        <v>1261</v>
      </c>
      <c r="F1203" s="380" t="s">
        <v>1413</v>
      </c>
      <c r="G1203" s="378" t="s">
        <v>6348</v>
      </c>
      <c r="H1203" s="379" t="s">
        <v>1491</v>
      </c>
      <c r="I1203" s="378" t="s">
        <v>1499</v>
      </c>
      <c r="J1203" s="381" t="s">
        <v>1413</v>
      </c>
      <c r="K1203" s="381" t="s">
        <v>1413</v>
      </c>
      <c r="L1203" s="378" t="s">
        <v>6349</v>
      </c>
      <c r="M1203" s="378" t="s">
        <v>4519</v>
      </c>
      <c r="N1203" s="382">
        <v>38173</v>
      </c>
      <c r="O1203" s="383">
        <v>2004</v>
      </c>
      <c r="P1203" s="378" t="s">
        <v>1413</v>
      </c>
      <c r="Q1203" s="378" t="s">
        <v>1413</v>
      </c>
      <c r="R1203" s="378" t="s">
        <v>1413</v>
      </c>
      <c r="S1203" s="381">
        <v>15</v>
      </c>
      <c r="T1203" s="381" t="s">
        <v>1426</v>
      </c>
      <c r="U1203" s="378" t="s">
        <v>4519</v>
      </c>
      <c r="V1203" s="384" t="s">
        <v>1426</v>
      </c>
      <c r="W1203" s="378" t="s">
        <v>1413</v>
      </c>
      <c r="X1203" s="378" t="s">
        <v>1413</v>
      </c>
      <c r="Y1203" s="378" t="s">
        <v>6311</v>
      </c>
      <c r="Z1203" s="385" t="s">
        <v>1413</v>
      </c>
      <c r="AA1203" s="385" t="s">
        <v>1413</v>
      </c>
      <c r="AB1203" s="378" t="s">
        <v>6350</v>
      </c>
      <c r="AC1203" s="378" t="s">
        <v>6351</v>
      </c>
      <c r="AD1203" s="378" t="s">
        <v>1413</v>
      </c>
      <c r="AE1203" s="378" t="s">
        <v>1413</v>
      </c>
      <c r="AF1203" s="378" t="s">
        <v>1413</v>
      </c>
    </row>
    <row r="1204" spans="1:32">
      <c r="A1204" s="378" t="s">
        <v>153</v>
      </c>
      <c r="B1204" s="379">
        <f t="shared" si="18"/>
        <v>1</v>
      </c>
      <c r="C1204" s="378"/>
      <c r="D1204" s="378"/>
      <c r="E1204" s="378" t="s">
        <v>1261</v>
      </c>
      <c r="F1204" s="380" t="s">
        <v>1413</v>
      </c>
      <c r="G1204" s="378" t="s">
        <v>6359</v>
      </c>
      <c r="H1204" s="379" t="s">
        <v>1491</v>
      </c>
      <c r="I1204" s="378" t="s">
        <v>1499</v>
      </c>
      <c r="J1204" s="381" t="s">
        <v>1413</v>
      </c>
      <c r="K1204" s="381" t="s">
        <v>1413</v>
      </c>
      <c r="L1204" s="378" t="s">
        <v>6360</v>
      </c>
      <c r="M1204" s="378" t="s">
        <v>1574</v>
      </c>
      <c r="N1204" s="382">
        <v>39448</v>
      </c>
      <c r="O1204" s="383">
        <v>2008</v>
      </c>
      <c r="P1204" s="378" t="s">
        <v>1413</v>
      </c>
      <c r="Q1204" s="378" t="s">
        <v>1413</v>
      </c>
      <c r="R1204" s="378" t="s">
        <v>1413</v>
      </c>
      <c r="S1204" s="381">
        <v>6</v>
      </c>
      <c r="T1204" s="381" t="s">
        <v>1426</v>
      </c>
      <c r="U1204" s="378" t="s">
        <v>1574</v>
      </c>
      <c r="V1204" s="384" t="s">
        <v>1544</v>
      </c>
      <c r="W1204" s="378" t="s">
        <v>1413</v>
      </c>
      <c r="X1204" s="378" t="s">
        <v>1413</v>
      </c>
      <c r="Y1204" s="378" t="s">
        <v>6311</v>
      </c>
      <c r="Z1204" s="385" t="s">
        <v>1413</v>
      </c>
      <c r="AA1204" s="385" t="s">
        <v>1413</v>
      </c>
      <c r="AB1204" s="378" t="s">
        <v>6343</v>
      </c>
      <c r="AC1204" s="378" t="s">
        <v>1413</v>
      </c>
      <c r="AD1204" s="378" t="s">
        <v>1413</v>
      </c>
      <c r="AE1204" s="378" t="s">
        <v>1413</v>
      </c>
      <c r="AF1204" s="378" t="s">
        <v>1413</v>
      </c>
    </row>
    <row r="1205" spans="1:32">
      <c r="A1205" s="378" t="s">
        <v>153</v>
      </c>
      <c r="B1205" s="379">
        <f t="shared" si="18"/>
        <v>1</v>
      </c>
      <c r="C1205" s="378"/>
      <c r="D1205" s="378"/>
      <c r="E1205" s="378" t="s">
        <v>1261</v>
      </c>
      <c r="F1205" s="380" t="s">
        <v>1413</v>
      </c>
      <c r="G1205" s="378" t="s">
        <v>6361</v>
      </c>
      <c r="H1205" s="379" t="s">
        <v>1491</v>
      </c>
      <c r="I1205" s="378" t="s">
        <v>1492</v>
      </c>
      <c r="J1205" s="381" t="s">
        <v>1413</v>
      </c>
      <c r="K1205" s="381" t="s">
        <v>1413</v>
      </c>
      <c r="L1205" s="378" t="s">
        <v>6362</v>
      </c>
      <c r="M1205" s="378" t="s">
        <v>6363</v>
      </c>
      <c r="N1205" s="382">
        <v>38104</v>
      </c>
      <c r="O1205" s="383">
        <v>2004</v>
      </c>
      <c r="P1205" s="378" t="s">
        <v>1413</v>
      </c>
      <c r="Q1205" s="378" t="s">
        <v>1413</v>
      </c>
      <c r="R1205" s="378" t="s">
        <v>1413</v>
      </c>
      <c r="S1205" s="381">
        <v>6</v>
      </c>
      <c r="T1205" s="381" t="s">
        <v>1426</v>
      </c>
      <c r="U1205" s="378" t="s">
        <v>1477</v>
      </c>
      <c r="V1205" s="384" t="s">
        <v>1426</v>
      </c>
      <c r="W1205" s="378" t="s">
        <v>1413</v>
      </c>
      <c r="X1205" s="378" t="s">
        <v>1413</v>
      </c>
      <c r="Y1205" s="378" t="s">
        <v>6311</v>
      </c>
      <c r="Z1205" s="385" t="s">
        <v>1413</v>
      </c>
      <c r="AA1205" s="385" t="s">
        <v>1413</v>
      </c>
      <c r="AB1205" s="378" t="s">
        <v>6350</v>
      </c>
      <c r="AC1205" s="378" t="s">
        <v>1413</v>
      </c>
      <c r="AD1205" s="378" t="s">
        <v>1413</v>
      </c>
      <c r="AE1205" s="378" t="s">
        <v>1413</v>
      </c>
      <c r="AF1205" s="378" t="s">
        <v>1413</v>
      </c>
    </row>
    <row r="1206" spans="1:32">
      <c r="A1206" s="378" t="s">
        <v>153</v>
      </c>
      <c r="B1206" s="379">
        <f t="shared" si="18"/>
        <v>1</v>
      </c>
      <c r="C1206" s="378"/>
      <c r="D1206" s="378"/>
      <c r="E1206" s="378" t="s">
        <v>1261</v>
      </c>
      <c r="F1206" s="380" t="s">
        <v>1413</v>
      </c>
      <c r="G1206" s="378" t="s">
        <v>6368</v>
      </c>
      <c r="H1206" s="379" t="s">
        <v>1491</v>
      </c>
      <c r="I1206" s="378" t="s">
        <v>1499</v>
      </c>
      <c r="J1206" s="381" t="s">
        <v>1413</v>
      </c>
      <c r="K1206" s="381" t="s">
        <v>1413</v>
      </c>
      <c r="L1206" s="378" t="s">
        <v>6369</v>
      </c>
      <c r="M1206" s="378" t="s">
        <v>1427</v>
      </c>
      <c r="N1206" s="382">
        <v>41711</v>
      </c>
      <c r="O1206" s="383">
        <v>2014</v>
      </c>
      <c r="P1206" s="378" t="s">
        <v>1413</v>
      </c>
      <c r="Q1206" s="378" t="s">
        <v>1413</v>
      </c>
      <c r="R1206" s="378" t="s">
        <v>1413</v>
      </c>
      <c r="S1206" s="381">
        <v>12</v>
      </c>
      <c r="T1206" s="381" t="s">
        <v>1261</v>
      </c>
      <c r="U1206" s="378" t="s">
        <v>3450</v>
      </c>
      <c r="V1206" s="384" t="s">
        <v>1426</v>
      </c>
      <c r="W1206" s="378" t="s">
        <v>1413</v>
      </c>
      <c r="X1206" s="378" t="s">
        <v>1413</v>
      </c>
      <c r="Y1206" s="378" t="s">
        <v>6311</v>
      </c>
      <c r="Z1206" s="385" t="s">
        <v>1413</v>
      </c>
      <c r="AA1206" s="385" t="s">
        <v>1413</v>
      </c>
      <c r="AB1206" s="378" t="s">
        <v>6370</v>
      </c>
      <c r="AC1206" s="378" t="s">
        <v>6371</v>
      </c>
      <c r="AD1206" s="378" t="s">
        <v>1413</v>
      </c>
      <c r="AE1206" s="378" t="s">
        <v>1413</v>
      </c>
      <c r="AF1206" s="378" t="s">
        <v>1413</v>
      </c>
    </row>
    <row r="1207" spans="1:32">
      <c r="A1207" s="378" t="s">
        <v>153</v>
      </c>
      <c r="B1207" s="379">
        <f t="shared" si="18"/>
        <v>1</v>
      </c>
      <c r="C1207" s="378"/>
      <c r="D1207" s="378"/>
      <c r="E1207" s="378" t="s">
        <v>1261</v>
      </c>
      <c r="F1207" s="380" t="s">
        <v>1413</v>
      </c>
      <c r="G1207" s="378" t="s">
        <v>6372</v>
      </c>
      <c r="H1207" s="379" t="s">
        <v>1491</v>
      </c>
      <c r="I1207" s="378" t="s">
        <v>1492</v>
      </c>
      <c r="J1207" s="381" t="s">
        <v>1413</v>
      </c>
      <c r="K1207" s="381" t="s">
        <v>1413</v>
      </c>
      <c r="L1207" s="378" t="s">
        <v>6373</v>
      </c>
      <c r="M1207" s="378" t="s">
        <v>6374</v>
      </c>
      <c r="N1207" s="382">
        <v>7488</v>
      </c>
      <c r="O1207" s="383">
        <v>1920</v>
      </c>
      <c r="P1207" s="378" t="s">
        <v>1413</v>
      </c>
      <c r="Q1207" s="378" t="s">
        <v>1413</v>
      </c>
      <c r="R1207" s="378" t="s">
        <v>1413</v>
      </c>
      <c r="S1207" s="381">
        <v>5</v>
      </c>
      <c r="T1207" s="381" t="s">
        <v>1426</v>
      </c>
      <c r="U1207" s="378" t="s">
        <v>1477</v>
      </c>
      <c r="V1207" s="384" t="s">
        <v>1426</v>
      </c>
      <c r="W1207" s="378" t="s">
        <v>1413</v>
      </c>
      <c r="X1207" s="378" t="s">
        <v>1413</v>
      </c>
      <c r="Y1207" s="378" t="s">
        <v>6311</v>
      </c>
      <c r="Z1207" s="385" t="s">
        <v>1413</v>
      </c>
      <c r="AA1207" s="385" t="s">
        <v>1413</v>
      </c>
      <c r="AB1207" s="378" t="s">
        <v>6350</v>
      </c>
      <c r="AC1207" s="378" t="s">
        <v>1413</v>
      </c>
      <c r="AD1207" s="378" t="s">
        <v>1413</v>
      </c>
      <c r="AE1207" s="378" t="s">
        <v>1413</v>
      </c>
      <c r="AF1207" s="378" t="s">
        <v>1413</v>
      </c>
    </row>
    <row r="1208" spans="1:32">
      <c r="A1208" s="378" t="s">
        <v>153</v>
      </c>
      <c r="B1208" s="379">
        <f t="shared" si="18"/>
        <v>1</v>
      </c>
      <c r="C1208" s="378"/>
      <c r="D1208" s="378"/>
      <c r="E1208" s="378" t="s">
        <v>1261</v>
      </c>
      <c r="F1208" s="380" t="s">
        <v>1413</v>
      </c>
      <c r="G1208" s="378" t="s">
        <v>6381</v>
      </c>
      <c r="H1208" s="379" t="s">
        <v>1491</v>
      </c>
      <c r="I1208" s="378" t="s">
        <v>1499</v>
      </c>
      <c r="J1208" s="381" t="s">
        <v>1413</v>
      </c>
      <c r="K1208" s="381" t="s">
        <v>1413</v>
      </c>
      <c r="L1208" s="378" t="s">
        <v>6382</v>
      </c>
      <c r="M1208" s="378" t="s">
        <v>6372</v>
      </c>
      <c r="N1208" s="382">
        <v>30133</v>
      </c>
      <c r="O1208" s="383">
        <v>1982</v>
      </c>
      <c r="P1208" s="378" t="s">
        <v>1413</v>
      </c>
      <c r="Q1208" s="378" t="s">
        <v>1413</v>
      </c>
      <c r="R1208" s="378" t="s">
        <v>1413</v>
      </c>
      <c r="S1208" s="381">
        <v>15</v>
      </c>
      <c r="T1208" s="381" t="s">
        <v>1261</v>
      </c>
      <c r="U1208" s="378" t="s">
        <v>1413</v>
      </c>
      <c r="V1208" s="384" t="s">
        <v>1426</v>
      </c>
      <c r="W1208" s="378" t="s">
        <v>1413</v>
      </c>
      <c r="X1208" s="378" t="s">
        <v>6314</v>
      </c>
      <c r="Y1208" s="378" t="s">
        <v>6311</v>
      </c>
      <c r="Z1208" s="385" t="s">
        <v>1413</v>
      </c>
      <c r="AA1208" s="385" t="s">
        <v>1413</v>
      </c>
      <c r="AB1208" s="378" t="s">
        <v>6343</v>
      </c>
      <c r="AC1208" s="378" t="s">
        <v>1413</v>
      </c>
      <c r="AD1208" s="378" t="s">
        <v>1413</v>
      </c>
      <c r="AE1208" s="378" t="s">
        <v>1413</v>
      </c>
      <c r="AF1208" s="378" t="s">
        <v>1413</v>
      </c>
    </row>
    <row r="1209" spans="1:32">
      <c r="A1209" s="378" t="s">
        <v>153</v>
      </c>
      <c r="B1209" s="379">
        <f t="shared" si="18"/>
        <v>1</v>
      </c>
      <c r="C1209" s="378"/>
      <c r="D1209" s="378"/>
      <c r="E1209" s="378" t="s">
        <v>1261</v>
      </c>
      <c r="F1209" s="380" t="s">
        <v>1413</v>
      </c>
      <c r="G1209" s="378" t="s">
        <v>6383</v>
      </c>
      <c r="H1209" s="379" t="s">
        <v>1491</v>
      </c>
      <c r="I1209" s="378" t="s">
        <v>1499</v>
      </c>
      <c r="J1209" s="381" t="s">
        <v>1413</v>
      </c>
      <c r="K1209" s="381" t="s">
        <v>1413</v>
      </c>
      <c r="L1209" s="378" t="s">
        <v>6384</v>
      </c>
      <c r="M1209" s="378" t="s">
        <v>1413</v>
      </c>
      <c r="N1209" s="382">
        <v>41456</v>
      </c>
      <c r="O1209" s="383">
        <v>2013</v>
      </c>
      <c r="P1209" s="378" t="s">
        <v>1413</v>
      </c>
      <c r="Q1209" s="378" t="s">
        <v>1413</v>
      </c>
      <c r="R1209" s="378" t="s">
        <v>1413</v>
      </c>
      <c r="S1209" s="381">
        <v>6</v>
      </c>
      <c r="T1209" s="381" t="s">
        <v>1426</v>
      </c>
      <c r="U1209" s="378" t="s">
        <v>6385</v>
      </c>
      <c r="V1209" s="384" t="s">
        <v>1426</v>
      </c>
      <c r="W1209" s="378" t="s">
        <v>1413</v>
      </c>
      <c r="X1209" s="378" t="s">
        <v>1413</v>
      </c>
      <c r="Y1209" s="378" t="s">
        <v>6311</v>
      </c>
      <c r="Z1209" s="385" t="s">
        <v>1413</v>
      </c>
      <c r="AA1209" s="385" t="s">
        <v>1413</v>
      </c>
      <c r="AB1209" s="378" t="s">
        <v>6343</v>
      </c>
      <c r="AC1209" s="378" t="s">
        <v>1413</v>
      </c>
      <c r="AD1209" s="378" t="s">
        <v>1413</v>
      </c>
      <c r="AE1209" s="378" t="s">
        <v>1413</v>
      </c>
      <c r="AF1209" s="378" t="s">
        <v>1413</v>
      </c>
    </row>
    <row r="1210" spans="1:32">
      <c r="A1210" s="378" t="s">
        <v>153</v>
      </c>
      <c r="B1210" s="379">
        <f t="shared" si="18"/>
        <v>1</v>
      </c>
      <c r="C1210" s="378"/>
      <c r="D1210" s="378" t="s">
        <v>1261</v>
      </c>
      <c r="E1210" s="378"/>
      <c r="F1210" s="380" t="s">
        <v>1413</v>
      </c>
      <c r="G1210" s="378" t="s">
        <v>6388</v>
      </c>
      <c r="H1210" s="379" t="s">
        <v>1491</v>
      </c>
      <c r="I1210" s="378" t="s">
        <v>1492</v>
      </c>
      <c r="J1210" s="381" t="s">
        <v>1413</v>
      </c>
      <c r="K1210" s="381" t="s">
        <v>1413</v>
      </c>
      <c r="L1210" s="378" t="s">
        <v>6389</v>
      </c>
      <c r="M1210" s="378" t="s">
        <v>6390</v>
      </c>
      <c r="N1210" s="382">
        <v>34515</v>
      </c>
      <c r="O1210" s="383">
        <v>1994</v>
      </c>
      <c r="P1210" s="378" t="s">
        <v>1413</v>
      </c>
      <c r="Q1210" s="378" t="s">
        <v>1413</v>
      </c>
      <c r="R1210" s="378" t="s">
        <v>1413</v>
      </c>
      <c r="S1210" s="381">
        <v>0</v>
      </c>
      <c r="T1210" s="381" t="s">
        <v>1261</v>
      </c>
      <c r="U1210" s="378" t="s">
        <v>1427</v>
      </c>
      <c r="V1210" s="384" t="s">
        <v>1426</v>
      </c>
      <c r="W1210" s="378" t="s">
        <v>1413</v>
      </c>
      <c r="X1210" s="378" t="s">
        <v>1413</v>
      </c>
      <c r="Y1210" s="378" t="s">
        <v>6311</v>
      </c>
      <c r="Z1210" s="385" t="s">
        <v>1413</v>
      </c>
      <c r="AA1210" s="385" t="s">
        <v>1413</v>
      </c>
      <c r="AB1210" s="378" t="s">
        <v>1413</v>
      </c>
      <c r="AC1210" s="378" t="s">
        <v>6391</v>
      </c>
      <c r="AD1210" s="378" t="s">
        <v>1413</v>
      </c>
      <c r="AE1210" s="378" t="s">
        <v>1413</v>
      </c>
      <c r="AF1210" s="378" t="s">
        <v>1413</v>
      </c>
    </row>
    <row r="1211" spans="1:32">
      <c r="A1211" s="378" t="s">
        <v>153</v>
      </c>
      <c r="B1211" s="379">
        <f t="shared" si="18"/>
        <v>1</v>
      </c>
      <c r="C1211" s="378"/>
      <c r="D1211" s="378"/>
      <c r="E1211" s="378" t="s">
        <v>1261</v>
      </c>
      <c r="F1211" s="380" t="s">
        <v>1413</v>
      </c>
      <c r="G1211" s="378" t="s">
        <v>6404</v>
      </c>
      <c r="H1211" s="379" t="s">
        <v>1491</v>
      </c>
      <c r="I1211" s="378" t="s">
        <v>1499</v>
      </c>
      <c r="J1211" s="381" t="s">
        <v>1413</v>
      </c>
      <c r="K1211" s="381" t="s">
        <v>1413</v>
      </c>
      <c r="L1211" s="378" t="s">
        <v>6405</v>
      </c>
      <c r="M1211" s="378" t="s">
        <v>4519</v>
      </c>
      <c r="N1211" s="382">
        <v>41421</v>
      </c>
      <c r="O1211" s="383">
        <v>2013</v>
      </c>
      <c r="P1211" s="378" t="s">
        <v>1413</v>
      </c>
      <c r="Q1211" s="378" t="s">
        <v>1413</v>
      </c>
      <c r="R1211" s="378" t="s">
        <v>1413</v>
      </c>
      <c r="S1211" s="381">
        <v>17</v>
      </c>
      <c r="T1211" s="381" t="s">
        <v>1261</v>
      </c>
      <c r="U1211" s="378" t="s">
        <v>4519</v>
      </c>
      <c r="V1211" s="384" t="s">
        <v>1544</v>
      </c>
      <c r="W1211" s="378" t="s">
        <v>1413</v>
      </c>
      <c r="X1211" s="378" t="s">
        <v>1413</v>
      </c>
      <c r="Y1211" s="378" t="s">
        <v>6311</v>
      </c>
      <c r="Z1211" s="385" t="s">
        <v>1413</v>
      </c>
      <c r="AA1211" s="385" t="s">
        <v>1413</v>
      </c>
      <c r="AB1211" s="378" t="s">
        <v>6406</v>
      </c>
      <c r="AC1211" s="378" t="s">
        <v>1413</v>
      </c>
      <c r="AD1211" s="378" t="s">
        <v>1413</v>
      </c>
      <c r="AE1211" s="378" t="s">
        <v>1413</v>
      </c>
      <c r="AF1211" s="378" t="s">
        <v>1413</v>
      </c>
    </row>
    <row r="1212" spans="1:32" hidden="1">
      <c r="A1212" s="378" t="s">
        <v>142</v>
      </c>
      <c r="B1212" s="379">
        <f t="shared" ref="B1212:B1213" si="19">COUNTIF(C1212:E1212,"yes")</f>
        <v>0</v>
      </c>
      <c r="C1212" s="378"/>
      <c r="D1212" s="378"/>
      <c r="E1212" s="378"/>
      <c r="F1212" s="380" t="s">
        <v>1413</v>
      </c>
      <c r="G1212" s="378" t="s">
        <v>2264</v>
      </c>
      <c r="H1212" s="379" t="s">
        <v>1799</v>
      </c>
      <c r="I1212" s="378" t="s">
        <v>1800</v>
      </c>
      <c r="J1212" s="381" t="s">
        <v>1413</v>
      </c>
      <c r="K1212" s="381" t="s">
        <v>1413</v>
      </c>
      <c r="L1212" s="378" t="s">
        <v>2265</v>
      </c>
      <c r="M1212" s="378" t="s">
        <v>1427</v>
      </c>
      <c r="N1212" s="382">
        <v>39736</v>
      </c>
      <c r="O1212" s="383">
        <v>2008</v>
      </c>
      <c r="P1212" s="378" t="s">
        <v>1413</v>
      </c>
      <c r="Q1212" s="378" t="s">
        <v>1413</v>
      </c>
      <c r="R1212" s="378" t="s">
        <v>1413</v>
      </c>
      <c r="S1212" s="381">
        <v>9</v>
      </c>
      <c r="T1212" s="381" t="s">
        <v>1426</v>
      </c>
      <c r="U1212" s="378" t="s">
        <v>1604</v>
      </c>
      <c r="V1212" s="384" t="s">
        <v>1544</v>
      </c>
      <c r="W1212" s="378" t="s">
        <v>133</v>
      </c>
      <c r="X1212" s="378" t="s">
        <v>2266</v>
      </c>
      <c r="Y1212" s="378" t="s">
        <v>1413</v>
      </c>
      <c r="Z1212" s="385" t="s">
        <v>1413</v>
      </c>
      <c r="AA1212" s="385" t="s">
        <v>1413</v>
      </c>
      <c r="AB1212" s="378" t="s">
        <v>2267</v>
      </c>
      <c r="AC1212" s="378" t="s">
        <v>2268</v>
      </c>
      <c r="AD1212" s="378" t="s">
        <v>2269</v>
      </c>
      <c r="AE1212" s="378" t="s">
        <v>2270</v>
      </c>
      <c r="AF1212" s="378" t="s">
        <v>1413</v>
      </c>
    </row>
    <row r="1213" spans="1:32" hidden="1">
      <c r="A1213" s="378" t="s">
        <v>149</v>
      </c>
      <c r="B1213" s="379">
        <f t="shared" si="19"/>
        <v>0</v>
      </c>
      <c r="C1213" s="378"/>
      <c r="D1213" s="378"/>
      <c r="E1213" s="378"/>
      <c r="F1213" s="380" t="s">
        <v>1413</v>
      </c>
      <c r="G1213" s="378" t="s">
        <v>4909</v>
      </c>
      <c r="H1213" s="379" t="s">
        <v>1799</v>
      </c>
      <c r="I1213" s="378" t="s">
        <v>1800</v>
      </c>
      <c r="J1213" s="381" t="s">
        <v>1413</v>
      </c>
      <c r="K1213" s="381" t="s">
        <v>1413</v>
      </c>
      <c r="L1213" s="378" t="s">
        <v>4910</v>
      </c>
      <c r="M1213" s="378" t="s">
        <v>4911</v>
      </c>
      <c r="N1213" s="382">
        <v>34767</v>
      </c>
      <c r="O1213" s="383">
        <v>1995</v>
      </c>
      <c r="P1213" s="378" t="s">
        <v>1413</v>
      </c>
      <c r="Q1213" s="378" t="s">
        <v>1413</v>
      </c>
      <c r="R1213" s="378" t="s">
        <v>1413</v>
      </c>
      <c r="S1213" s="381">
        <v>9</v>
      </c>
      <c r="T1213" s="381" t="s">
        <v>1261</v>
      </c>
      <c r="U1213" s="378" t="s">
        <v>4912</v>
      </c>
      <c r="V1213" s="384" t="s">
        <v>1544</v>
      </c>
      <c r="W1213" s="378" t="s">
        <v>133</v>
      </c>
      <c r="X1213" s="378" t="s">
        <v>4913</v>
      </c>
      <c r="Y1213" s="378" t="s">
        <v>1413</v>
      </c>
      <c r="Z1213" s="385" t="s">
        <v>1413</v>
      </c>
      <c r="AA1213" s="385" t="s">
        <v>1413</v>
      </c>
      <c r="AB1213" s="378" t="s">
        <v>4914</v>
      </c>
      <c r="AC1213" s="378" t="s">
        <v>4915</v>
      </c>
      <c r="AD1213" s="378" t="s">
        <v>1413</v>
      </c>
      <c r="AE1213" s="378" t="s">
        <v>4916</v>
      </c>
      <c r="AF1213" s="378" t="s">
        <v>1413</v>
      </c>
    </row>
    <row r="1214" spans="1:32" hidden="1">
      <c r="A1214" s="378" t="s">
        <v>150</v>
      </c>
      <c r="B1214" s="379">
        <f t="shared" ref="B1214:B1219" si="20">COUNTIF(C1214:E1214,"yes")</f>
        <v>0</v>
      </c>
      <c r="C1214" s="378"/>
      <c r="D1214" s="378"/>
      <c r="E1214" s="378"/>
      <c r="F1214" s="380" t="s">
        <v>1413</v>
      </c>
      <c r="G1214" s="378" t="s">
        <v>5424</v>
      </c>
      <c r="H1214" s="379" t="s">
        <v>1799</v>
      </c>
      <c r="I1214" s="378" t="s">
        <v>1800</v>
      </c>
      <c r="J1214" s="381" t="s">
        <v>1413</v>
      </c>
      <c r="K1214" s="381" t="s">
        <v>1413</v>
      </c>
      <c r="L1214" s="378" t="s">
        <v>5425</v>
      </c>
      <c r="M1214" s="378" t="s">
        <v>1427</v>
      </c>
      <c r="N1214" s="382">
        <v>35247</v>
      </c>
      <c r="O1214" s="383">
        <v>1996</v>
      </c>
      <c r="P1214" s="378" t="s">
        <v>1413</v>
      </c>
      <c r="Q1214" s="378" t="s">
        <v>1413</v>
      </c>
      <c r="R1214" s="378" t="s">
        <v>1413</v>
      </c>
      <c r="S1214" s="381" t="s">
        <v>1413</v>
      </c>
      <c r="T1214" s="381" t="s">
        <v>1413</v>
      </c>
      <c r="U1214" s="378" t="s">
        <v>1413</v>
      </c>
      <c r="V1214" s="384" t="s">
        <v>1413</v>
      </c>
      <c r="W1214" s="378" t="s">
        <v>1413</v>
      </c>
      <c r="X1214" s="378" t="s">
        <v>1413</v>
      </c>
      <c r="Y1214" s="378" t="s">
        <v>1413</v>
      </c>
      <c r="Z1214" s="385" t="s">
        <v>1413</v>
      </c>
      <c r="AA1214" s="385" t="s">
        <v>1413</v>
      </c>
      <c r="AB1214" s="378" t="s">
        <v>1413</v>
      </c>
      <c r="AC1214" s="378" t="s">
        <v>5426</v>
      </c>
      <c r="AD1214" s="378" t="s">
        <v>1413</v>
      </c>
      <c r="AE1214" s="378" t="s">
        <v>1413</v>
      </c>
      <c r="AF1214" s="378" t="s">
        <v>1413</v>
      </c>
    </row>
    <row r="1215" spans="1:32" hidden="1">
      <c r="A1215" s="378" t="s">
        <v>150</v>
      </c>
      <c r="B1215" s="379">
        <f t="shared" si="20"/>
        <v>0</v>
      </c>
      <c r="C1215" s="378"/>
      <c r="D1215" s="378"/>
      <c r="E1215" s="378"/>
      <c r="F1215" s="380" t="s">
        <v>1413</v>
      </c>
      <c r="G1215" s="378" t="s">
        <v>5427</v>
      </c>
      <c r="H1215" s="379" t="s">
        <v>1799</v>
      </c>
      <c r="I1215" s="378" t="s">
        <v>1800</v>
      </c>
      <c r="J1215" s="381" t="s">
        <v>1413</v>
      </c>
      <c r="K1215" s="381" t="s">
        <v>1413</v>
      </c>
      <c r="L1215" s="378" t="s">
        <v>5428</v>
      </c>
      <c r="M1215" s="378" t="s">
        <v>1413</v>
      </c>
      <c r="N1215" s="382">
        <v>38412</v>
      </c>
      <c r="O1215" s="383">
        <v>2005</v>
      </c>
      <c r="P1215" s="378" t="s">
        <v>1413</v>
      </c>
      <c r="Q1215" s="378" t="s">
        <v>1413</v>
      </c>
      <c r="R1215" s="378" t="s">
        <v>1413</v>
      </c>
      <c r="S1215" s="381" t="s">
        <v>1413</v>
      </c>
      <c r="T1215" s="381" t="s">
        <v>1413</v>
      </c>
      <c r="U1215" s="378" t="s">
        <v>1413</v>
      </c>
      <c r="V1215" s="384" t="s">
        <v>1413</v>
      </c>
      <c r="W1215" s="378" t="s">
        <v>1413</v>
      </c>
      <c r="X1215" s="378" t="s">
        <v>1413</v>
      </c>
      <c r="Y1215" s="378" t="s">
        <v>1413</v>
      </c>
      <c r="Z1215" s="385" t="s">
        <v>1413</v>
      </c>
      <c r="AA1215" s="385" t="s">
        <v>1413</v>
      </c>
      <c r="AB1215" s="378" t="s">
        <v>1413</v>
      </c>
      <c r="AC1215" s="378" t="s">
        <v>1413</v>
      </c>
      <c r="AD1215" s="378" t="s">
        <v>1413</v>
      </c>
      <c r="AE1215" s="378" t="s">
        <v>1413</v>
      </c>
      <c r="AF1215" s="378" t="s">
        <v>1413</v>
      </c>
    </row>
    <row r="1216" spans="1:32" hidden="1">
      <c r="A1216" s="378" t="s">
        <v>150</v>
      </c>
      <c r="B1216" s="379">
        <f t="shared" si="20"/>
        <v>0</v>
      </c>
      <c r="C1216" s="378"/>
      <c r="D1216" s="378"/>
      <c r="E1216" s="378"/>
      <c r="F1216" s="380" t="s">
        <v>1413</v>
      </c>
      <c r="G1216" s="378" t="s">
        <v>5429</v>
      </c>
      <c r="H1216" s="379" t="s">
        <v>1799</v>
      </c>
      <c r="I1216" s="378" t="s">
        <v>1800</v>
      </c>
      <c r="J1216" s="381" t="s">
        <v>1413</v>
      </c>
      <c r="K1216" s="381" t="s">
        <v>1413</v>
      </c>
      <c r="L1216" s="378" t="s">
        <v>5430</v>
      </c>
      <c r="M1216" s="378" t="s">
        <v>5431</v>
      </c>
      <c r="N1216" s="382">
        <v>38596</v>
      </c>
      <c r="O1216" s="383">
        <v>2005</v>
      </c>
      <c r="P1216" s="378" t="s">
        <v>1413</v>
      </c>
      <c r="Q1216" s="378" t="s">
        <v>1413</v>
      </c>
      <c r="R1216" s="378" t="s">
        <v>1413</v>
      </c>
      <c r="S1216" s="381" t="s">
        <v>1413</v>
      </c>
      <c r="T1216" s="381" t="s">
        <v>1413</v>
      </c>
      <c r="U1216" s="378" t="s">
        <v>1413</v>
      </c>
      <c r="V1216" s="384" t="s">
        <v>1413</v>
      </c>
      <c r="W1216" s="378" t="s">
        <v>1413</v>
      </c>
      <c r="X1216" s="378" t="s">
        <v>1413</v>
      </c>
      <c r="Y1216" s="378" t="s">
        <v>1413</v>
      </c>
      <c r="Z1216" s="385" t="s">
        <v>1413</v>
      </c>
      <c r="AA1216" s="385" t="s">
        <v>1413</v>
      </c>
      <c r="AB1216" s="378" t="s">
        <v>1413</v>
      </c>
      <c r="AC1216" s="378" t="s">
        <v>1413</v>
      </c>
      <c r="AD1216" s="378" t="s">
        <v>1413</v>
      </c>
      <c r="AE1216" s="378" t="s">
        <v>1413</v>
      </c>
      <c r="AF1216" s="378" t="s">
        <v>1413</v>
      </c>
    </row>
    <row r="1217" spans="1:32" hidden="1">
      <c r="A1217" s="378" t="s">
        <v>150</v>
      </c>
      <c r="B1217" s="379">
        <f t="shared" si="20"/>
        <v>0</v>
      </c>
      <c r="C1217" s="378"/>
      <c r="D1217" s="378"/>
      <c r="E1217" s="378"/>
      <c r="F1217" s="380" t="s">
        <v>1413</v>
      </c>
      <c r="G1217" s="378" t="s">
        <v>5445</v>
      </c>
      <c r="H1217" s="379" t="s">
        <v>1799</v>
      </c>
      <c r="I1217" s="378" t="s">
        <v>1800</v>
      </c>
      <c r="J1217" s="381" t="s">
        <v>1413</v>
      </c>
      <c r="K1217" s="381" t="s">
        <v>1413</v>
      </c>
      <c r="L1217" s="378" t="s">
        <v>5446</v>
      </c>
      <c r="M1217" s="378" t="s">
        <v>5447</v>
      </c>
      <c r="N1217" s="382">
        <v>35977</v>
      </c>
      <c r="O1217" s="383">
        <v>1998</v>
      </c>
      <c r="P1217" s="378" t="s">
        <v>1413</v>
      </c>
      <c r="Q1217" s="378" t="s">
        <v>1413</v>
      </c>
      <c r="R1217" s="378" t="s">
        <v>1413</v>
      </c>
      <c r="S1217" s="381" t="s">
        <v>1413</v>
      </c>
      <c r="T1217" s="381" t="s">
        <v>1413</v>
      </c>
      <c r="U1217" s="378" t="s">
        <v>1427</v>
      </c>
      <c r="V1217" s="384" t="s">
        <v>1426</v>
      </c>
      <c r="W1217" s="378" t="s">
        <v>1413</v>
      </c>
      <c r="X1217" s="378" t="s">
        <v>1413</v>
      </c>
      <c r="Y1217" s="378" t="s">
        <v>1413</v>
      </c>
      <c r="Z1217" s="385" t="s">
        <v>1413</v>
      </c>
      <c r="AA1217" s="385" t="s">
        <v>1413</v>
      </c>
      <c r="AB1217" s="378" t="s">
        <v>5448</v>
      </c>
      <c r="AC1217" s="378" t="s">
        <v>5449</v>
      </c>
      <c r="AD1217" s="378" t="s">
        <v>1413</v>
      </c>
      <c r="AE1217" s="378" t="s">
        <v>1413</v>
      </c>
      <c r="AF1217" s="378" t="s">
        <v>1413</v>
      </c>
    </row>
    <row r="1218" spans="1:32" hidden="1">
      <c r="A1218" s="378" t="s">
        <v>151</v>
      </c>
      <c r="B1218" s="379">
        <f t="shared" si="20"/>
        <v>0</v>
      </c>
      <c r="C1218" s="378"/>
      <c r="D1218" s="378"/>
      <c r="E1218" s="378"/>
      <c r="F1218" s="380" t="s">
        <v>1413</v>
      </c>
      <c r="G1218" s="378" t="s">
        <v>5856</v>
      </c>
      <c r="H1218" s="379" t="s">
        <v>1799</v>
      </c>
      <c r="I1218" s="378" t="s">
        <v>1800</v>
      </c>
      <c r="J1218" s="381" t="s">
        <v>1413</v>
      </c>
      <c r="K1218" s="381" t="s">
        <v>1413</v>
      </c>
      <c r="L1218" s="378" t="s">
        <v>5857</v>
      </c>
      <c r="M1218" s="378" t="s">
        <v>1413</v>
      </c>
      <c r="N1218" s="382">
        <v>40947</v>
      </c>
      <c r="O1218" s="383">
        <v>2012</v>
      </c>
      <c r="P1218" s="378" t="s">
        <v>1413</v>
      </c>
      <c r="Q1218" s="378" t="s">
        <v>1413</v>
      </c>
      <c r="R1218" s="378" t="s">
        <v>1413</v>
      </c>
      <c r="S1218" s="381" t="s">
        <v>1413</v>
      </c>
      <c r="T1218" s="381" t="s">
        <v>1413</v>
      </c>
      <c r="U1218" s="378" t="s">
        <v>5674</v>
      </c>
      <c r="V1218" s="384" t="s">
        <v>2728</v>
      </c>
      <c r="W1218" s="378" t="s">
        <v>1414</v>
      </c>
      <c r="X1218" s="378" t="s">
        <v>5858</v>
      </c>
      <c r="Y1218" s="378" t="s">
        <v>5674</v>
      </c>
      <c r="Z1218" s="385" t="s">
        <v>1413</v>
      </c>
      <c r="AA1218" s="385" t="s">
        <v>1413</v>
      </c>
      <c r="AB1218" s="378" t="s">
        <v>5677</v>
      </c>
      <c r="AC1218" s="378" t="s">
        <v>1413</v>
      </c>
      <c r="AD1218" s="378" t="s">
        <v>1413</v>
      </c>
      <c r="AE1218" s="378" t="s">
        <v>1413</v>
      </c>
      <c r="AF1218" s="378" t="s">
        <v>1413</v>
      </c>
    </row>
    <row r="1219" spans="1:32" hidden="1">
      <c r="A1219" s="378" t="s">
        <v>152</v>
      </c>
      <c r="B1219" s="379">
        <f t="shared" si="20"/>
        <v>0</v>
      </c>
      <c r="C1219" s="378"/>
      <c r="D1219" s="378"/>
      <c r="E1219" s="378"/>
      <c r="F1219" s="380" t="s">
        <v>1413</v>
      </c>
      <c r="G1219" s="378" t="s">
        <v>5953</v>
      </c>
      <c r="H1219" s="379" t="s">
        <v>1799</v>
      </c>
      <c r="I1219" s="378" t="s">
        <v>1800</v>
      </c>
      <c r="J1219" s="381" t="s">
        <v>1413</v>
      </c>
      <c r="K1219" s="381" t="s">
        <v>1413</v>
      </c>
      <c r="L1219" s="378" t="s">
        <v>5954</v>
      </c>
      <c r="M1219" s="378" t="s">
        <v>5955</v>
      </c>
      <c r="N1219" s="382">
        <v>36469</v>
      </c>
      <c r="O1219" s="383">
        <v>1999</v>
      </c>
      <c r="P1219" s="378" t="s">
        <v>1413</v>
      </c>
      <c r="Q1219" s="378" t="s">
        <v>1413</v>
      </c>
      <c r="R1219" s="378" t="s">
        <v>1413</v>
      </c>
      <c r="S1219" s="381">
        <v>10</v>
      </c>
      <c r="T1219" s="381" t="s">
        <v>1261</v>
      </c>
      <c r="U1219" s="378" t="s">
        <v>5956</v>
      </c>
      <c r="V1219" s="384" t="s">
        <v>1261</v>
      </c>
      <c r="W1219" s="378" t="s">
        <v>1876</v>
      </c>
      <c r="X1219" s="378" t="s">
        <v>5957</v>
      </c>
      <c r="Y1219" s="378" t="s">
        <v>1413</v>
      </c>
      <c r="Z1219" s="385" t="s">
        <v>1413</v>
      </c>
      <c r="AA1219" s="385" t="s">
        <v>1413</v>
      </c>
      <c r="AB1219" s="378" t="s">
        <v>5958</v>
      </c>
      <c r="AC1219" s="378" t="s">
        <v>5959</v>
      </c>
      <c r="AD1219" s="378" t="s">
        <v>5960</v>
      </c>
      <c r="AE1219" s="378" t="s">
        <v>5961</v>
      </c>
      <c r="AF1219" s="378" t="s">
        <v>1413</v>
      </c>
    </row>
    <row r="1220" spans="1:32">
      <c r="A1220" s="462" t="s">
        <v>893</v>
      </c>
      <c r="B1220" s="463"/>
      <c r="C1220" s="462">
        <f>SUBTOTAL(103,Table5[R&amp;D active])</f>
        <v>51</v>
      </c>
      <c r="D1220" s="462">
        <f>SUBTOTAL(103,Table5[Research engaged])</f>
        <v>138</v>
      </c>
      <c r="E1220" s="462">
        <f>SUBTOTAL(103,Table5[SRI-enabler])</f>
        <v>145</v>
      </c>
      <c r="F1220" s="464"/>
      <c r="G1220" s="462"/>
      <c r="H1220" s="463"/>
      <c r="I1220" s="462"/>
      <c r="J1220" s="465"/>
      <c r="K1220" s="465"/>
      <c r="L1220" s="462"/>
      <c r="M1220" s="462"/>
      <c r="N1220" s="465"/>
      <c r="O1220" s="465"/>
      <c r="P1220" s="462"/>
      <c r="Q1220" s="462"/>
      <c r="R1220" s="462"/>
      <c r="S1220" s="465"/>
      <c r="T1220" s="465"/>
      <c r="U1220" s="462"/>
      <c r="V1220" s="465"/>
      <c r="W1220" s="462"/>
      <c r="X1220" s="462"/>
      <c r="Y1220" s="462"/>
      <c r="Z1220" s="462"/>
      <c r="AA1220" s="462"/>
      <c r="AB1220" s="462"/>
      <c r="AC1220" s="462"/>
      <c r="AD1220" s="462"/>
      <c r="AE1220" s="462"/>
      <c r="AF1220" s="462">
        <f>SUBTOTAL(103,Table5[Budget Documentation])</f>
        <v>170</v>
      </c>
    </row>
    <row r="1221" spans="1:32">
      <c r="N1221" s="224"/>
      <c r="O1221" s="224"/>
    </row>
  </sheetData>
  <mergeCells count="1">
    <mergeCell ref="A2:B4"/>
  </mergeCells>
  <conditionalFormatting sqref="C6:E40 C42:E92 C99:E99 C93:C98 C100:C102 C103:E1219">
    <cfRule type="cellIs" dxfId="224" priority="19" operator="equal">
      <formula>"Yes"</formula>
    </cfRule>
  </conditionalFormatting>
  <conditionalFormatting sqref="C41:E41">
    <cfRule type="cellIs" dxfId="223" priority="14" operator="equal">
      <formula>"Yes"</formula>
    </cfRule>
  </conditionalFormatting>
  <conditionalFormatting sqref="H263">
    <cfRule type="cellIs" dxfId="222" priority="13" operator="equal">
      <formula>"Incorrect Value"</formula>
    </cfRule>
  </conditionalFormatting>
  <conditionalFormatting sqref="I263">
    <cfRule type="cellIs" dxfId="221" priority="11" operator="equal">
      <formula>"Incorrect Value"</formula>
    </cfRule>
  </conditionalFormatting>
  <conditionalFormatting sqref="I263">
    <cfRule type="containsText" dxfId="220" priority="12" operator="containsText" text="Management">
      <formula>NOT(ISERROR(SEARCH("Management",I263)))</formula>
    </cfRule>
  </conditionalFormatting>
  <conditionalFormatting sqref="D93:E98">
    <cfRule type="cellIs" dxfId="219" priority="10" operator="equal">
      <formula>"Yes"</formula>
    </cfRule>
  </conditionalFormatting>
  <conditionalFormatting sqref="D100:E100">
    <cfRule type="cellIs" dxfId="218" priority="9" operator="equal">
      <formula>"Yes"</formula>
    </cfRule>
  </conditionalFormatting>
  <conditionalFormatting sqref="H636:I636">
    <cfRule type="cellIs" dxfId="217" priority="7" operator="equal">
      <formula>"Incorrect Value"</formula>
    </cfRule>
  </conditionalFormatting>
  <conditionalFormatting sqref="I636">
    <cfRule type="containsText" dxfId="216" priority="8" operator="containsText" text="Management">
      <formula>NOT(ISERROR(SEARCH("Management",I636)))</formula>
    </cfRule>
  </conditionalFormatting>
  <conditionalFormatting sqref="H637:I637">
    <cfRule type="cellIs" dxfId="215" priority="5" operator="equal">
      <formula>"Incorrect Value"</formula>
    </cfRule>
  </conditionalFormatting>
  <conditionalFormatting sqref="I637">
    <cfRule type="containsText" dxfId="214" priority="6" operator="containsText" text="Management">
      <formula>NOT(ISERROR(SEARCH("Management",I637)))</formula>
    </cfRule>
  </conditionalFormatting>
  <conditionalFormatting sqref="H648:I648">
    <cfRule type="cellIs" dxfId="213" priority="3" operator="equal">
      <formula>"Incorrect Value"</formula>
    </cfRule>
  </conditionalFormatting>
  <conditionalFormatting sqref="I648">
    <cfRule type="containsText" dxfId="212" priority="4" operator="containsText" text="Management">
      <formula>NOT(ISERROR(SEARCH("Management",I648)))</formula>
    </cfRule>
  </conditionalFormatting>
  <conditionalFormatting sqref="D101:E101">
    <cfRule type="cellIs" dxfId="211" priority="2" operator="equal">
      <formula>"Yes"</formula>
    </cfRule>
  </conditionalFormatting>
  <conditionalFormatting sqref="D102:E102">
    <cfRule type="cellIs" dxfId="210" priority="1" operator="equal">
      <formula>"Yes"</formula>
    </cfRule>
  </conditionalFormatting>
  <dataValidations count="1">
    <dataValidation type="list" allowBlank="1" showInputMessage="1" showErrorMessage="1" sqref="D93:E98 D100:E100">
      <formula1>#REF!</formula1>
    </dataValidation>
  </dataValidations>
  <pageMargins left="0.7" right="0.7" top="0.75" bottom="0.75" header="0.3" footer="0.3"/>
  <pageSetup paperSize="9" orientation="portrait" horizontalDpi="300" vertic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orePublishingDocumentCategory xmlns="c0b4bd0a-f6ac-422c-a0b2-ddc3a705a698" xsi:nil="true"/>
    <KeywordsLookupField xmlns="c0b4bd0a-f6ac-422c-a0b2-ddc3a705a698"/>
    <CorePublishingDocumentChangeDescription xmlns="d580843d-216d-45a8-9226-4ce87fce8ec1" xsi:nil="true"/>
    <IPSCategory xmlns="d580843d-216d-45a8-9226-4ce87fce8ec1" xsi:nil="true"/>
    <CorePublishingComments xmlns="d580843d-216d-45a8-9226-4ce87fce8ec1" xsi:nil="true"/>
    <CorePublishingFileReference xmlns="d580843d-216d-45a8-9226-4ce87fce8ec1" xsi:nil="true"/>
    <SubjectLookupField xmlns="c0b4bd0a-f6ac-422c-a0b2-ddc3a705a698"/>
    <PublishingExpirationDate xmlns="http://schemas.microsoft.com/sharepoint/v3" xsi:nil="true"/>
    <PublishingStartDate xmlns="http://schemas.microsoft.com/sharepoint/v3" xsi:nil="true"/>
    <CorePublishingDocumentContact xmlns="d580843d-216d-45a8-9226-4ce87fce8ec1">
      <UserInfo>
        <DisplayName/>
        <AccountId xsi:nil="true"/>
        <AccountType/>
      </UserInfo>
    </CorePublishingDocumentContact>
    <IncludeInNotificationsAndUpdates xmlns="d580843d-216d-45a8-9226-4ce87fce8ec1">true</IncludeInNotificationsAndUpdates>
    <IncludeInRSSFeeds xmlns="d580843d-216d-45a8-9226-4ce87fce8ec1">false</IncludeInRSSFeeds>
    <IncludeInContentRollups xmlns="d580843d-216d-45a8-9226-4ce87fce8ec1">false</IncludeInContentRollups>
    <DocumentRollupCategory xmlns="c0b4bd0a-f6ac-422c-a0b2-ddc3a705a698"/>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Core Publishing Document" ma:contentTypeID="0x01010097F86F0C24D64525B252BB20BD9D45A7006330DCCEE0A42A44AF85CB18E5D0ABFD" ma:contentTypeVersion="77" ma:contentTypeDescription="Core Publishing Document, inherited from OOTB document." ma:contentTypeScope="" ma:versionID="d74b7a1e9ffa017609ad11d4b7000990">
  <xsd:schema xmlns:xsd="http://www.w3.org/2001/XMLSchema" xmlns:xs="http://www.w3.org/2001/XMLSchema" xmlns:p="http://schemas.microsoft.com/office/2006/metadata/properties" xmlns:ns1="http://schemas.microsoft.com/sharepoint/v3" xmlns:ns2="d580843d-216d-45a8-9226-4ce87fce8ec1" xmlns:ns3="c0b4bd0a-f6ac-422c-a0b2-ddc3a705a698" targetNamespace="http://schemas.microsoft.com/office/2006/metadata/properties" ma:root="true" ma:fieldsID="db48eea1ae17f99f464acedad7115ab3" ns1:_="" ns2:_="" ns3:_="">
    <xsd:import namespace="http://schemas.microsoft.com/sharepoint/v3"/>
    <xsd:import namespace="d580843d-216d-45a8-9226-4ce87fce8ec1"/>
    <xsd:import namespace="c0b4bd0a-f6ac-422c-a0b2-ddc3a705a698"/>
    <xsd:element name="properties">
      <xsd:complexType>
        <xsd:sequence>
          <xsd:element name="documentManagement">
            <xsd:complexType>
              <xsd:all>
                <xsd:element ref="ns2:CorePublishingComments" minOccurs="0"/>
                <xsd:element ref="ns1:PublishingStartDate" minOccurs="0"/>
                <xsd:element ref="ns1:PublishingExpirationDate" minOccurs="0"/>
                <xsd:element ref="ns2:CorePublishingDocumentContact" minOccurs="0"/>
                <xsd:element ref="ns3:SubjectLookupField" minOccurs="0"/>
                <xsd:element ref="ns3:KeywordsLookupField" minOccurs="0"/>
                <xsd:element ref="ns3:CorePublishingDocumentCategory" minOccurs="0"/>
                <xsd:element ref="ns2:IPSCategory" minOccurs="0"/>
                <xsd:element ref="ns2:CorePublishingFileReference" minOccurs="0"/>
                <xsd:element ref="ns2:IncludeInNotificationsAndUpdates" minOccurs="0"/>
                <xsd:element ref="ns2:IncludeInContentRollups" minOccurs="0"/>
                <xsd:element ref="ns2:IncludeInRSSFeeds" minOccurs="0"/>
                <xsd:element ref="ns2:CorePublishingDocumentChangeDescription" minOccurs="0"/>
                <xsd:element ref="ns3:DocumentRollup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tart Date" ma:description="" ma:internalName="PublishingStartDate">
      <xsd:simpleType>
        <xsd:restriction base="dms:Unknown"/>
      </xsd:simpleType>
    </xsd:element>
    <xsd:element name="PublishingExpirationDate" ma:index="10" nillable="true" ma:displayName="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80843d-216d-45a8-9226-4ce87fce8ec1" elementFormDefault="qualified">
    <xsd:import namespace="http://schemas.microsoft.com/office/2006/documentManagement/types"/>
    <xsd:import namespace="http://schemas.microsoft.com/office/infopath/2007/PartnerControls"/>
    <xsd:element name="CorePublishingComments" ma:index="8" nillable="true" ma:displayName="Description" ma:description="Used for DC.Description metadata." ma:internalName="CorePublishingComments">
      <xsd:simpleType>
        <xsd:restriction base="dms:Note"/>
      </xsd:simpleType>
    </xsd:element>
    <xsd:element name="CorePublishingDocumentContact" ma:index="11" nillable="true" ma:displayName="Document Contact" ma:list="UserInfo" ma:internalName="CorePublishingDocumentContact"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PSCategory" ma:index="15" nillable="true" ma:displayName="IPS Category" ma:description="Used for FOI/IPS categorisation." ma:format="Dropdown" ma:internalName="IPSCategory">
      <xsd:simpleType>
        <xsd:restriction base="dms:Choice">
          <xsd:enumeration value="1. Who we are"/>
          <xsd:enumeration value="2. What we do"/>
          <xsd:enumeration value="3. Our reports"/>
          <xsd:enumeration value="4. Consultation"/>
          <xsd:enumeration value="5. Our strategic and business priorities"/>
          <xsd:enumeration value="6. Routinely requested information"/>
          <xsd:enumeration value="7. Our finances"/>
          <xsd:enumeration value="8. Our lists"/>
          <xsd:enumeration value="9. Our submissions"/>
          <xsd:enumeration value="10. Our policies"/>
        </xsd:restriction>
      </xsd:simpleType>
    </xsd:element>
    <xsd:element name="CorePublishingFileReference" ma:index="16" nillable="true" ma:displayName="File Reference" ma:description="Audit Requirement." ma:internalName="CorePublishingFileReference" ma:readOnly="false">
      <xsd:simpleType>
        <xsd:restriction base="dms:Text"/>
      </xsd:simpleType>
    </xsd:element>
    <xsd:element name="IncludeInNotificationsAndUpdates" ma:index="17" nillable="true" ma:displayName="Include in Email Updates" ma:default="1" ma:internalName="IncludeInNotificationsAndUpdates">
      <xsd:simpleType>
        <xsd:restriction base="dms:Boolean"/>
      </xsd:simpleType>
    </xsd:element>
    <xsd:element name="IncludeInContentRollups" ma:index="18" nillable="true" ma:displayName="Include In Content Rollups" ma:default="0" ma:description="Used at the site owners' discretion to include/exclude pages from 'rollup' web parts such as content queries." ma:internalName="IncludeInContentRollups">
      <xsd:simpleType>
        <xsd:restriction base="dms:Boolean"/>
      </xsd:simpleType>
    </xsd:element>
    <xsd:element name="IncludeInRSSFeeds" ma:index="19" nillable="true" ma:displayName="Include In RSS Feeds" ma:default="0" ma:description="Used at the site owners' discretion to include/exclude documents from RSS feeds." ma:internalName="IncludeInRSSFeeds">
      <xsd:simpleType>
        <xsd:restriction base="dms:Boolean"/>
      </xsd:simpleType>
    </xsd:element>
    <xsd:element name="CorePublishingDocumentChangeDescription" ma:index="20" nillable="true" ma:displayName="Document Change Description" ma:description="Description of the current version of the document - can be of assistance to reviewers/approvers (and can be included in the workflow emails)." ma:internalName="CorePublishingDocumentChange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b4bd0a-f6ac-422c-a0b2-ddc3a705a698" elementFormDefault="qualified">
    <xsd:import namespace="http://schemas.microsoft.com/office/2006/documentManagement/types"/>
    <xsd:import namespace="http://schemas.microsoft.com/office/infopath/2007/PartnerControls"/>
    <xsd:element name="SubjectLookupField" ma:index="12" nillable="true" ma:displayName="Subject" ma:list="4a441248-04bf-4c62-8747-8bfb61e5e21c" ma:internalName="SubjectLookupField"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element name="KeywordsLookupField" ma:index="13" nillable="true" ma:displayName="Keywords" ma:list="fbec0be5-db93-4c03-a796-ce5d02f374a3" ma:internalName="KeywordsLookupField"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element name="CorePublishingDocumentCategory" ma:index="14" nillable="true" ma:displayName="Document Category" ma:description="Document Type list is used for source data. Used for DC.Type.documentType metadata." ma:list="{233fae74-8b6e-4f87-8db3-5052d625541f}" ma:internalName="CorePublishingDocumentCategory" ma:showField="Title" ma:web="c0b4bd0a-f6ac-422c-a0b2-ddc3a705a698">
      <xsd:simpleType>
        <xsd:restriction base="dms:Lookup"/>
      </xsd:simpleType>
    </xsd:element>
    <xsd:element name="DocumentRollupCategory" ma:index="21" nillable="true" ma:displayName="Rollup Category" ma:description="Document Rollup Category list is used for source data, populated by the site owners. Used at the site owners' discretion to include/exclude certain categories of pages in rollups." ma:list="{6ca4ea36-3739-485e-8e04-ddf89b384e56}" ma:internalName="DocumentRollupCategory"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630A2E-3EC9-40BC-9475-2BC2A8FFE4BD}"/>
</file>

<file path=customXml/itemProps2.xml><?xml version="1.0" encoding="utf-8"?>
<ds:datastoreItem xmlns:ds="http://schemas.openxmlformats.org/officeDocument/2006/customXml" ds:itemID="{A6ABC617-6F7C-4C84-BAF4-64D8C6ADD06C}"/>
</file>

<file path=customXml/itemProps3.xml><?xml version="1.0" encoding="utf-8"?>
<ds:datastoreItem xmlns:ds="http://schemas.openxmlformats.org/officeDocument/2006/customXml" ds:itemID="{90F0A05F-0659-4538-907F-AF7A859368B5}">
  <ds:schemaRefs>
    <ds:schemaRef ds:uri="http://schemas.microsoft.com/sharepoint/events"/>
  </ds:schemaRefs>
</ds:datastoreItem>
</file>

<file path=customXml/itemProps4.xml><?xml version="1.0" encoding="utf-8"?>
<ds:datastoreItem xmlns:ds="http://schemas.openxmlformats.org/officeDocument/2006/customXml" ds:itemID="{D0C18F93-584C-411C-8561-E7425FBDB0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Homepage</vt:lpstr>
      <vt:lpstr>ChartData</vt:lpstr>
      <vt:lpstr>Publication</vt:lpstr>
      <vt:lpstr>Notes</vt:lpstr>
      <vt:lpstr>Definitions</vt:lpstr>
      <vt:lpstr>Links</vt:lpstr>
      <vt:lpstr>R&amp;D</vt:lpstr>
      <vt:lpstr>Innovation</vt:lpstr>
      <vt:lpstr>AGOR</vt:lpstr>
      <vt:lpstr>Sector</vt:lpstr>
      <vt:lpstr>SEO</vt:lpstr>
      <vt:lpstr>Portfolio</vt:lpstr>
      <vt:lpstr>Agencies</vt:lpstr>
      <vt:lpstr>Rural</vt:lpstr>
      <vt:lpstr>RBG</vt:lpstr>
      <vt:lpstr>SectorChart</vt:lpstr>
      <vt:lpstr>SEOChart</vt:lpstr>
      <vt:lpstr>AgenciesChart</vt:lpstr>
      <vt:lpstr>PorfolioChart</vt:lpstr>
      <vt:lpstr>AllocationChart</vt:lpstr>
      <vt:lpstr>RuralLevyChart</vt:lpstr>
      <vt:lpstr>RuralProgrammeChart</vt:lpstr>
      <vt:lpstr>RBGChart</vt:lpstr>
    </vt:vector>
  </TitlesOfParts>
  <Company>Department of Industry, Innovation and Science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2017-18 Science, Research and Innovation Budget Tables</dc:title>
  <dc:creator>Aitkin, Alex</dc:creator>
  <cp:lastModifiedBy>Aitkin, Alex</cp:lastModifiedBy>
  <cp:lastPrinted>2016-10-13T01:28:51Z</cp:lastPrinted>
  <dcterms:created xsi:type="dcterms:W3CDTF">2016-07-19T22:43:24Z</dcterms:created>
  <dcterms:modified xsi:type="dcterms:W3CDTF">2017-10-12T20:20:54Z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0x01010097F86F0C24D64525B252BB20BD9D45A7006330DCCEE0A42A44AF85CB18E5D0ABFD</vt:lpwstr>
  </property>
  <property fmtid="{D5CDD505-2E9C-101B-9397-08002B2CF9AE}" pid="3" name="DocHub_Year">
    <vt:lpwstr>283;#2017-18|b7f3f697-63b0-4a64-a581-540e55f3baef</vt:lpwstr>
  </property>
  <property fmtid="{D5CDD505-2E9C-101B-9397-08002B2CF9AE}" pid="4" name="_dlc_DocIdItemGuid">
    <vt:lpwstr>9348f1f1-2c3f-4090-8ab7-d4d106fcc613</vt:lpwstr>
  </property>
  <property fmtid="{D5CDD505-2E9C-101B-9397-08002B2CF9AE}" pid="5" name="DocHub_DocumentType">
    <vt:lpwstr>106;#Database|3317ecdf-bdde-4e18-8763-83ebe61ecb65</vt:lpwstr>
  </property>
  <property fmtid="{D5CDD505-2E9C-101B-9397-08002B2CF9AE}" pid="6" name="DocHub_SecurityClassification">
    <vt:lpwstr>3;#UNCLASSIFIED|6106d03b-a1a0-4e30-9d91-d5e9fb4314f9</vt:lpwstr>
  </property>
  <property fmtid="{D5CDD505-2E9C-101B-9397-08002B2CF9AE}" pid="7" name="DocHub_Keywords">
    <vt:lpwstr>282;#SRI Budget Tables|ba96d69b-5826-4526-b18c-edcf998bf69b</vt:lpwstr>
  </property>
  <property fmtid="{D5CDD505-2E9C-101B-9397-08002B2CF9AE}" pid="8" name="DocHub_WorkActivity">
    <vt:lpwstr>105;#Budgeting|0fd20bfd-1fd7-43c2-97b1-0f2f6a0858f5</vt:lpwstr>
  </property>
  <property fmtid="{D5CDD505-2E9C-101B-9397-08002B2CF9AE}" pid="9" name="DocHub_TreatyArrangementYear">
    <vt:lpwstr>732;#2017-18|b7f3f697-63b0-4a64-a581-540e55f3baef</vt:lpwstr>
  </property>
  <property fmtid="{D5CDD505-2E9C-101B-9397-08002B2CF9AE}" pid="10" name="n99e4c9942c6404eb103464a00e6097b">
    <vt:lpwstr>2017-18|b7f3f697-63b0-4a64-a581-540e55f3baef</vt:lpwstr>
  </property>
</Properties>
</file>