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https://ausgov.sharepoint.com/sites/ADC/adc_case/Interchangeable bolted clipping system brackets - Investigation - Abey Australia Pty Ltd - China_7DE39AF038714992B43DDDCC6DF96AD4/Questionnaires/"/>
    </mc:Choice>
  </mc:AlternateContent>
  <xr:revisionPtr revIDLastSave="95" documentId="8_{C20F620C-6425-485F-9EAB-70D829AA7630}" xr6:coauthVersionLast="47" xr6:coauthVersionMax="47" xr10:uidLastSave="{6B14E05D-6C3D-41BE-8FA7-099F90B7426C}"/>
  <bookViews>
    <workbookView xWindow="-5520" yWindow="-21720" windowWidth="38640" windowHeight="21240" tabRatio="902" firstSheet="1" activeTab="1" xr2:uid="{00000000-000D-0000-FFFF-FFFF00000000}"/>
  </bookViews>
  <sheets>
    <sheet name="A-10 Supplier information" sheetId="8" r:id="rId1"/>
    <sheet name="B-2 Cost to import and sell" sheetId="5" r:id="rId2"/>
    <sheet name="B-3 Forward Orders" sheetId="3" r:id="rId3"/>
    <sheet name="C-2 Sales" sheetId="4" r:id="rId4"/>
    <sheet name="C-4 SG&amp;A calculation" sheetId="7" r:id="rId5"/>
    <sheet name="C-3 SG&amp;A listing" sheetId="6"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 i="4" l="1"/>
  <c r="AL7" i="4"/>
  <c r="AJ7" i="4"/>
  <c r="AF8" i="5"/>
  <c r="AG8" i="5" s="1"/>
  <c r="AK8" i="5"/>
  <c r="AL8" i="5"/>
  <c r="AF9" i="5"/>
  <c r="AG9" i="5" s="1"/>
  <c r="AK9" i="5"/>
  <c r="AL9" i="5"/>
  <c r="H8" i="5"/>
  <c r="AH8" i="5" s="1"/>
  <c r="H9" i="5"/>
  <c r="AH9" i="5" s="1"/>
  <c r="I8" i="5"/>
  <c r="AI8" i="5" s="1"/>
  <c r="I9" i="5"/>
  <c r="AI9" i="5" s="1"/>
  <c r="AJ8" i="5" l="1"/>
  <c r="AO8" i="5" s="1"/>
  <c r="AJ9" i="5"/>
  <c r="AO9" i="5" s="1"/>
  <c r="C17" i="10" l="1"/>
  <c r="C12" i="10" s="1"/>
  <c r="C11" i="10" s="1"/>
  <c r="C10" i="10" s="1"/>
  <c r="B17" i="10"/>
  <c r="B12" i="10" s="1"/>
  <c r="B11" i="10" s="1"/>
  <c r="B10" i="10" s="1"/>
  <c r="B7" i="10"/>
  <c r="B6" i="10" s="1"/>
  <c r="V7" i="4" l="1"/>
  <c r="N7" i="4"/>
  <c r="J7" i="3" l="1"/>
  <c r="B8" i="7" l="1"/>
  <c r="B9" i="7" s="1"/>
  <c r="AA9" i="4" l="1"/>
  <c r="Z7" i="4"/>
  <c r="AA7" i="4" s="1"/>
  <c r="H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<sst xmlns="http://schemas.openxmlformats.org/spreadsheetml/2006/main" count="595" uniqueCount="361">
  <si>
    <t>INSERT COMPANY NAME</t>
  </si>
  <si>
    <t>Supplier information</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</si>
  <si>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</si>
  <si>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</si>
  <si>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</si>
  <si>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</si>
  <si>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</si>
  <si>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</si>
  <si>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</si>
  <si>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</si>
  <si>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</si>
  <si>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</si>
  <si>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</si>
  <si>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</si>
  <si>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</si>
  <si>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</si>
  <si>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</si>
  <si>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</si>
  <si>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</si>
  <si>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</si>
  <si>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</si>
  <si>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</si>
  <si>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</si>
  <si>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</si>
  <si>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</si>
  <si>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</si>
  <si>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</si>
  <si>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</si>
  <si>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</si>
  <si>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</si>
  <si>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</si>
  <si>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</si>
  <si>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</si>
  <si>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</si>
  <si>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</si>
  <si>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</si>
  <si>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</si>
  <si>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</si>
  <si>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</si>
  <si>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</si>
  <si>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</si>
  <si>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</si>
  <si>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</si>
  <si>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</si>
  <si>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</si>
  <si>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</si>
  <si>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</si>
  <si>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</si>
  <si>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</si>
  <si>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</si>
  <si>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</si>
  <si>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</si>
  <si>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</si>
  <si>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</si>
  <si>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</si>
  <si>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</si>
  <si>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</si>
  <si>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</si>
  <si>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</si>
  <si>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</si>
  <si>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Cost to import and sell</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</si>
  <si>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</si>
  <si>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</si>
  <si>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</si>
  <si>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</si>
  <si>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</si>
  <si>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</si>
  <si>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</si>
  <si>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</si>
  <si>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</si>
  <si>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</si>
  <si>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</si>
  <si>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</si>
  <si>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</si>
  <si>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</si>
  <si>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Quantity </t>
    </r>
    <r>
      <rPr>
        <b/>
        <sz val="10"/>
        <color rgb="FFFF0000"/>
        <rFont val="Arial"/>
        <family val="2"/>
      </rPr>
      <t>[specify unit e.g. KG, MT]</t>
    </r>
  </si>
  <si>
    <r>
      <t>Quantity</t>
    </r>
    <r>
      <rPr>
        <b/>
        <sz val="10"/>
        <color rgb="FFFF0000"/>
        <rFont val="Arial"/>
        <family val="2"/>
      </rPr>
      <t xml:space="preserve"> (unit)</t>
    </r>
  </si>
  <si>
    <r>
      <t>Quantity</t>
    </r>
    <r>
      <rPr>
        <b/>
        <sz val="10"/>
        <color rgb="FFFF0000"/>
        <rFont val="Arial"/>
        <family val="2"/>
      </rPr>
      <t xml:space="preserve"> (kg)</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</si>
  <si>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</si>
  <si>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</si>
  <si>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</si>
  <si>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</si>
  <si>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</si>
  <si>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</si>
  <si>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</si>
  <si>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</si>
  <si>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</si>
  <si>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</si>
  <si>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</si>
  <si>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</si>
  <si>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</si>
  <si>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</si>
  <si>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</si>
  <si>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</si>
  <si>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</si>
  <si>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</si>
  <si>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</si>
  <si>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</si>
  <si>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</si>
  <si>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</si>
  <si>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</si>
  <si>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r>
      <t xml:space="preserve">DDP value </t>
    </r>
    <r>
      <rPr>
        <sz val="10"/>
        <rFont val="Arial"/>
        <family val="2"/>
      </rPr>
      <t>(excluding SG&amp;A)</t>
    </r>
  </si>
  <si>
    <t>[12.1]</t>
  </si>
  <si>
    <t>[12.2]</t>
  </si>
  <si>
    <t>[16]</t>
  </si>
  <si>
    <t>[17]</t>
  </si>
  <si>
    <t>[18]</t>
  </si>
  <si>
    <t>[19]</t>
  </si>
  <si>
    <t>[20]</t>
  </si>
  <si>
    <t>[21]</t>
  </si>
  <si>
    <t>[22]</t>
  </si>
  <si>
    <t>[22.1]</t>
  </si>
  <si>
    <t>[22.2]</t>
  </si>
  <si>
    <t>[23]</t>
  </si>
  <si>
    <t>[24]</t>
  </si>
  <si>
    <t>[25]</t>
  </si>
  <si>
    <t>[26]</t>
  </si>
  <si>
    <t>[27]</t>
  </si>
  <si>
    <t>[28]</t>
  </si>
  <si>
    <t>[29]</t>
  </si>
  <si>
    <t>[30]</t>
  </si>
  <si>
    <t>[31]</t>
  </si>
  <si>
    <t>[32]</t>
  </si>
  <si>
    <t>[33]</t>
  </si>
  <si>
    <t>[34]</t>
  </si>
  <si>
    <t>[35]</t>
  </si>
  <si>
    <t>[36]</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</si>
  <si>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</si>
  <si>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</si>
  <si>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</si>
  <si>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</si>
  <si>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</si>
  <si>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</si>
  <si>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</si>
  <si>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</si>
  <si>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</si>
  <si>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</si>
  <si>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</si>
  <si>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</si>
  <si>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</si>
  <si>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</si>
  <si>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</si>
  <si>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</si>
  <si>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</si>
  <si>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</si>
  <si>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</si>
  <si>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</si>
  <si>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</si>
  <si>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</si>
  <si>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based from invoice. Specify the unit used e.g. KG, MT.</t>
  </si>
  <si>
    <t xml:space="preserve">[12.1]  </t>
  </si>
  <si>
    <t>Quantity in units of product</t>
  </si>
  <si>
    <t xml:space="preserve">[12.2]  </t>
  </si>
  <si>
    <t>Quantity in kilograms</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</si>
  <si>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</si>
  <si>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</si>
  <si>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</si>
  <si>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</si>
  <si>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</si>
  <si>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</si>
  <si>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</si>
  <si>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</si>
  <si>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</si>
  <si>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</si>
  <si>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</si>
  <si>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</si>
  <si>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</si>
  <si>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</si>
  <si>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</si>
  <si>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</si>
  <si>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</si>
  <si>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[22.1]  </t>
  </si>
  <si>
    <t xml:space="preserve">[22.2]  </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</si>
  <si>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</si>
  <si>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</si>
  <si>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</si>
  <si>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</si>
  <si>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</si>
  <si>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</si>
  <si>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</si>
  <si>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</si>
  <si>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</si>
  <si>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</si>
  <si>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</si>
  <si>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</si>
  <si>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</si>
  <si>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</si>
  <si>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</si>
  <si>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</si>
  <si>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</si>
  <si>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</si>
  <si>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</si>
  <si>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</si>
  <si>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</si>
  <si>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</si>
  <si>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</si>
  <si>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</si>
  <si>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</si>
  <si>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</si>
  <si>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</si>
  <si>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</si>
  <si>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[39]  </t>
  </si>
  <si>
    <t xml:space="preserve">Calculated delivered duty paid (DDP) value, excluding SG&amp;A, for the line in Australian dollars. Please use the formula provided. </t>
  </si>
  <si>
    <t>Forward orders</t>
  </si>
  <si>
    <t>Expected arrival date</t>
  </si>
  <si>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</si>
  <si>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</si>
  <si>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</si>
  <si>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</si>
  <si>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</si>
  <si>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</si>
  <si>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</si>
  <si>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</si>
  <si>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</si>
  <si>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</si>
  <si>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</si>
  <si>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Sales</t>
  </si>
  <si>
    <t>Customer name</t>
  </si>
  <si>
    <t>Level of trade</t>
  </si>
  <si>
    <t>Location – state</t>
  </si>
  <si>
    <t>Location – city</t>
  </si>
  <si>
    <t>MCC Category 1 - Type</t>
  </si>
  <si>
    <t>MCC Category 2 - Product code (specific to relevant company)</t>
  </si>
  <si>
    <t>MCC Category 3 - Finish</t>
  </si>
  <si>
    <t>Product code</t>
  </si>
  <si>
    <t>Box quantity</t>
  </si>
  <si>
    <t>Grade of steel used</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</si>
  <si>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</si>
  <si>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</si>
  <si>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</si>
  <si>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</si>
  <si>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</si>
  <si>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</si>
  <si>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</si>
  <si>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</si>
  <si>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</si>
  <si>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</si>
  <si>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</si>
  <si>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</si>
  <si>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</si>
  <si>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</si>
  <si>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</si>
  <si>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</si>
  <si>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</si>
  <si>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</si>
  <si>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[8.1]</t>
  </si>
  <si>
    <t>[8.2]</t>
  </si>
  <si>
    <t>[15.1]</t>
  </si>
  <si>
    <t>[15.2]</t>
  </si>
  <si>
    <t>[16.1]</t>
  </si>
  <si>
    <t>[20.1]</t>
  </si>
  <si>
    <t>[28.1]</t>
  </si>
  <si>
    <t>[29.1]</t>
  </si>
  <si>
    <t>[30.1]</t>
  </si>
  <si>
    <t>The name of your customer.</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</si>
  <si>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</si>
  <si>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</si>
  <si>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</si>
  <si>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</si>
  <si>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</si>
  <si>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</si>
  <si>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 xml:space="preserve">[8.1]  </t>
  </si>
  <si>
    <t>Quantity of the product in each box</t>
  </si>
  <si>
    <t xml:space="preserve">[8.2]  </t>
  </si>
  <si>
    <t>Grade of steel used to manufacture the product</t>
  </si>
  <si>
    <t>The invoice number on the commercial invoice issued to your customer.</t>
  </si>
  <si>
    <t>The date on the commercial invoice issued to your customer.</t>
  </si>
  <si>
    <t>The quarter that the invoice date falls in. Please use the formula provided.</t>
  </si>
  <si>
    <t>Delivery terms eg. ex-warehouse, delivered duty paid etc.</t>
  </si>
  <si>
    <t>Payment terms in days shown on the commercial invoice eg. 60 days.</t>
  </si>
  <si>
    <t xml:space="preserve">[15.1]  </t>
  </si>
  <si>
    <t xml:space="preserve">[15.2]  </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</si>
  <si>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</si>
  <si>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</si>
  <si>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</si>
  <si>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</si>
  <si>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</si>
  <si>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</si>
  <si>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</si>
  <si>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</si>
  <si>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</si>
  <si>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</si>
  <si>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</si>
  <si>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</si>
  <si>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</si>
  <si>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</si>
  <si>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</si>
  <si>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</si>
  <si>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</si>
  <si>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</si>
  <si>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</si>
  <si>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</si>
  <si>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</si>
  <si>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</si>
  <si>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</si>
  <si>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</si>
  <si>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Selling, general and administrative expenses</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</si>
  <si>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</si>
  <si>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</si>
  <si>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</si>
  <si>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</si>
  <si>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</si>
  <si>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</si>
  <si>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</si>
  <si>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</si>
  <si>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t>Selling, general and administrative expenses (including finance expenses)</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</si>
  <si>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</si>
  <si>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</si>
  <si>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</si>
  <si>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</si>
  <si>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</si>
  <si>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</si>
  <si>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</si>
  <si>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</si>
  <si>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</si>
  <si>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</si>
  <si>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</si>
  <si>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</si>
  <si>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</si>
  <si>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 xml:space="preserve">Source data for worksheet 'C-2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</si>
  <si>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</si>
  <si>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</si>
  <si>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</si>
  <si>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</si>
  <si>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</si>
  <si>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Quantity from invoice</t>
  </si>
  <si>
    <t>Quantity (unit of product)</t>
  </si>
  <si>
    <t>Quantity (kg)</t>
  </si>
  <si>
    <t>Purchase order number to the supplier</t>
  </si>
  <si>
    <t>Customs entry number/ Import declaration number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</si>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</sst>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13">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Alignment="1">
      <alignment horizontal="right"/>
    </xf>
    <xf numFmtId="0" fontId="8"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9" fillId="0" borderId="0" xfId="13" applyFont="1"/>
    <xf numFmtId="0" fontId="12" fillId="0" borderId="0" xfId="13" applyFont="1"/>
    <xf numFmtId="0" fontId="10" fillId="0" borderId="3" xfId="13" applyFont="1" applyBorder="1"/>
    <xf numFmtId="0" fontId="10" fillId="0" borderId="4" xfId="13" applyFont="1" applyBorder="1"/>
    <xf numFmtId="0" fontId="10" fillId="0" borderId="5" xfId="13" applyFont="1" applyBorder="1"/>
    <xf numFmtId="0" fontId="9" fillId="0" borderId="6" xfId="13" applyFont="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Border="1" applyAlignment="1">
      <alignment vertical="top"/>
    </xf>
    <xf numFmtId="43" fontId="9" fillId="0" borderId="13" xfId="3" applyFont="1" applyFill="1" applyBorder="1" applyAlignment="1">
      <alignment vertical="top"/>
    </xf>
    <xf numFmtId="0" fontId="9" fillId="0" borderId="11" xfId="13" applyFont="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Alignment="1">
      <alignment horizontal="lef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8" fillId="0" borderId="0" xfId="0" applyFont="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0" fontId="1" fillId="0" borderId="0" xfId="5" applyFont="1" applyAlignment="1">
      <alignment horizontal="right"/>
    </xf>
    <xf numFmtId="0" fontId="1" fillId="0" borderId="1" xfId="0" applyFont="1" applyBorder="1" applyAlignment="1">
      <alignment horizontal="left" vertical="center"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43" fontId="1" fillId="0" borderId="0" xfId="2" applyFont="1" applyAlignment="1"/>
    <xf numFmtId="43" fontId="1" fillId="0" borderId="0" xfId="2" applyFont="1" applyFill="1" applyAlignment="1"/>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heetViews>
  <sheetFormatPr defaultRowHeight="12.6"/>
  <cols>
    <col min="1" max="15" width="14" customWidth="1"/>
  </cols>
  <sheetData>
    <row r="1" spans="1:15" ht="18">
      <c r="A1" s="11" t="s">
        <v>0</v>
      </c>
    </row>
    <row r="2" spans="1:15" ht="17.45">
      <c r="A2" s="12"/>
    </row>
    <row r="3" spans="1:15" ht="18">
      <c r="A3" s="13" t="s">
        <v>1</v>
      </c>
    </row>
    <row r="4" spans="1:15" ht="12.95" thickBot="1"/>
    <row r="5" spans="1:15" ht="13.5" thickBot="1">
      <c r="B5" s="94" t="s">
        <v>2</v>
      </c>
      <c r="C5" s="95"/>
      <c r="D5" s="95"/>
      <c r="E5" s="95"/>
      <c r="F5" s="95"/>
      <c r="G5" s="96"/>
      <c r="I5" s="94" t="s">
        <v>3</v>
      </c>
      <c r="J5" s="95"/>
      <c r="K5" s="95"/>
      <c r="L5" s="95"/>
      <c r="M5" s="95"/>
      <c r="N5" s="96"/>
    </row>
    <row r="6" spans="1:15" ht="39">
      <c r="A6" s="2" t="s">
        <v>4</v>
      </c>
      <c r="B6" s="2" t="s">
        <v>5</v>
      </c>
      <c r="C6" s="2" t="s">
        <v>6</v>
      </c>
      <c r="D6" s="2" t="s">
        <v>7</v>
      </c>
      <c r="E6" s="2" t="s">
        <v>8</v>
      </c>
      <c r="F6" s="2" t="s">
        <v>9</v>
      </c>
      <c r="G6" s="2" t="s">
        <v>10</v>
      </c>
      <c r="H6" s="2" t="s">
        <v>11</v>
      </c>
      <c r="I6" s="2" t="s">
        <v>12</v>
      </c>
      <c r="J6" s="2" t="s">
        <v>13</v>
      </c>
      <c r="K6" s="2" t="s">
        <v>7</v>
      </c>
      <c r="L6" s="2" t="s">
        <v>8</v>
      </c>
      <c r="M6" s="2" t="s">
        <v>9</v>
      </c>
      <c r="N6" s="2" t="s">
        <v>10</v>
      </c>
      <c r="O6" s="2" t="s">
        <v>14</v>
      </c>
    </row>
    <row r="7" spans="1:15" ht="12.95">
      <c r="A7" s="16" t="s">
        <v>15</v>
      </c>
      <c r="B7" s="16" t="s">
        <v>16</v>
      </c>
      <c r="C7" s="16" t="s">
        <v>17</v>
      </c>
      <c r="D7" s="16" t="s">
        <v>18</v>
      </c>
      <c r="E7" s="16" t="s">
        <v>19</v>
      </c>
      <c r="F7" s="16" t="s">
        <v>20</v>
      </c>
      <c r="G7" s="16" t="s">
        <v>21</v>
      </c>
      <c r="H7" s="16" t="s">
        <v>22</v>
      </c>
      <c r="I7" s="16" t="s">
        <v>23</v>
      </c>
      <c r="J7" s="16" t="s">
        <v>24</v>
      </c>
      <c r="K7" s="16" t="s">
        <v>25</v>
      </c>
      <c r="L7" s="16" t="s">
        <v>26</v>
      </c>
      <c r="M7" s="16" t="s">
        <v>27</v>
      </c>
      <c r="N7" s="16" t="s">
        <v>28</v>
      </c>
      <c r="O7" s="16" t="s">
        <v>29</v>
      </c>
    </row>
    <row r="10" spans="1:15">
      <c r="A10" s="29" t="s">
        <v>30</v>
      </c>
      <c r="B10" t="s">
        <v>31</v>
      </c>
    </row>
    <row r="11" spans="1:15">
      <c r="A11" s="29" t="s">
        <v>32</v>
      </c>
      <c r="B11" t="s">
        <v>33</v>
      </c>
    </row>
    <row r="12" spans="1:15">
      <c r="A12" s="29" t="s">
        <v>34</v>
      </c>
      <c r="B12" t="s">
        <v>35</v>
      </c>
    </row>
    <row r="13" spans="1:15">
      <c r="A13" s="29" t="s">
        <v>36</v>
      </c>
      <c r="B13" t="s">
        <v>37</v>
      </c>
    </row>
    <row r="14" spans="1:15">
      <c r="A14" s="29" t="s">
        <v>38</v>
      </c>
      <c r="B14" t="s">
        <v>39</v>
      </c>
    </row>
    <row r="15" spans="1:15">
      <c r="A15" s="29" t="s">
        <v>40</v>
      </c>
      <c r="B15" s="80" t="s">
        <v>41</v>
      </c>
    </row>
    <row r="16" spans="1:15">
      <c r="A16" s="29" t="s">
        <v>42</v>
      </c>
      <c r="B16" t="s">
        <v>43</v>
      </c>
    </row>
    <row r="17" spans="1:2">
      <c r="A17" s="29" t="s">
        <v>44</v>
      </c>
      <c r="B17" s="80" t="s">
        <v>45</v>
      </c>
    </row>
    <row r="18" spans="1:2">
      <c r="A18" s="29" t="s">
        <v>46</v>
      </c>
      <c r="B18" t="s">
        <v>47</v>
      </c>
    </row>
    <row r="19" spans="1:2">
      <c r="A19" s="29" t="s">
        <v>48</v>
      </c>
      <c r="B19" t="s">
        <v>49</v>
      </c>
    </row>
    <row r="20" spans="1:2">
      <c r="A20" s="29" t="s">
        <v>50</v>
      </c>
      <c r="B20" t="s">
        <v>51</v>
      </c>
    </row>
    <row r="21" spans="1:2">
      <c r="A21" s="29" t="s">
        <v>52</v>
      </c>
      <c r="B21" t="s">
        <v>53</v>
      </c>
    </row>
    <row r="22" spans="1:2">
      <c r="A22" s="29" t="s">
        <v>54</v>
      </c>
      <c r="B22" s="80" t="s">
        <v>55</v>
      </c>
    </row>
    <row r="23" spans="1:2">
      <c r="A23" s="29" t="s">
        <v>56</v>
      </c>
      <c r="B23" t="s">
        <v>57</v>
      </c>
    </row>
    <row r="24" spans="1:2">
      <c r="A24" s="29" t="s">
        <v>58</v>
      </c>
      <c r="B24" t="s">
        <v>59</v>
      </c>
    </row>
    <row r="29" spans="1:2" ht="14.1">
      <c r="B29" s="3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53"/>
  <sheetViews>
    <sheetView tabSelected="1" topLeftCell="R1" zoomScaleNormal="100" workbookViewId="0">
      <pane ySplit="7" topLeftCell="A8" activePane="bottomLeft" state="frozen"/>
      <selection pane="bottomLeft" activeCell="AH6" sqref="AH6"/>
    </sheetView>
  </sheetViews>
  <sheetFormatPr defaultRowHeight="12.6"/>
  <cols>
    <col min="1" max="41" width="14.140625" customWidth="1"/>
  </cols>
  <sheetData>
    <row r="1" spans="1:41" ht="18">
      <c r="A1" s="11" t="s">
        <v>0</v>
      </c>
      <c r="B1" s="11"/>
    </row>
    <row r="2" spans="1:41" ht="17.45">
      <c r="A2" s="12"/>
      <c r="B2" s="12"/>
    </row>
    <row r="3" spans="1:41" ht="18">
      <c r="A3" s="13" t="s">
        <v>60</v>
      </c>
      <c r="B3" s="13"/>
    </row>
    <row r="4" spans="1:41" ht="18.600000000000001" thickBot="1">
      <c r="A4" s="13"/>
      <c r="B4" s="13"/>
    </row>
    <row r="5" spans="1:41" s="33" customFormat="1" ht="13.5" thickBot="1">
      <c r="A5" s="32"/>
      <c r="B5" s="97" t="s">
        <v>61</v>
      </c>
      <c r="C5" s="98"/>
      <c r="D5" s="99"/>
      <c r="E5" s="97" t="s">
        <v>62</v>
      </c>
      <c r="F5" s="98"/>
      <c r="G5" s="98"/>
      <c r="H5" s="98"/>
      <c r="I5" s="98"/>
      <c r="J5" s="98"/>
      <c r="K5" s="98"/>
      <c r="L5" s="98"/>
      <c r="M5" s="98"/>
      <c r="N5" s="98"/>
      <c r="O5" s="99"/>
      <c r="P5" s="97" t="s">
        <v>63</v>
      </c>
      <c r="Q5" s="98"/>
      <c r="R5" s="98"/>
      <c r="S5" s="98"/>
      <c r="T5" s="98"/>
      <c r="U5" s="98"/>
      <c r="V5" s="99"/>
      <c r="W5" s="97" t="s">
        <v>64</v>
      </c>
      <c r="X5" s="98"/>
      <c r="Y5" s="98"/>
      <c r="Z5" s="98"/>
      <c r="AA5" s="98"/>
      <c r="AB5" s="98"/>
      <c r="AC5" s="98"/>
      <c r="AD5" s="98"/>
      <c r="AE5" s="98"/>
      <c r="AF5" s="98"/>
      <c r="AG5" s="99"/>
      <c r="AH5" s="97" t="s">
        <v>65</v>
      </c>
      <c r="AI5" s="98"/>
      <c r="AJ5" s="98"/>
      <c r="AK5" s="98"/>
      <c r="AL5" s="98"/>
      <c r="AM5" s="98"/>
      <c r="AN5" s="98"/>
      <c r="AO5" s="34"/>
    </row>
    <row r="6" spans="1:41" s="31" customFormat="1" ht="65.099999999999994">
      <c r="A6" s="3" t="s">
        <v>66</v>
      </c>
      <c r="B6" s="3" t="s">
        <v>4</v>
      </c>
      <c r="C6" s="3" t="s">
        <v>5</v>
      </c>
      <c r="D6" s="3" t="s">
        <v>67</v>
      </c>
      <c r="E6" s="3" t="s">
        <v>68</v>
      </c>
      <c r="F6" s="3" t="s">
        <v>69</v>
      </c>
      <c r="G6" s="3" t="s">
        <v>70</v>
      </c>
      <c r="H6" s="3" t="s">
        <v>71</v>
      </c>
      <c r="I6" s="3" t="s">
        <v>72</v>
      </c>
      <c r="J6" s="3" t="s">
        <v>73</v>
      </c>
      <c r="K6" s="3" t="s">
        <v>74</v>
      </c>
      <c r="L6" s="3" t="s">
        <v>75</v>
      </c>
      <c r="M6" s="3" t="s">
        <v>76</v>
      </c>
      <c r="N6" s="3" t="s">
        <v>77</v>
      </c>
      <c r="O6" s="3" t="s">
        <v>78</v>
      </c>
      <c r="P6" s="3" t="s">
        <v>79</v>
      </c>
      <c r="Q6" s="3" t="s">
        <v>80</v>
      </c>
      <c r="R6" s="3" t="s">
        <v>81</v>
      </c>
      <c r="S6" s="3" t="s">
        <v>82</v>
      </c>
      <c r="T6" s="3" t="s">
        <v>83</v>
      </c>
      <c r="U6" s="3" t="s">
        <v>84</v>
      </c>
      <c r="V6" s="3" t="s">
        <v>85</v>
      </c>
      <c r="W6" s="3" t="s">
        <v>86</v>
      </c>
      <c r="X6" s="3" t="s">
        <v>75</v>
      </c>
      <c r="Y6" s="3" t="s">
        <v>76</v>
      </c>
      <c r="Z6" s="3" t="s">
        <v>77</v>
      </c>
      <c r="AA6" s="3" t="s">
        <v>87</v>
      </c>
      <c r="AB6" s="3" t="s">
        <v>88</v>
      </c>
      <c r="AC6" s="3" t="s">
        <v>89</v>
      </c>
      <c r="AD6" s="3" t="s">
        <v>90</v>
      </c>
      <c r="AE6" s="3" t="s">
        <v>91</v>
      </c>
      <c r="AF6" s="3" t="s">
        <v>92</v>
      </c>
      <c r="AG6" s="3" t="s">
        <v>93</v>
      </c>
      <c r="AH6" s="3" t="s">
        <v>94</v>
      </c>
      <c r="AI6" s="3" t="s">
        <v>95</v>
      </c>
      <c r="AJ6" s="3" t="s">
        <v>96</v>
      </c>
      <c r="AK6" s="3" t="s">
        <v>97</v>
      </c>
      <c r="AL6" s="3" t="s">
        <v>98</v>
      </c>
      <c r="AM6" s="3" t="s">
        <v>99</v>
      </c>
      <c r="AN6" s="3" t="s">
        <v>100</v>
      </c>
      <c r="AO6" s="3" t="s">
        <v>101</v>
      </c>
    </row>
    <row r="7" spans="1:41" s="31" customFormat="1" ht="12.95">
      <c r="A7" s="35" t="s">
        <v>15</v>
      </c>
      <c r="B7" s="35" t="s">
        <v>16</v>
      </c>
      <c r="C7" s="35" t="s">
        <v>17</v>
      </c>
      <c r="D7" s="35" t="s">
        <v>18</v>
      </c>
      <c r="E7" s="35" t="s">
        <v>19</v>
      </c>
      <c r="F7" s="35" t="s">
        <v>20</v>
      </c>
      <c r="G7" s="35" t="s">
        <v>21</v>
      </c>
      <c r="H7" s="16" t="s">
        <v>22</v>
      </c>
      <c r="I7" s="16" t="s">
        <v>23</v>
      </c>
      <c r="J7" s="16" t="s">
        <v>24</v>
      </c>
      <c r="K7" s="16" t="s">
        <v>25</v>
      </c>
      <c r="L7" s="16" t="s">
        <v>26</v>
      </c>
      <c r="M7" s="16" t="s">
        <v>102</v>
      </c>
      <c r="N7" s="16" t="s">
        <v>103</v>
      </c>
      <c r="O7" s="16" t="s">
        <v>27</v>
      </c>
      <c r="P7" s="16" t="s">
        <v>28</v>
      </c>
      <c r="Q7" s="16" t="s">
        <v>29</v>
      </c>
      <c r="R7" s="16" t="s">
        <v>104</v>
      </c>
      <c r="S7" s="16" t="s">
        <v>105</v>
      </c>
      <c r="T7" s="16" t="s">
        <v>106</v>
      </c>
      <c r="U7" s="16" t="s">
        <v>107</v>
      </c>
      <c r="V7" s="16" t="s">
        <v>108</v>
      </c>
      <c r="W7" s="16" t="s">
        <v>109</v>
      </c>
      <c r="X7" s="16" t="s">
        <v>110</v>
      </c>
      <c r="Y7" s="16" t="s">
        <v>111</v>
      </c>
      <c r="Z7" s="16" t="s">
        <v>112</v>
      </c>
      <c r="AA7" s="16" t="s">
        <v>113</v>
      </c>
      <c r="AB7" s="16" t="s">
        <v>114</v>
      </c>
      <c r="AC7" s="16" t="s">
        <v>115</v>
      </c>
      <c r="AD7" s="16" t="s">
        <v>116</v>
      </c>
      <c r="AE7" s="16" t="s">
        <v>117</v>
      </c>
      <c r="AF7" s="16" t="s">
        <v>118</v>
      </c>
      <c r="AG7" s="16" t="s">
        <v>119</v>
      </c>
      <c r="AH7" s="16" t="s">
        <v>120</v>
      </c>
      <c r="AI7" s="16" t="s">
        <v>121</v>
      </c>
      <c r="AJ7" s="16" t="s">
        <v>122</v>
      </c>
      <c r="AK7" s="16" t="s">
        <v>123</v>
      </c>
      <c r="AL7" s="16" t="s">
        <v>124</v>
      </c>
      <c r="AM7" s="16" t="s">
        <v>125</v>
      </c>
      <c r="AN7" s="16" t="s">
        <v>126</v>
      </c>
      <c r="AO7" s="16" t="s">
        <v>127</v>
      </c>
    </row>
    <row r="8" spans="1:41">
      <c r="A8" s="82" t="s">
        <v>128</v>
      </c>
      <c r="B8" s="82" t="s">
        <v>129</v>
      </c>
      <c r="C8" s="82" t="s">
        <v>130</v>
      </c>
      <c r="D8" s="82"/>
      <c r="E8" s="83">
        <v>7000</v>
      </c>
      <c r="F8" s="85">
        <v>5</v>
      </c>
      <c r="G8" s="85">
        <v>0.8</v>
      </c>
      <c r="H8" s="85">
        <f>E8/G8</f>
        <v>8750</v>
      </c>
      <c r="I8" s="85">
        <f t="shared" ref="I8:I9" si="0">F8/G8</f>
        <v>6.25</v>
      </c>
      <c r="J8" s="83">
        <v>4000</v>
      </c>
      <c r="K8" s="83">
        <v>1000</v>
      </c>
      <c r="L8" s="85">
        <v>150</v>
      </c>
      <c r="M8" s="85"/>
      <c r="N8" s="85"/>
      <c r="O8" s="83">
        <v>150000</v>
      </c>
      <c r="P8" s="84" t="s">
        <v>131</v>
      </c>
      <c r="Q8" s="87">
        <v>43831</v>
      </c>
      <c r="R8" s="86" t="s">
        <v>132</v>
      </c>
      <c r="S8" s="87">
        <v>43845</v>
      </c>
      <c r="T8" s="84" t="s">
        <v>133</v>
      </c>
      <c r="U8" s="84" t="s">
        <v>134</v>
      </c>
      <c r="V8" s="83">
        <v>0.8</v>
      </c>
      <c r="W8" s="83" t="s">
        <v>135</v>
      </c>
      <c r="X8" s="83">
        <v>8</v>
      </c>
      <c r="Y8" s="83"/>
      <c r="Z8" s="83"/>
      <c r="AA8" s="83" t="s">
        <v>136</v>
      </c>
      <c r="AB8" s="83">
        <v>10000</v>
      </c>
      <c r="AC8" s="83">
        <v>0</v>
      </c>
      <c r="AD8" s="83">
        <v>0</v>
      </c>
      <c r="AE8" s="83">
        <v>0</v>
      </c>
      <c r="AF8" s="83">
        <f t="shared" ref="AF8:AF9" si="1">AB8-AC8-AD8+AE8</f>
        <v>10000</v>
      </c>
      <c r="AG8" s="83">
        <f>AF8/V8</f>
        <v>12500</v>
      </c>
      <c r="AH8" s="83">
        <f>H8/L8*X8</f>
        <v>466.66666666666669</v>
      </c>
      <c r="AI8" s="83">
        <f>I8/O8*AB8</f>
        <v>0.41666666666666663</v>
      </c>
      <c r="AJ8" s="83">
        <f>AG8+AH8+AI8</f>
        <v>12967.083333333332</v>
      </c>
      <c r="AK8" s="83">
        <f>J8/L8*X8</f>
        <v>213.33333333333334</v>
      </c>
      <c r="AL8" s="83">
        <f>K8/L8*X8</f>
        <v>53.333333333333336</v>
      </c>
      <c r="AM8" s="83"/>
      <c r="AN8" s="83"/>
      <c r="AO8" s="83">
        <f>SUM(AJ8:AN8)</f>
        <v>13233.75</v>
      </c>
    </row>
    <row r="9" spans="1:41">
      <c r="A9" s="82" t="s">
        <v>128</v>
      </c>
      <c r="B9" s="82" t="s">
        <v>129</v>
      </c>
      <c r="C9" s="82" t="s">
        <v>130</v>
      </c>
      <c r="D9" s="82"/>
      <c r="E9" s="83">
        <v>7000</v>
      </c>
      <c r="F9" s="85">
        <v>5</v>
      </c>
      <c r="G9" s="85">
        <v>0.8</v>
      </c>
      <c r="H9" s="85">
        <f t="shared" ref="H9" si="2">E9/G9</f>
        <v>8750</v>
      </c>
      <c r="I9" s="85">
        <f t="shared" si="0"/>
        <v>6.25</v>
      </c>
      <c r="J9" s="83">
        <v>4000</v>
      </c>
      <c r="K9" s="83">
        <v>1000</v>
      </c>
      <c r="L9" s="85">
        <v>150</v>
      </c>
      <c r="M9" s="85"/>
      <c r="N9" s="85"/>
      <c r="O9" s="83">
        <v>150000</v>
      </c>
      <c r="P9" s="84" t="s">
        <v>131</v>
      </c>
      <c r="Q9" s="87">
        <v>43831</v>
      </c>
      <c r="R9" s="86" t="s">
        <v>132</v>
      </c>
      <c r="S9" s="87">
        <v>43845</v>
      </c>
      <c r="T9" s="84" t="s">
        <v>133</v>
      </c>
      <c r="U9" s="84" t="s">
        <v>134</v>
      </c>
      <c r="V9" s="83">
        <v>0.8</v>
      </c>
      <c r="W9" s="83" t="s">
        <v>137</v>
      </c>
      <c r="X9" s="83">
        <v>2</v>
      </c>
      <c r="Y9" s="83"/>
      <c r="Z9" s="83"/>
      <c r="AA9" s="83" t="s">
        <v>136</v>
      </c>
      <c r="AB9" s="83">
        <v>2000</v>
      </c>
      <c r="AC9" s="83">
        <v>0</v>
      </c>
      <c r="AD9" s="83">
        <v>0</v>
      </c>
      <c r="AE9" s="83">
        <v>0</v>
      </c>
      <c r="AF9" s="83">
        <f t="shared" si="1"/>
        <v>2000</v>
      </c>
      <c r="AG9" s="83">
        <f t="shared" ref="AG9" si="3">AF9/V9</f>
        <v>2500</v>
      </c>
      <c r="AH9" s="83">
        <f>H9/L9*X9</f>
        <v>116.66666666666667</v>
      </c>
      <c r="AI9" s="83">
        <f>I9/O9*AB9</f>
        <v>8.3333333333333329E-2</v>
      </c>
      <c r="AJ9" s="83">
        <f t="shared" ref="AJ9" si="4">AG9+AH9+AI9</f>
        <v>2616.75</v>
      </c>
      <c r="AK9" s="83">
        <f>J9/L9*X9</f>
        <v>53.333333333333336</v>
      </c>
      <c r="AL9" s="83">
        <f>K9/L9*X9</f>
        <v>13.333333333333334</v>
      </c>
      <c r="AM9" s="83"/>
      <c r="AN9" s="83"/>
      <c r="AO9" s="83">
        <f>SUM(AJ9:AN9)</f>
        <v>2683.416666666667</v>
      </c>
    </row>
    <row r="10" spans="1:41">
      <c r="E10" s="105"/>
      <c r="F10" s="106"/>
      <c r="G10" s="106"/>
      <c r="H10" s="105"/>
      <c r="I10" s="106"/>
      <c r="J10" s="105"/>
      <c r="K10" s="105"/>
      <c r="L10" s="106"/>
      <c r="M10" s="106"/>
      <c r="N10" s="106"/>
      <c r="O10" s="105"/>
      <c r="P10" s="89"/>
      <c r="Q10" s="88"/>
      <c r="R10" s="89"/>
      <c r="S10" s="88"/>
      <c r="T10" s="89"/>
      <c r="U10" s="89"/>
      <c r="V10" s="36"/>
      <c r="W10" s="105"/>
      <c r="X10" s="105"/>
      <c r="Y10" s="105"/>
      <c r="Z10" s="105"/>
      <c r="AA10" s="36"/>
      <c r="AB10" s="36"/>
      <c r="AC10" s="36"/>
      <c r="AD10" s="36"/>
      <c r="AE10" s="36"/>
      <c r="AF10" s="105"/>
      <c r="AG10" s="105"/>
      <c r="AH10" s="105"/>
      <c r="AI10" s="105"/>
      <c r="AJ10" s="105"/>
      <c r="AK10" s="105"/>
      <c r="AL10" s="105"/>
      <c r="AM10" s="105"/>
      <c r="AN10" s="36"/>
      <c r="AO10" s="36"/>
    </row>
    <row r="12" spans="1:41">
      <c r="A12" s="29" t="s">
        <v>30</v>
      </c>
      <c r="B12" s="80" t="s">
        <v>138</v>
      </c>
    </row>
    <row r="13" spans="1:41">
      <c r="A13" s="29" t="s">
        <v>32</v>
      </c>
      <c r="B13" t="s">
        <v>139</v>
      </c>
    </row>
    <row r="14" spans="1:41">
      <c r="A14" s="29" t="s">
        <v>34</v>
      </c>
      <c r="B14" t="s">
        <v>140</v>
      </c>
    </row>
    <row r="15" spans="1:41">
      <c r="A15" s="29" t="s">
        <v>36</v>
      </c>
      <c r="B15" t="s">
        <v>141</v>
      </c>
    </row>
    <row r="16" spans="1:41">
      <c r="A16" s="29" t="s">
        <v>38</v>
      </c>
      <c r="B16" s="81" t="s">
        <v>142</v>
      </c>
    </row>
    <row r="17" spans="1:2">
      <c r="A17" s="29" t="s">
        <v>40</v>
      </c>
      <c r="B17" s="81" t="s">
        <v>143</v>
      </c>
    </row>
    <row r="18" spans="1:2">
      <c r="A18" s="29" t="s">
        <v>42</v>
      </c>
      <c r="B18" s="81" t="s">
        <v>144</v>
      </c>
    </row>
    <row r="19" spans="1:2">
      <c r="A19" s="29" t="s">
        <v>44</v>
      </c>
      <c r="B19" s="81" t="s">
        <v>145</v>
      </c>
    </row>
    <row r="20" spans="1:2">
      <c r="A20" s="29" t="s">
        <v>46</v>
      </c>
      <c r="B20" s="81" t="s">
        <v>146</v>
      </c>
    </row>
    <row r="21" spans="1:2">
      <c r="A21" s="29" t="s">
        <v>48</v>
      </c>
      <c r="B21" s="81" t="s">
        <v>147</v>
      </c>
    </row>
    <row r="22" spans="1:2">
      <c r="A22" s="29" t="s">
        <v>50</v>
      </c>
      <c r="B22" s="80" t="s">
        <v>148</v>
      </c>
    </row>
    <row r="23" spans="1:2">
      <c r="A23" s="29" t="s">
        <v>52</v>
      </c>
      <c r="B23" s="80" t="s">
        <v>149</v>
      </c>
    </row>
    <row r="24" spans="1:2">
      <c r="A24" s="92" t="s">
        <v>150</v>
      </c>
      <c r="B24" s="81" t="s">
        <v>151</v>
      </c>
    </row>
    <row r="25" spans="1:2">
      <c r="A25" s="92" t="s">
        <v>152</v>
      </c>
      <c r="B25" s="81" t="s">
        <v>153</v>
      </c>
    </row>
    <row r="26" spans="1:2">
      <c r="A26" s="29" t="s">
        <v>54</v>
      </c>
      <c r="B26" s="81" t="s">
        <v>154</v>
      </c>
    </row>
    <row r="27" spans="1:2">
      <c r="A27" s="29" t="s">
        <v>56</v>
      </c>
      <c r="B27" t="s">
        <v>155</v>
      </c>
    </row>
    <row r="28" spans="1:2">
      <c r="A28" s="90" t="s">
        <v>58</v>
      </c>
      <c r="B28" t="s">
        <v>156</v>
      </c>
    </row>
    <row r="29" spans="1:2">
      <c r="A29" s="90" t="s">
        <v>157</v>
      </c>
      <c r="B29" s="80" t="s">
        <v>158</v>
      </c>
    </row>
    <row r="30" spans="1:2">
      <c r="A30" s="90" t="s">
        <v>159</v>
      </c>
      <c r="B30" s="81" t="s">
        <v>160</v>
      </c>
    </row>
    <row r="31" spans="1:2">
      <c r="A31" s="90" t="s">
        <v>161</v>
      </c>
      <c r="B31" t="s">
        <v>162</v>
      </c>
    </row>
    <row r="32" spans="1:2">
      <c r="A32" s="90" t="s">
        <v>163</v>
      </c>
      <c r="B32" s="81" t="s">
        <v>164</v>
      </c>
    </row>
    <row r="33" spans="1:18">
      <c r="A33" s="90" t="s">
        <v>165</v>
      </c>
      <c r="B33" s="81" t="s">
        <v>166</v>
      </c>
    </row>
    <row r="34" spans="1:18">
      <c r="A34" s="90" t="s">
        <v>167</v>
      </c>
      <c r="B34" s="81" t="s">
        <v>168</v>
      </c>
    </row>
    <row r="35" spans="1:18">
      <c r="A35" s="90" t="s">
        <v>169</v>
      </c>
      <c r="B35" s="81" t="s">
        <v>170</v>
      </c>
    </row>
    <row r="36" spans="1:18">
      <c r="A36" s="90" t="s">
        <v>171</v>
      </c>
      <c r="B36" s="81" t="s">
        <v>151</v>
      </c>
    </row>
    <row r="37" spans="1:18">
      <c r="A37" s="90" t="s">
        <v>172</v>
      </c>
      <c r="B37" s="81" t="s">
        <v>153</v>
      </c>
    </row>
    <row r="38" spans="1:18">
      <c r="A38" s="90" t="s">
        <v>173</v>
      </c>
      <c r="B38" s="81" t="s">
        <v>174</v>
      </c>
    </row>
    <row r="39" spans="1:18">
      <c r="A39" s="90" t="s">
        <v>175</v>
      </c>
      <c r="B39" t="s">
        <v>176</v>
      </c>
    </row>
    <row r="40" spans="1:18">
      <c r="A40" s="90" t="s">
        <v>177</v>
      </c>
      <c r="B40" s="81" t="s">
        <v>178</v>
      </c>
    </row>
    <row r="41" spans="1:18">
      <c r="A41" s="90" t="s">
        <v>179</v>
      </c>
      <c r="B41" s="81" t="s">
        <v>180</v>
      </c>
    </row>
    <row r="42" spans="1:18">
      <c r="A42" s="90" t="s">
        <v>181</v>
      </c>
      <c r="B42" t="s">
        <v>182</v>
      </c>
    </row>
    <row r="43" spans="1:18">
      <c r="A43" s="90" t="s">
        <v>183</v>
      </c>
      <c r="B43" s="81" t="s">
        <v>184</v>
      </c>
      <c r="R43" s="81"/>
    </row>
    <row r="44" spans="1:18">
      <c r="A44" s="29" t="s">
        <v>185</v>
      </c>
      <c r="B44" s="81" t="s">
        <v>186</v>
      </c>
      <c r="R44" s="81"/>
    </row>
    <row r="45" spans="1:18">
      <c r="A45" s="29" t="s">
        <v>187</v>
      </c>
      <c r="B45" s="81" t="s">
        <v>188</v>
      </c>
      <c r="R45" s="81"/>
    </row>
    <row r="46" spans="1:18">
      <c r="A46" s="29" t="s">
        <v>189</v>
      </c>
      <c r="B46" s="81" t="s">
        <v>190</v>
      </c>
    </row>
    <row r="47" spans="1:18">
      <c r="A47" s="29" t="s">
        <v>191</v>
      </c>
      <c r="B47" s="81" t="s">
        <v>192</v>
      </c>
      <c r="R47" s="81"/>
    </row>
    <row r="48" spans="1:18">
      <c r="A48" s="29" t="s">
        <v>193</v>
      </c>
      <c r="B48" s="81" t="s">
        <v>194</v>
      </c>
      <c r="R48" s="81"/>
    </row>
    <row r="49" spans="1:18">
      <c r="A49" s="90" t="s">
        <v>195</v>
      </c>
      <c r="B49" t="s">
        <v>196</v>
      </c>
      <c r="R49" s="81"/>
    </row>
    <row r="50" spans="1:18">
      <c r="A50" s="90" t="s">
        <v>197</v>
      </c>
      <c r="B50" s="81" t="s">
        <v>198</v>
      </c>
      <c r="R50" s="81"/>
    </row>
    <row r="51" spans="1:18">
      <c r="A51" s="90" t="s">
        <v>199</v>
      </c>
      <c r="B51" s="81" t="s">
        <v>200</v>
      </c>
      <c r="R51" s="81"/>
    </row>
    <row r="52" spans="1:18">
      <c r="A52" s="90" t="s">
        <v>201</v>
      </c>
      <c r="B52" s="81" t="s">
        <v>202</v>
      </c>
      <c r="R52" s="81"/>
    </row>
    <row r="53" spans="1:18">
      <c r="A53" s="90"/>
    </row>
  </sheetData>
  <mergeCells count="5">
    <mergeCell ref="B5:D5"/>
    <mergeCell ref="E5:O5"/>
    <mergeCell ref="P5:V5"/>
    <mergeCell ref="W5:AG5"/>
    <mergeCell ref="AH5:AN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G5" sqref="G5"/>
    </sheetView>
  </sheetViews>
  <sheetFormatPr defaultRowHeight="12.6"/>
  <cols>
    <col min="1" max="1" width="12" customWidth="1"/>
    <col min="2" max="2" width="13.7109375" customWidth="1"/>
    <col min="3" max="8" width="12" customWidth="1"/>
    <col min="9" max="10" width="12.140625" customWidth="1"/>
  </cols>
  <sheetData>
    <row r="1" spans="1:10" ht="18">
      <c r="A1" s="11" t="s">
        <v>0</v>
      </c>
      <c r="B1" s="11"/>
    </row>
    <row r="2" spans="1:10" ht="17.45">
      <c r="A2" s="12"/>
      <c r="B2" s="12"/>
    </row>
    <row r="3" spans="1:10" ht="18">
      <c r="A3" s="13" t="s">
        <v>203</v>
      </c>
      <c r="B3" s="13"/>
    </row>
    <row r="4" spans="1:10" ht="18">
      <c r="A4" s="13"/>
      <c r="B4" s="13"/>
    </row>
    <row r="5" spans="1:10" ht="26.1">
      <c r="A5" s="3" t="s">
        <v>5</v>
      </c>
      <c r="B5" s="3" t="s">
        <v>4</v>
      </c>
      <c r="C5" s="3" t="s">
        <v>83</v>
      </c>
      <c r="D5" s="3" t="s">
        <v>79</v>
      </c>
      <c r="E5" s="3" t="s">
        <v>80</v>
      </c>
      <c r="F5" s="3" t="s">
        <v>204</v>
      </c>
      <c r="G5" s="3" t="s">
        <v>76</v>
      </c>
      <c r="H5" s="3" t="s">
        <v>87</v>
      </c>
      <c r="I5" s="3" t="s">
        <v>205</v>
      </c>
      <c r="J5" s="3" t="s">
        <v>206</v>
      </c>
    </row>
    <row r="6" spans="1:10" ht="12.95">
      <c r="A6" s="16" t="s">
        <v>15</v>
      </c>
      <c r="B6" s="16" t="s">
        <v>16</v>
      </c>
      <c r="C6" s="16" t="s">
        <v>17</v>
      </c>
      <c r="D6" s="16" t="s">
        <v>18</v>
      </c>
      <c r="E6" s="16" t="s">
        <v>19</v>
      </c>
      <c r="F6" s="16" t="s">
        <v>20</v>
      </c>
      <c r="G6" s="16" t="s">
        <v>21</v>
      </c>
      <c r="H6" s="16" t="s">
        <v>22</v>
      </c>
      <c r="I6" s="16" t="s">
        <v>23</v>
      </c>
      <c r="J6" s="16" t="s">
        <v>24</v>
      </c>
    </row>
    <row r="7" spans="1:10">
      <c r="J7" t="e">
        <f>I7/G7</f>
        <v>#DIV/0!</v>
      </c>
    </row>
    <row r="9" spans="1:10">
      <c r="A9" s="29" t="s">
        <v>30</v>
      </c>
      <c r="B9" t="s">
        <v>33</v>
      </c>
    </row>
    <row r="10" spans="1:10">
      <c r="A10" s="29" t="s">
        <v>32</v>
      </c>
      <c r="B10" t="s">
        <v>207</v>
      </c>
    </row>
    <row r="11" spans="1:10">
      <c r="A11" s="29" t="s">
        <v>34</v>
      </c>
      <c r="B11" t="s">
        <v>208</v>
      </c>
    </row>
    <row r="12" spans="1:10">
      <c r="A12" s="29" t="s">
        <v>36</v>
      </c>
      <c r="B12" t="s">
        <v>209</v>
      </c>
    </row>
    <row r="13" spans="1:10">
      <c r="A13" s="29" t="s">
        <v>38</v>
      </c>
      <c r="B13" t="s">
        <v>210</v>
      </c>
    </row>
    <row r="14" spans="1:10">
      <c r="A14" s="29" t="s">
        <v>40</v>
      </c>
      <c r="B14" t="s">
        <v>211</v>
      </c>
    </row>
    <row r="15" spans="1:10">
      <c r="A15" s="29" t="s">
        <v>42</v>
      </c>
      <c r="B15" s="81" t="s">
        <v>212</v>
      </c>
    </row>
    <row r="16" spans="1:10">
      <c r="A16" s="29" t="s">
        <v>44</v>
      </c>
      <c r="B16" s="81" t="s">
        <v>213</v>
      </c>
    </row>
    <row r="17" spans="1:2">
      <c r="A17" s="29" t="s">
        <v>46</v>
      </c>
      <c r="B17" t="s">
        <v>214</v>
      </c>
    </row>
    <row r="18" spans="1:2">
      <c r="A18" s="29" t="s">
        <v>48</v>
      </c>
      <c r="B18" s="81" t="s">
        <v>215</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48"/>
  <sheetViews>
    <sheetView showZeros="0" topLeftCell="A9" zoomScaleNormal="100" workbookViewId="0">
      <selection activeCell="B28" sqref="B28"/>
    </sheetView>
  </sheetViews>
  <sheetFormatPr defaultRowHeight="12.6"/>
  <cols>
    <col min="1" max="1" width="13.5703125" style="19" customWidth="1"/>
    <col min="2" max="40" width="13.5703125" customWidth="1"/>
    <col min="41" max="42" width="10.7109375" customWidth="1"/>
  </cols>
  <sheetData>
    <row r="1" spans="1:45" s="1" customFormat="1" ht="18">
      <c r="A1" s="11" t="s">
        <v>0</v>
      </c>
    </row>
    <row r="2" spans="1:45" s="1" customFormat="1" ht="17.45">
      <c r="A2" s="12"/>
      <c r="B2" s="14"/>
      <c r="C2" s="14"/>
      <c r="D2" s="14"/>
      <c r="E2" s="14"/>
      <c r="F2" s="14"/>
      <c r="G2" s="14"/>
      <c r="H2" s="14"/>
      <c r="I2" s="14"/>
      <c r="J2" s="14"/>
      <c r="K2" s="14"/>
      <c r="L2" s="14"/>
    </row>
    <row r="3" spans="1:45" s="1" customFormat="1" ht="18">
      <c r="A3" s="13" t="s">
        <v>216</v>
      </c>
    </row>
    <row r="4" spans="1:45" s="1" customFormat="1" ht="17.45">
      <c r="A4" s="2"/>
      <c r="B4" s="3"/>
      <c r="C4" s="3"/>
      <c r="D4" s="3"/>
      <c r="E4" s="3"/>
      <c r="F4" s="3"/>
      <c r="G4" s="3"/>
      <c r="H4" s="3"/>
      <c r="I4" s="3"/>
      <c r="J4" s="3"/>
      <c r="K4" s="3"/>
      <c r="L4" s="3"/>
      <c r="M4" s="3"/>
      <c r="N4" s="3"/>
      <c r="O4" s="3"/>
      <c r="P4" s="3"/>
      <c r="Q4" s="3"/>
      <c r="R4" s="3"/>
      <c r="S4" s="3"/>
      <c r="T4" s="3"/>
      <c r="U4" s="3"/>
      <c r="V4" s="3"/>
      <c r="W4" s="3"/>
      <c r="X4" s="3"/>
      <c r="Y4" s="3"/>
      <c r="Z4" s="3"/>
      <c r="AA4" s="3"/>
      <c r="AH4" s="3"/>
      <c r="AI4" s="3"/>
      <c r="AJ4" s="3"/>
      <c r="AK4" s="3"/>
      <c r="AL4" s="3"/>
      <c r="AM4" s="3"/>
      <c r="AN4" s="3"/>
      <c r="AO4" s="3"/>
      <c r="AP4" s="3"/>
      <c r="AQ4" s="3"/>
      <c r="AS4" s="3"/>
    </row>
    <row r="5" spans="1:45" s="15" customFormat="1" ht="104.1">
      <c r="A5" s="2" t="s">
        <v>217</v>
      </c>
      <c r="B5" s="3" t="s">
        <v>218</v>
      </c>
      <c r="C5" s="3" t="s">
        <v>219</v>
      </c>
      <c r="D5" s="3" t="s">
        <v>220</v>
      </c>
      <c r="E5" s="4" t="s">
        <v>221</v>
      </c>
      <c r="F5" s="4" t="s">
        <v>222</v>
      </c>
      <c r="G5" s="4" t="s">
        <v>223</v>
      </c>
      <c r="H5" s="3" t="s">
        <v>86</v>
      </c>
      <c r="I5" s="3" t="s">
        <v>224</v>
      </c>
      <c r="J5" s="3" t="s">
        <v>225</v>
      </c>
      <c r="K5" s="3" t="s">
        <v>226</v>
      </c>
      <c r="L5" s="3" t="s">
        <v>81</v>
      </c>
      <c r="M5" s="3" t="s">
        <v>82</v>
      </c>
      <c r="N5" s="3" t="s">
        <v>227</v>
      </c>
      <c r="O5" s="3" t="s">
        <v>79</v>
      </c>
      <c r="P5" s="3" t="s">
        <v>228</v>
      </c>
      <c r="Q5" s="3" t="s">
        <v>229</v>
      </c>
      <c r="R5" s="3" t="s">
        <v>75</v>
      </c>
      <c r="S5" s="3" t="s">
        <v>76</v>
      </c>
      <c r="T5" s="3" t="s">
        <v>77</v>
      </c>
      <c r="U5" s="3" t="s">
        <v>230</v>
      </c>
      <c r="V5" s="3" t="s">
        <v>231</v>
      </c>
      <c r="W5" s="3" t="s">
        <v>89</v>
      </c>
      <c r="X5" s="3" t="s">
        <v>90</v>
      </c>
      <c r="Y5" s="3" t="s">
        <v>91</v>
      </c>
      <c r="Z5" s="3" t="s">
        <v>232</v>
      </c>
      <c r="AA5" s="3" t="s">
        <v>233</v>
      </c>
      <c r="AB5" s="3" t="s">
        <v>234</v>
      </c>
      <c r="AC5" s="3" t="s">
        <v>235</v>
      </c>
      <c r="AD5" s="3" t="s">
        <v>236</v>
      </c>
      <c r="AE5" s="3" t="s">
        <v>237</v>
      </c>
      <c r="AF5" s="3" t="s">
        <v>4</v>
      </c>
      <c r="AG5" s="3" t="s">
        <v>66</v>
      </c>
      <c r="AH5" s="3" t="s">
        <v>238</v>
      </c>
      <c r="AI5" s="3" t="s">
        <v>239</v>
      </c>
      <c r="AJ5" s="3" t="s">
        <v>240</v>
      </c>
      <c r="AK5" s="3" t="s">
        <v>241</v>
      </c>
      <c r="AL5" s="3" t="s">
        <v>242</v>
      </c>
      <c r="AM5" s="3" t="s">
        <v>243</v>
      </c>
      <c r="AN5" s="3" t="s">
        <v>244</v>
      </c>
      <c r="AO5" s="3"/>
    </row>
    <row r="6" spans="1:45" s="16" customFormat="1" ht="12.95">
      <c r="A6" s="16" t="s">
        <v>15</v>
      </c>
      <c r="B6" s="16" t="s">
        <v>16</v>
      </c>
      <c r="C6" s="16" t="s">
        <v>17</v>
      </c>
      <c r="D6" s="16" t="s">
        <v>18</v>
      </c>
      <c r="E6" s="16" t="s">
        <v>19</v>
      </c>
      <c r="F6" s="16" t="s">
        <v>19</v>
      </c>
      <c r="G6" s="16" t="s">
        <v>19</v>
      </c>
      <c r="H6" s="16" t="s">
        <v>20</v>
      </c>
      <c r="I6" s="16" t="s">
        <v>21</v>
      </c>
      <c r="J6" s="16" t="s">
        <v>245</v>
      </c>
      <c r="K6" s="16" t="s">
        <v>246</v>
      </c>
      <c r="L6" s="16" t="s">
        <v>23</v>
      </c>
      <c r="M6" s="16" t="s">
        <v>24</v>
      </c>
      <c r="N6" s="16" t="s">
        <v>25</v>
      </c>
      <c r="O6" s="16" t="s">
        <v>26</v>
      </c>
      <c r="P6" s="16" t="s">
        <v>27</v>
      </c>
      <c r="Q6" s="16" t="s">
        <v>28</v>
      </c>
      <c r="R6" s="16" t="s">
        <v>29</v>
      </c>
      <c r="S6" s="16" t="s">
        <v>247</v>
      </c>
      <c r="T6" s="16" t="s">
        <v>248</v>
      </c>
      <c r="U6" s="16" t="s">
        <v>104</v>
      </c>
      <c r="V6" s="16" t="s">
        <v>249</v>
      </c>
      <c r="W6" s="16" t="s">
        <v>105</v>
      </c>
      <c r="X6" s="16" t="s">
        <v>106</v>
      </c>
      <c r="Y6" s="16" t="s">
        <v>107</v>
      </c>
      <c r="Z6" s="16" t="s">
        <v>108</v>
      </c>
      <c r="AA6" s="16" t="s">
        <v>250</v>
      </c>
      <c r="AB6" s="16" t="s">
        <v>109</v>
      </c>
      <c r="AC6" s="16" t="s">
        <v>110</v>
      </c>
      <c r="AD6" s="16" t="s">
        <v>113</v>
      </c>
      <c r="AE6" s="16" t="s">
        <v>114</v>
      </c>
      <c r="AF6" s="16" t="s">
        <v>115</v>
      </c>
      <c r="AG6" s="16" t="s">
        <v>116</v>
      </c>
      <c r="AH6" s="16" t="s">
        <v>117</v>
      </c>
      <c r="AI6" s="16" t="s">
        <v>118</v>
      </c>
      <c r="AJ6" s="16" t="s">
        <v>251</v>
      </c>
      <c r="AK6" s="16" t="s">
        <v>119</v>
      </c>
      <c r="AL6" s="16" t="s">
        <v>252</v>
      </c>
      <c r="AM6" s="16" t="s">
        <v>120</v>
      </c>
      <c r="AN6" s="16" t="s">
        <v>253</v>
      </c>
    </row>
    <row r="7" spans="1:45" ht="12.95">
      <c r="A7" s="5"/>
      <c r="H7" t="str">
        <f>CONCATENATE(E7,"-",F7,"-",G7)</f>
        <v>--</v>
      </c>
      <c r="M7" s="6"/>
      <c r="N7" s="7">
        <f>VALUE(ROUNDUP(MONTH(M7)/12*4,0)*3&amp;"/"&amp;YEAR(M7))</f>
        <v>61</v>
      </c>
      <c r="Q7" s="8"/>
      <c r="R7" s="17"/>
      <c r="S7" s="17"/>
      <c r="T7" s="17"/>
      <c r="U7" s="18"/>
      <c r="V7" s="18" t="e">
        <f>U7/R7</f>
        <v>#DIV/0!</v>
      </c>
      <c r="W7" s="18"/>
      <c r="X7" s="18"/>
      <c r="Y7" s="18"/>
      <c r="Z7" s="18">
        <f>U7-W7-X7+Y7</f>
        <v>0</v>
      </c>
      <c r="AA7" s="18" t="e">
        <f>Z7/R7</f>
        <v>#DIV/0!</v>
      </c>
      <c r="AB7" s="18"/>
      <c r="AC7" s="18"/>
      <c r="AH7" s="18"/>
      <c r="AI7" s="18"/>
      <c r="AJ7" s="18" t="e">
        <f>AI7/R7</f>
        <v>#DIV/0!</v>
      </c>
      <c r="AK7" s="18"/>
      <c r="AL7" s="18" t="e">
        <f>AK7/R7</f>
        <v>#DIV/0!</v>
      </c>
      <c r="AM7" s="18"/>
      <c r="AN7" s="18" t="e">
        <f>AM7/R7</f>
        <v>#DIV/0!</v>
      </c>
    </row>
    <row r="8" spans="1:45" ht="12.95">
      <c r="A8" s="2"/>
      <c r="B8" s="3"/>
      <c r="C8" s="3"/>
      <c r="D8" s="3"/>
      <c r="G8" s="4"/>
      <c r="H8" s="4"/>
      <c r="I8" s="3"/>
      <c r="J8" s="3"/>
      <c r="K8" s="3"/>
      <c r="L8" s="3"/>
      <c r="M8" s="3"/>
      <c r="N8" s="3"/>
      <c r="O8" s="3"/>
      <c r="P8" s="3"/>
      <c r="Q8" s="3"/>
      <c r="R8" s="3"/>
      <c r="S8" s="3"/>
      <c r="T8" s="3"/>
      <c r="U8" s="3"/>
      <c r="V8" s="3"/>
      <c r="W8" s="3"/>
      <c r="AA8" s="3"/>
      <c r="AB8" s="3"/>
      <c r="AH8" s="3"/>
      <c r="AI8" s="3"/>
      <c r="AJ8" s="3"/>
      <c r="AK8" s="3"/>
      <c r="AL8" s="3"/>
      <c r="AM8" s="3"/>
      <c r="AN8" s="3"/>
    </row>
    <row r="9" spans="1:45" ht="12.95">
      <c r="A9" s="5"/>
      <c r="E9" s="80"/>
      <c r="F9" s="80"/>
      <c r="N9" s="6"/>
      <c r="O9" s="7"/>
      <c r="R9" s="8"/>
      <c r="S9" s="8"/>
      <c r="T9" s="8"/>
      <c r="U9" s="9"/>
      <c r="V9" s="10"/>
      <c r="W9" s="10"/>
      <c r="X9" s="10"/>
      <c r="Y9" s="10"/>
      <c r="Z9" s="10"/>
      <c r="AA9" s="10">
        <f>V9-X9-Y9+Z9</f>
        <v>0</v>
      </c>
      <c r="AB9" s="10"/>
      <c r="AC9" s="80"/>
      <c r="AD9" s="80"/>
      <c r="AE9" s="80"/>
      <c r="AF9" s="80"/>
      <c r="AH9" s="10"/>
      <c r="AI9" s="10"/>
      <c r="AJ9" s="10"/>
      <c r="AK9" s="10"/>
      <c r="AL9" s="10"/>
      <c r="AM9" s="10"/>
      <c r="AN9" s="10"/>
    </row>
    <row r="10" spans="1:45" ht="12.95">
      <c r="A10" s="5"/>
      <c r="N10" s="6"/>
      <c r="O10" s="7"/>
    </row>
    <row r="11" spans="1:45">
      <c r="A11" s="90" t="s">
        <v>30</v>
      </c>
      <c r="B11" s="81" t="s">
        <v>254</v>
      </c>
      <c r="C11" s="81"/>
      <c r="D11" s="81"/>
      <c r="E11" s="81"/>
      <c r="F11" s="81"/>
      <c r="G11" s="81"/>
      <c r="H11" s="80"/>
    </row>
    <row r="12" spans="1:45">
      <c r="A12" s="90" t="s">
        <v>32</v>
      </c>
      <c r="B12" s="81" t="s">
        <v>255</v>
      </c>
      <c r="C12" s="81"/>
      <c r="D12" s="81"/>
      <c r="E12" s="81"/>
      <c r="F12" s="81"/>
      <c r="G12" s="81"/>
      <c r="H12" s="80"/>
    </row>
    <row r="13" spans="1:45">
      <c r="A13" s="90" t="s">
        <v>34</v>
      </c>
      <c r="B13" t="s">
        <v>256</v>
      </c>
      <c r="C13" s="81"/>
      <c r="D13" s="81"/>
      <c r="E13" s="81"/>
      <c r="F13" s="81"/>
      <c r="G13" s="81"/>
      <c r="H13" s="80"/>
    </row>
    <row r="14" spans="1:45">
      <c r="A14" s="90" t="s">
        <v>36</v>
      </c>
      <c r="B14" t="s">
        <v>257</v>
      </c>
      <c r="C14" s="81"/>
      <c r="D14" s="81"/>
      <c r="E14" s="81"/>
      <c r="F14" s="81"/>
      <c r="G14" s="81"/>
      <c r="H14" s="80"/>
    </row>
    <row r="15" spans="1:45">
      <c r="A15" s="90" t="s">
        <v>38</v>
      </c>
      <c r="B15" s="81" t="s">
        <v>258</v>
      </c>
      <c r="C15" s="81"/>
      <c r="D15" s="81"/>
      <c r="E15" s="81"/>
      <c r="F15" s="81"/>
      <c r="G15" s="81"/>
      <c r="H15" s="80"/>
    </row>
    <row r="16" spans="1:45">
      <c r="A16" s="90" t="s">
        <v>40</v>
      </c>
      <c r="B16" s="81" t="s">
        <v>259</v>
      </c>
      <c r="C16" s="81"/>
      <c r="D16" s="81"/>
      <c r="E16" s="81"/>
      <c r="F16" s="81"/>
      <c r="G16" s="81"/>
      <c r="H16" s="80"/>
    </row>
    <row r="17" spans="1:8">
      <c r="A17" s="90" t="s">
        <v>42</v>
      </c>
      <c r="B17" s="81" t="s">
        <v>260</v>
      </c>
      <c r="C17" s="81"/>
      <c r="D17" s="81"/>
      <c r="E17" s="81"/>
      <c r="F17" s="81"/>
      <c r="G17" s="81"/>
      <c r="H17" s="80"/>
    </row>
    <row r="18" spans="1:8">
      <c r="A18" s="90" t="s">
        <v>261</v>
      </c>
      <c r="B18" s="81" t="s">
        <v>262</v>
      </c>
      <c r="C18" s="81"/>
      <c r="D18" s="81"/>
      <c r="E18" s="81"/>
      <c r="F18" s="81"/>
      <c r="G18" s="81"/>
      <c r="H18" s="80"/>
    </row>
    <row r="19" spans="1:8">
      <c r="A19" s="90" t="s">
        <v>263</v>
      </c>
      <c r="B19" s="81" t="s">
        <v>264</v>
      </c>
      <c r="C19" s="81"/>
      <c r="D19" s="81"/>
      <c r="E19" s="81"/>
      <c r="F19" s="81"/>
      <c r="G19" s="81"/>
      <c r="H19" s="80"/>
    </row>
    <row r="20" spans="1:8">
      <c r="A20" s="90" t="s">
        <v>46</v>
      </c>
      <c r="B20" s="81" t="s">
        <v>265</v>
      </c>
      <c r="C20" s="81"/>
      <c r="D20" s="81"/>
      <c r="E20" s="81"/>
      <c r="F20" s="81"/>
      <c r="G20" s="81"/>
    </row>
    <row r="21" spans="1:8">
      <c r="A21" s="90" t="s">
        <v>48</v>
      </c>
      <c r="B21" s="81" t="s">
        <v>266</v>
      </c>
      <c r="C21" s="81"/>
      <c r="D21" s="81"/>
      <c r="E21" s="81"/>
      <c r="F21" s="81"/>
      <c r="G21" s="81"/>
    </row>
    <row r="22" spans="1:8">
      <c r="A22" s="90" t="s">
        <v>50</v>
      </c>
      <c r="B22" s="81" t="s">
        <v>267</v>
      </c>
      <c r="C22" s="81"/>
      <c r="D22" s="81"/>
      <c r="E22" s="81"/>
      <c r="F22" s="81"/>
      <c r="G22" s="81"/>
    </row>
    <row r="23" spans="1:8">
      <c r="A23" s="90" t="s">
        <v>52</v>
      </c>
      <c r="B23" s="81" t="s">
        <v>155</v>
      </c>
      <c r="C23" s="81"/>
      <c r="D23" s="81"/>
      <c r="E23" s="81"/>
      <c r="F23" s="81"/>
      <c r="G23" s="81"/>
    </row>
    <row r="24" spans="1:8">
      <c r="A24" s="90" t="s">
        <v>54</v>
      </c>
      <c r="B24" s="81" t="s">
        <v>268</v>
      </c>
      <c r="C24" s="81"/>
      <c r="D24" s="81"/>
      <c r="E24" s="81"/>
      <c r="F24" s="81"/>
      <c r="G24" s="81"/>
    </row>
    <row r="25" spans="1:8">
      <c r="A25" s="90" t="s">
        <v>56</v>
      </c>
      <c r="B25" s="81" t="s">
        <v>269</v>
      </c>
      <c r="C25" s="81"/>
      <c r="D25" s="81"/>
      <c r="E25" s="81"/>
      <c r="F25" s="81"/>
      <c r="G25" s="81"/>
    </row>
    <row r="26" spans="1:8">
      <c r="A26" s="90" t="s">
        <v>58</v>
      </c>
      <c r="B26" s="81" t="s">
        <v>212</v>
      </c>
      <c r="C26" s="81"/>
      <c r="D26" s="81"/>
      <c r="E26" s="81"/>
      <c r="F26" s="81"/>
      <c r="G26" s="81"/>
    </row>
    <row r="27" spans="1:8">
      <c r="A27" s="90" t="s">
        <v>270</v>
      </c>
      <c r="B27" s="81" t="s">
        <v>151</v>
      </c>
      <c r="C27" s="81"/>
      <c r="D27" s="81"/>
      <c r="E27" s="81"/>
      <c r="F27" s="81"/>
      <c r="G27" s="81"/>
    </row>
    <row r="28" spans="1:8">
      <c r="A28" s="90" t="s">
        <v>271</v>
      </c>
      <c r="B28" s="81" t="s">
        <v>153</v>
      </c>
      <c r="C28" s="81"/>
      <c r="D28" s="81"/>
      <c r="E28" s="81"/>
      <c r="F28" s="81"/>
      <c r="G28" s="81"/>
    </row>
    <row r="29" spans="1:8">
      <c r="A29" s="90" t="s">
        <v>157</v>
      </c>
      <c r="B29" s="81" t="s">
        <v>272</v>
      </c>
      <c r="C29" s="81"/>
      <c r="D29" s="81"/>
      <c r="E29" s="81"/>
      <c r="F29" s="81"/>
      <c r="G29" s="81"/>
    </row>
    <row r="30" spans="1:8">
      <c r="A30" s="90" t="s">
        <v>273</v>
      </c>
      <c r="B30" s="81" t="s">
        <v>274</v>
      </c>
      <c r="C30" s="81"/>
      <c r="D30" s="81"/>
      <c r="E30" s="81"/>
      <c r="F30" s="81"/>
      <c r="G30" s="81"/>
    </row>
    <row r="31" spans="1:8">
      <c r="A31" s="90" t="s">
        <v>159</v>
      </c>
      <c r="B31" s="81" t="s">
        <v>275</v>
      </c>
      <c r="C31" s="81"/>
      <c r="D31" s="81"/>
      <c r="E31" s="81"/>
      <c r="F31" s="81"/>
      <c r="G31" s="81"/>
    </row>
    <row r="32" spans="1:8">
      <c r="A32" s="90" t="s">
        <v>161</v>
      </c>
      <c r="B32" s="81" t="s">
        <v>276</v>
      </c>
      <c r="C32" s="81"/>
      <c r="D32" s="81"/>
      <c r="E32" s="81"/>
      <c r="F32" s="81"/>
      <c r="G32" s="81"/>
    </row>
    <row r="33" spans="1:7">
      <c r="A33" s="90" t="s">
        <v>163</v>
      </c>
      <c r="B33" s="81" t="s">
        <v>277</v>
      </c>
      <c r="C33" s="81"/>
      <c r="D33" s="81"/>
      <c r="E33" s="81"/>
      <c r="F33" s="81"/>
      <c r="G33" s="81"/>
    </row>
    <row r="34" spans="1:7">
      <c r="A34" s="90" t="s">
        <v>165</v>
      </c>
      <c r="B34" s="81" t="s">
        <v>278</v>
      </c>
      <c r="C34" s="81"/>
      <c r="D34" s="81"/>
      <c r="E34" s="81"/>
      <c r="F34" s="81"/>
      <c r="G34" s="81"/>
    </row>
    <row r="35" spans="1:7">
      <c r="A35" s="90" t="s">
        <v>279</v>
      </c>
      <c r="B35" s="81" t="s">
        <v>280</v>
      </c>
      <c r="C35" s="81"/>
      <c r="D35" s="81"/>
      <c r="E35" s="81"/>
      <c r="F35" s="81"/>
      <c r="G35" s="81"/>
    </row>
    <row r="36" spans="1:7">
      <c r="A36" s="90" t="s">
        <v>167</v>
      </c>
      <c r="B36" s="81" t="s">
        <v>281</v>
      </c>
      <c r="C36" s="81"/>
      <c r="D36" s="81"/>
      <c r="E36" s="81"/>
      <c r="F36" s="81"/>
      <c r="G36" s="81"/>
    </row>
    <row r="37" spans="1:7">
      <c r="A37" s="90" t="s">
        <v>169</v>
      </c>
      <c r="B37" s="81" t="s">
        <v>282</v>
      </c>
      <c r="C37" s="81"/>
      <c r="D37" s="81"/>
      <c r="E37" s="81"/>
      <c r="F37" s="81"/>
      <c r="G37" s="81"/>
    </row>
    <row r="38" spans="1:7">
      <c r="A38" s="90" t="s">
        <v>173</v>
      </c>
      <c r="B38" s="81" t="s">
        <v>283</v>
      </c>
      <c r="C38" s="81"/>
      <c r="D38" s="81"/>
      <c r="E38" s="81"/>
      <c r="F38" s="81"/>
      <c r="G38" s="81"/>
    </row>
    <row r="39" spans="1:7">
      <c r="A39" s="90" t="s">
        <v>175</v>
      </c>
      <c r="B39" s="80" t="s">
        <v>284</v>
      </c>
      <c r="C39" s="81"/>
      <c r="D39" s="81"/>
      <c r="E39" s="81"/>
      <c r="F39" s="81"/>
      <c r="G39" s="81"/>
    </row>
    <row r="40" spans="1:7">
      <c r="A40" s="90" t="s">
        <v>177</v>
      </c>
      <c r="B40" s="81" t="s">
        <v>31</v>
      </c>
      <c r="C40" s="81"/>
      <c r="D40" s="81"/>
      <c r="E40" s="81"/>
      <c r="F40" s="81"/>
      <c r="G40" s="81"/>
    </row>
    <row r="41" spans="1:7">
      <c r="A41" s="90" t="s">
        <v>179</v>
      </c>
      <c r="B41" s="80" t="s">
        <v>285</v>
      </c>
      <c r="C41" s="81"/>
      <c r="D41" s="81"/>
      <c r="E41" s="81"/>
      <c r="F41" s="81"/>
      <c r="G41" s="81"/>
    </row>
    <row r="42" spans="1:7">
      <c r="A42" s="90" t="s">
        <v>181</v>
      </c>
      <c r="B42" s="81" t="s">
        <v>286</v>
      </c>
    </row>
    <row r="43" spans="1:7">
      <c r="A43" s="90" t="s">
        <v>183</v>
      </c>
      <c r="B43" s="81" t="s">
        <v>287</v>
      </c>
      <c r="C43" s="81"/>
      <c r="D43" s="81"/>
      <c r="E43" s="81"/>
      <c r="F43" s="81"/>
      <c r="G43" s="81"/>
    </row>
    <row r="44" spans="1:7">
      <c r="A44" s="90" t="s">
        <v>288</v>
      </c>
      <c r="B44" s="81" t="s">
        <v>289</v>
      </c>
      <c r="C44" s="81"/>
      <c r="D44" s="81"/>
      <c r="E44" s="81"/>
      <c r="F44" s="81"/>
      <c r="G44" s="81"/>
    </row>
    <row r="45" spans="1:7">
      <c r="A45" s="90" t="s">
        <v>185</v>
      </c>
      <c r="B45" s="81" t="s">
        <v>290</v>
      </c>
      <c r="C45" s="81"/>
      <c r="D45" s="81"/>
      <c r="E45" s="81"/>
      <c r="F45" s="81"/>
      <c r="G45" s="81"/>
    </row>
    <row r="46" spans="1:7">
      <c r="A46" s="90" t="s">
        <v>291</v>
      </c>
      <c r="B46" s="81" t="s">
        <v>292</v>
      </c>
      <c r="C46" s="81"/>
      <c r="D46" s="81"/>
      <c r="E46" s="81"/>
      <c r="F46" s="81"/>
      <c r="G46" s="81"/>
    </row>
    <row r="47" spans="1:7">
      <c r="A47" s="90" t="s">
        <v>187</v>
      </c>
      <c r="B47" s="81" t="s">
        <v>293</v>
      </c>
      <c r="C47" s="81"/>
      <c r="D47" s="81"/>
      <c r="E47" s="81"/>
      <c r="F47" s="81"/>
      <c r="G47" s="81"/>
    </row>
    <row r="48" spans="1:7">
      <c r="A48" s="90" t="s">
        <v>294</v>
      </c>
      <c r="B48" s="81" t="s">
        <v>295</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A11" sqref="A11"/>
    </sheetView>
  </sheetViews>
  <sheetFormatPr defaultColWidth="9" defaultRowHeight="12.6"/>
  <cols>
    <col min="1" max="3" width="24.85546875" style="23" customWidth="1"/>
    <col min="4" max="4" width="12.5703125" style="23" customWidth="1"/>
    <col min="5" max="16384" width="9" style="23"/>
  </cols>
  <sheetData>
    <row r="1" spans="1:3" ht="18">
      <c r="A1" s="22" t="s">
        <v>0</v>
      </c>
    </row>
    <row r="2" spans="1:3" ht="17.45">
      <c r="A2" s="24"/>
    </row>
    <row r="3" spans="1:3" ht="18">
      <c r="A3" s="13" t="s">
        <v>296</v>
      </c>
    </row>
    <row r="6" spans="1:3" ht="26.1">
      <c r="A6" s="25"/>
      <c r="B6" s="25" t="s">
        <v>297</v>
      </c>
      <c r="C6" s="25" t="s">
        <v>298</v>
      </c>
    </row>
    <row r="7" spans="1:3" ht="38.1">
      <c r="A7" s="26" t="s">
        <v>299</v>
      </c>
      <c r="B7" s="27"/>
      <c r="C7" s="91" t="s">
        <v>300</v>
      </c>
    </row>
    <row r="8" spans="1:3" ht="63">
      <c r="A8" s="26" t="s">
        <v>301</v>
      </c>
      <c r="B8" s="27">
        <f>SUMIF('C-3 SG&amp;A listing'!C:C,"No",'C-3 SG&amp;A listing'!F:F)</f>
        <v>0</v>
      </c>
      <c r="C8" s="91" t="s">
        <v>302</v>
      </c>
    </row>
    <row r="9" spans="1:3" ht="25.5">
      <c r="A9" s="26" t="s">
        <v>303</v>
      </c>
      <c r="B9" s="28" t="e">
        <f>B8/B7</f>
        <v>#DIV/0!</v>
      </c>
      <c r="C9" s="91" t="s">
        <v>304</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E23" sqref="E23"/>
    </sheetView>
  </sheetViews>
  <sheetFormatPr defaultRowHeight="12.6"/>
  <cols>
    <col min="1" max="3" width="23.5703125" customWidth="1"/>
    <col min="4" max="4" width="28" customWidth="1"/>
    <col min="5" max="7" width="23.5703125" customWidth="1"/>
  </cols>
  <sheetData>
    <row r="1" spans="1:7" ht="18">
      <c r="A1" s="11" t="s">
        <v>0</v>
      </c>
      <c r="B1" s="11"/>
      <c r="C1" s="11"/>
      <c r="D1" s="11"/>
    </row>
    <row r="2" spans="1:7" ht="17.45">
      <c r="A2" s="12"/>
      <c r="B2" s="12"/>
      <c r="C2" s="12"/>
      <c r="D2" s="12"/>
    </row>
    <row r="3" spans="1:7" ht="18">
      <c r="A3" s="13" t="s">
        <v>305</v>
      </c>
      <c r="B3" s="13"/>
      <c r="C3" s="13"/>
      <c r="D3" s="13"/>
    </row>
    <row r="6" spans="1:7" ht="28.5" customHeight="1">
      <c r="A6" s="20" t="s">
        <v>306</v>
      </c>
      <c r="B6" s="20" t="s">
        <v>307</v>
      </c>
      <c r="C6" s="20" t="s">
        <v>308</v>
      </c>
      <c r="D6" s="20" t="s">
        <v>309</v>
      </c>
      <c r="E6" s="20" t="s">
        <v>310</v>
      </c>
      <c r="F6" s="20" t="s">
        <v>311</v>
      </c>
      <c r="G6" s="21"/>
    </row>
    <row r="7" spans="1:7" ht="12.95">
      <c r="A7" s="16" t="s">
        <v>15</v>
      </c>
      <c r="B7" s="16" t="s">
        <v>16</v>
      </c>
      <c r="C7" s="16" t="s">
        <v>17</v>
      </c>
      <c r="D7" s="16" t="s">
        <v>18</v>
      </c>
      <c r="E7" s="16" t="s">
        <v>19</v>
      </c>
      <c r="F7" s="16" t="s">
        <v>20</v>
      </c>
    </row>
    <row r="8" spans="1:7">
      <c r="C8" t="s">
        <v>312</v>
      </c>
    </row>
    <row r="10" spans="1:7">
      <c r="A10" s="90" t="s">
        <v>30</v>
      </c>
      <c r="B10" s="81" t="s">
        <v>313</v>
      </c>
      <c r="C10" s="81"/>
      <c r="D10" s="81"/>
    </row>
    <row r="11" spans="1:7">
      <c r="A11" s="90" t="s">
        <v>32</v>
      </c>
      <c r="B11" s="81" t="s">
        <v>314</v>
      </c>
      <c r="C11" s="81"/>
      <c r="D11" s="81"/>
    </row>
    <row r="12" spans="1:7">
      <c r="A12" s="90" t="s">
        <v>34</v>
      </c>
      <c r="B12" t="s">
        <v>315</v>
      </c>
      <c r="C12" s="81"/>
      <c r="D12" s="81"/>
    </row>
    <row r="13" spans="1:7">
      <c r="A13" s="90" t="s">
        <v>36</v>
      </c>
      <c r="B13" t="s">
        <v>316</v>
      </c>
      <c r="C13" s="81"/>
      <c r="D13" s="81"/>
    </row>
    <row r="14" spans="1:7">
      <c r="A14" s="90" t="s">
        <v>38</v>
      </c>
      <c r="B14" s="81" t="s">
        <v>317</v>
      </c>
    </row>
    <row r="15" spans="1:7">
      <c r="A15" s="90" t="s">
        <v>40</v>
      </c>
      <c r="B15" s="81" t="s">
        <v>318</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5"/>
  <sheetViews>
    <sheetView workbookViewId="0">
      <selection activeCell="D22" sqref="D22"/>
    </sheetView>
  </sheetViews>
  <sheetFormatPr defaultRowHeight="12.6"/>
  <cols>
    <col min="1" max="1" width="13.85546875" customWidth="1"/>
    <col min="2" max="2" width="21.7109375" customWidth="1"/>
    <col min="3" max="4" width="19.42578125" customWidth="1"/>
  </cols>
  <sheetData>
    <row r="1" spans="1:4" ht="18">
      <c r="A1" s="11" t="s">
        <v>0</v>
      </c>
    </row>
    <row r="2" spans="1:4" ht="17.45">
      <c r="A2" s="1"/>
    </row>
    <row r="3" spans="1:4" ht="18">
      <c r="A3" s="13" t="s">
        <v>319</v>
      </c>
    </row>
    <row r="4" spans="1:4" ht="17.45">
      <c r="A4" s="1"/>
    </row>
    <row r="5" spans="1:4" ht="12.95">
      <c r="A5" s="100" t="s">
        <v>320</v>
      </c>
      <c r="B5" s="102" t="s">
        <v>321</v>
      </c>
      <c r="C5" s="103" t="s">
        <v>322</v>
      </c>
      <c r="D5" s="104"/>
    </row>
    <row r="6" spans="1:4" ht="23.45">
      <c r="A6" s="101"/>
      <c r="B6" s="101"/>
      <c r="C6" s="78" t="s">
        <v>323</v>
      </c>
      <c r="D6" s="79" t="s">
        <v>324</v>
      </c>
    </row>
    <row r="7" spans="1:4" ht="12.95">
      <c r="A7" s="72" t="s">
        <v>15</v>
      </c>
      <c r="B7" s="73" t="s">
        <v>217</v>
      </c>
      <c r="C7" s="73"/>
      <c r="D7" s="74"/>
    </row>
    <row r="8" spans="1:4" ht="12.95">
      <c r="A8" s="72" t="s">
        <v>16</v>
      </c>
      <c r="B8" s="73" t="s">
        <v>218</v>
      </c>
      <c r="C8" s="73"/>
      <c r="D8" s="74"/>
    </row>
    <row r="9" spans="1:4" ht="12.95">
      <c r="A9" s="72" t="s">
        <v>17</v>
      </c>
      <c r="B9" s="93" t="s">
        <v>219</v>
      </c>
      <c r="C9" s="73"/>
      <c r="D9" s="74"/>
    </row>
    <row r="10" spans="1:4" ht="12.95">
      <c r="A10" s="72" t="s">
        <v>18</v>
      </c>
      <c r="B10" s="93" t="s">
        <v>220</v>
      </c>
      <c r="C10" s="73"/>
      <c r="D10" s="74"/>
    </row>
    <row r="11" spans="1:4" ht="12.95">
      <c r="A11" s="72" t="s">
        <v>19</v>
      </c>
      <c r="B11" s="93" t="s">
        <v>221</v>
      </c>
      <c r="C11" s="73"/>
      <c r="D11" s="74"/>
    </row>
    <row r="12" spans="1:4" ht="37.5">
      <c r="A12" s="72" t="s">
        <v>19</v>
      </c>
      <c r="B12" s="93" t="s">
        <v>222</v>
      </c>
      <c r="C12" s="73"/>
      <c r="D12" s="74"/>
    </row>
    <row r="13" spans="1:4" ht="12.95">
      <c r="A13" s="72" t="s">
        <v>19</v>
      </c>
      <c r="B13" s="93" t="s">
        <v>223</v>
      </c>
      <c r="C13" s="73"/>
      <c r="D13" s="74"/>
    </row>
    <row r="14" spans="1:4" ht="12.95">
      <c r="A14" s="72" t="s">
        <v>20</v>
      </c>
      <c r="B14" s="93" t="s">
        <v>86</v>
      </c>
      <c r="C14" s="73"/>
      <c r="D14" s="74"/>
    </row>
    <row r="15" spans="1:4" ht="12.95">
      <c r="A15" s="72" t="s">
        <v>21</v>
      </c>
      <c r="B15" s="93" t="s">
        <v>224</v>
      </c>
      <c r="C15" s="73"/>
      <c r="D15" s="74"/>
    </row>
    <row r="16" spans="1:4" ht="12.95">
      <c r="A16" s="72" t="s">
        <v>245</v>
      </c>
      <c r="B16" s="93" t="s">
        <v>225</v>
      </c>
      <c r="C16" s="73"/>
      <c r="D16" s="74"/>
    </row>
    <row r="17" spans="1:4" ht="12.95">
      <c r="A17" s="72" t="s">
        <v>246</v>
      </c>
      <c r="B17" s="93" t="s">
        <v>226</v>
      </c>
      <c r="C17" s="73"/>
      <c r="D17" s="74"/>
    </row>
    <row r="18" spans="1:4" ht="12.95">
      <c r="A18" s="72" t="s">
        <v>23</v>
      </c>
      <c r="B18" s="93" t="s">
        <v>81</v>
      </c>
      <c r="C18" s="73"/>
      <c r="D18" s="74"/>
    </row>
    <row r="19" spans="1:4" ht="12.95">
      <c r="A19" s="72" t="s">
        <v>24</v>
      </c>
      <c r="B19" s="93" t="s">
        <v>82</v>
      </c>
      <c r="C19" s="73"/>
      <c r="D19" s="74"/>
    </row>
    <row r="20" spans="1:4" ht="12.95">
      <c r="A20" s="72" t="s">
        <v>25</v>
      </c>
      <c r="B20" s="73" t="s">
        <v>227</v>
      </c>
      <c r="C20" s="73"/>
      <c r="D20" s="74"/>
    </row>
    <row r="21" spans="1:4" ht="12.95">
      <c r="A21" s="72" t="s">
        <v>26</v>
      </c>
      <c r="B21" s="73" t="s">
        <v>79</v>
      </c>
      <c r="C21" s="73"/>
      <c r="D21" s="74"/>
    </row>
    <row r="22" spans="1:4" ht="12.95">
      <c r="A22" s="72" t="s">
        <v>27</v>
      </c>
      <c r="B22" s="73" t="s">
        <v>228</v>
      </c>
      <c r="C22" s="73"/>
      <c r="D22" s="74"/>
    </row>
    <row r="23" spans="1:4" ht="12.95">
      <c r="A23" s="72" t="s">
        <v>28</v>
      </c>
      <c r="B23" s="73" t="s">
        <v>229</v>
      </c>
      <c r="C23" s="73"/>
      <c r="D23" s="74"/>
    </row>
    <row r="24" spans="1:4" ht="12.95">
      <c r="A24" s="72" t="s">
        <v>29</v>
      </c>
      <c r="B24" s="73" t="s">
        <v>325</v>
      </c>
      <c r="C24" s="73"/>
      <c r="D24" s="74"/>
    </row>
    <row r="25" spans="1:4" ht="12.95">
      <c r="A25" s="72" t="s">
        <v>247</v>
      </c>
      <c r="B25" s="73" t="s">
        <v>326</v>
      </c>
      <c r="C25" s="73"/>
      <c r="D25" s="74"/>
    </row>
    <row r="26" spans="1:4" ht="12.95">
      <c r="A26" s="72" t="s">
        <v>248</v>
      </c>
      <c r="B26" s="73" t="s">
        <v>327</v>
      </c>
      <c r="C26" s="73"/>
      <c r="D26" s="74"/>
    </row>
    <row r="27" spans="1:4" ht="12.95">
      <c r="A27" s="72" t="s">
        <v>104</v>
      </c>
      <c r="B27" s="73" t="s">
        <v>230</v>
      </c>
      <c r="C27" s="73"/>
      <c r="D27" s="74"/>
    </row>
    <row r="28" spans="1:4" ht="12.95">
      <c r="A28" s="72" t="s">
        <v>105</v>
      </c>
      <c r="B28" s="73" t="s">
        <v>89</v>
      </c>
      <c r="C28" s="73"/>
      <c r="D28" s="74"/>
    </row>
    <row r="29" spans="1:4" ht="12.95">
      <c r="A29" s="72" t="s">
        <v>106</v>
      </c>
      <c r="B29" s="73" t="s">
        <v>90</v>
      </c>
      <c r="C29" s="73"/>
      <c r="D29" s="74"/>
    </row>
    <row r="30" spans="1:4" ht="24.95">
      <c r="A30" s="72" t="s">
        <v>107</v>
      </c>
      <c r="B30" s="73" t="s">
        <v>91</v>
      </c>
      <c r="C30" s="73"/>
      <c r="D30" s="74"/>
    </row>
    <row r="31" spans="1:4" ht="12.95">
      <c r="A31" s="72" t="s">
        <v>108</v>
      </c>
      <c r="B31" s="73" t="s">
        <v>232</v>
      </c>
      <c r="C31" s="73"/>
      <c r="D31" s="74"/>
    </row>
    <row r="32" spans="1:4" ht="24.95">
      <c r="A32" s="72" t="s">
        <v>109</v>
      </c>
      <c r="B32" s="73" t="s">
        <v>234</v>
      </c>
      <c r="C32" s="73"/>
      <c r="D32" s="74"/>
    </row>
    <row r="33" spans="1:4" ht="24.95">
      <c r="A33" s="72" t="s">
        <v>110</v>
      </c>
      <c r="B33" s="73" t="s">
        <v>235</v>
      </c>
      <c r="C33" s="73"/>
      <c r="D33" s="74"/>
    </row>
    <row r="34" spans="1:4" ht="24.95">
      <c r="A34" s="72" t="s">
        <v>113</v>
      </c>
      <c r="B34" s="73" t="s">
        <v>328</v>
      </c>
      <c r="C34" s="73"/>
      <c r="D34" s="74"/>
    </row>
    <row r="35" spans="1:4" ht="24.95">
      <c r="A35" s="72" t="s">
        <v>114</v>
      </c>
      <c r="B35" s="73" t="s">
        <v>237</v>
      </c>
      <c r="C35" s="73"/>
      <c r="D35" s="74"/>
    </row>
    <row r="36" spans="1:4" ht="12.95">
      <c r="A36" s="72" t="s">
        <v>115</v>
      </c>
      <c r="B36" s="73" t="s">
        <v>4</v>
      </c>
      <c r="C36" s="73"/>
      <c r="D36" s="74"/>
    </row>
    <row r="37" spans="1:4" ht="37.5">
      <c r="A37" s="72" t="s">
        <v>116</v>
      </c>
      <c r="B37" s="73" t="s">
        <v>329</v>
      </c>
      <c r="C37" s="73"/>
      <c r="D37" s="74"/>
    </row>
    <row r="38" spans="1:4">
      <c r="B38" s="80"/>
      <c r="C38" s="80"/>
      <c r="D38" s="80"/>
    </row>
    <row r="39" spans="1:4" ht="12.95">
      <c r="A39" s="75" t="s">
        <v>330</v>
      </c>
      <c r="B39" s="80"/>
      <c r="C39" s="80"/>
      <c r="D39" s="80"/>
    </row>
    <row r="40" spans="1:4">
      <c r="A40" s="76" t="s">
        <v>331</v>
      </c>
      <c r="B40" s="80"/>
      <c r="C40" s="80"/>
      <c r="D40" s="80"/>
    </row>
    <row r="41" spans="1:4">
      <c r="A41" s="76" t="s">
        <v>332</v>
      </c>
      <c r="C41" s="80"/>
      <c r="D41" s="80"/>
    </row>
    <row r="42" spans="1:4">
      <c r="A42" s="76" t="s">
        <v>333</v>
      </c>
    </row>
    <row r="43" spans="1:4">
      <c r="A43" s="77" t="s">
        <v>334</v>
      </c>
    </row>
    <row r="44" spans="1:4">
      <c r="A44" s="77" t="s">
        <v>335</v>
      </c>
    </row>
    <row r="45" spans="1:4">
      <c r="A45" s="77" t="s">
        <v>336</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A31" sqref="A31"/>
    </sheetView>
  </sheetViews>
  <sheetFormatPr defaultRowHeight="12.6"/>
  <cols>
    <col min="1" max="1" width="46" customWidth="1"/>
    <col min="2" max="4" width="11.5703125" customWidth="1"/>
    <col min="5" max="5" width="16.28515625" bestFit="1" customWidth="1"/>
  </cols>
  <sheetData>
    <row r="1" spans="1:6" ht="18">
      <c r="A1" s="11" t="s">
        <v>0</v>
      </c>
      <c r="B1" s="37"/>
      <c r="C1" s="37"/>
      <c r="D1" s="37"/>
      <c r="E1" s="37"/>
      <c r="F1" s="37"/>
    </row>
    <row r="2" spans="1:6" ht="17.45">
      <c r="A2" s="38"/>
      <c r="B2" s="37"/>
      <c r="C2" s="37"/>
      <c r="D2" s="37"/>
      <c r="E2" s="37"/>
      <c r="F2" s="37"/>
    </row>
    <row r="3" spans="1:6" ht="18.600000000000001" thickBot="1">
      <c r="A3" s="13" t="s">
        <v>337</v>
      </c>
      <c r="B3" s="37"/>
      <c r="C3" s="37"/>
      <c r="D3" s="37"/>
      <c r="E3" s="37"/>
      <c r="F3" s="37"/>
    </row>
    <row r="4" spans="1:6" ht="13.5" thickBot="1">
      <c r="A4" s="39" t="s">
        <v>338</v>
      </c>
      <c r="B4" s="40" t="s">
        <v>339</v>
      </c>
      <c r="C4" s="40" t="s">
        <v>340</v>
      </c>
      <c r="D4" s="40" t="s">
        <v>341</v>
      </c>
      <c r="E4" s="41" t="s">
        <v>306</v>
      </c>
      <c r="F4" s="37"/>
    </row>
    <row r="5" spans="1:6">
      <c r="A5" s="42" t="s">
        <v>342</v>
      </c>
      <c r="B5" s="43"/>
      <c r="C5" s="44"/>
      <c r="D5" s="45"/>
      <c r="E5" s="46"/>
      <c r="F5" s="37"/>
    </row>
    <row r="6" spans="1:6">
      <c r="A6" s="47" t="s">
        <v>343</v>
      </c>
      <c r="B6" s="48">
        <f>B5-B7</f>
        <v>0</v>
      </c>
      <c r="C6" s="49"/>
      <c r="D6" s="45"/>
      <c r="E6" s="46"/>
      <c r="F6" s="37"/>
    </row>
    <row r="7" spans="1:6" ht="12.95" thickBot="1">
      <c r="A7" s="50" t="s">
        <v>344</v>
      </c>
      <c r="B7" s="51">
        <f>B8+B9</f>
        <v>0</v>
      </c>
      <c r="C7" s="49"/>
      <c r="D7" s="45"/>
      <c r="E7" s="46"/>
      <c r="F7" s="37"/>
    </row>
    <row r="8" spans="1:6" ht="12.95" thickBot="1">
      <c r="A8" s="52" t="s">
        <v>345</v>
      </c>
      <c r="B8" s="53"/>
      <c r="C8" s="54"/>
      <c r="D8" s="45"/>
      <c r="E8" s="46"/>
      <c r="F8" s="37"/>
    </row>
    <row r="9" spans="1:6">
      <c r="A9" s="55" t="s">
        <v>346</v>
      </c>
      <c r="B9" s="56"/>
      <c r="C9" s="57"/>
      <c r="D9" s="45"/>
      <c r="E9" s="46"/>
      <c r="F9" s="37"/>
    </row>
    <row r="10" spans="1:6" ht="12.95" thickBot="1">
      <c r="A10" s="50" t="s">
        <v>343</v>
      </c>
      <c r="B10" s="58">
        <f>B9-B11</f>
        <v>0</v>
      </c>
      <c r="C10" s="59">
        <f>C11</f>
        <v>0</v>
      </c>
      <c r="D10" s="45"/>
      <c r="E10" s="46"/>
      <c r="F10" s="37"/>
    </row>
    <row r="11" spans="1:6">
      <c r="A11" s="55" t="s">
        <v>347</v>
      </c>
      <c r="B11" s="60">
        <f>SUM(B12:B16)</f>
        <v>0</v>
      </c>
      <c r="C11" s="61">
        <f>C12+C13+C14+C15+C16</f>
        <v>0</v>
      </c>
      <c r="D11" s="45"/>
      <c r="E11" s="46"/>
      <c r="F11" s="37"/>
    </row>
    <row r="12" spans="1:6">
      <c r="A12" s="47" t="s">
        <v>348</v>
      </c>
      <c r="B12" s="107">
        <f>B17</f>
        <v>0</v>
      </c>
      <c r="C12" s="108">
        <f>C17</f>
        <v>0</v>
      </c>
      <c r="D12" s="45"/>
      <c r="E12" s="46"/>
      <c r="F12" s="37"/>
    </row>
    <row r="13" spans="1:6">
      <c r="A13" s="47" t="s">
        <v>349</v>
      </c>
      <c r="B13" s="109"/>
      <c r="C13" s="110"/>
      <c r="D13" s="45"/>
      <c r="E13" s="46"/>
      <c r="F13" s="37"/>
    </row>
    <row r="14" spans="1:6">
      <c r="A14" s="47" t="s">
        <v>350</v>
      </c>
      <c r="B14" s="109"/>
      <c r="C14" s="110"/>
      <c r="D14" s="45"/>
      <c r="E14" s="46"/>
      <c r="F14" s="37"/>
    </row>
    <row r="15" spans="1:6">
      <c r="A15" s="47" t="s">
        <v>351</v>
      </c>
      <c r="B15" s="109"/>
      <c r="C15" s="110"/>
      <c r="D15" s="45"/>
      <c r="E15" s="46"/>
      <c r="F15" s="37"/>
    </row>
    <row r="16" spans="1:6" ht="12.95" thickBot="1">
      <c r="A16" s="50" t="s">
        <v>352</v>
      </c>
      <c r="B16" s="111"/>
      <c r="C16" s="112"/>
      <c r="D16" s="45"/>
      <c r="E16" s="46"/>
      <c r="F16" s="37"/>
    </row>
    <row r="17" spans="1:6">
      <c r="A17" s="42" t="s">
        <v>353</v>
      </c>
      <c r="B17" s="62">
        <f>B18+B19</f>
        <v>0</v>
      </c>
      <c r="C17" s="63">
        <f>C18+C19</f>
        <v>0</v>
      </c>
      <c r="D17" s="45"/>
      <c r="E17" s="46"/>
      <c r="F17" s="37"/>
    </row>
    <row r="18" spans="1:6">
      <c r="A18" s="47" t="s">
        <v>354</v>
      </c>
      <c r="B18" s="64"/>
      <c r="C18" s="65"/>
      <c r="D18" s="45"/>
      <c r="E18" s="46"/>
      <c r="F18" s="37"/>
    </row>
    <row r="19" spans="1:6" ht="12.95" thickBot="1">
      <c r="A19" s="50" t="s">
        <v>355</v>
      </c>
      <c r="B19" s="66"/>
      <c r="C19" s="67"/>
      <c r="D19" s="68"/>
      <c r="E19" s="69"/>
      <c r="F19" s="37"/>
    </row>
    <row r="20" spans="1:6">
      <c r="A20" s="37"/>
      <c r="B20" s="37"/>
      <c r="C20" s="37"/>
      <c r="D20" s="37"/>
      <c r="E20" s="37"/>
      <c r="F20" s="37"/>
    </row>
    <row r="21" spans="1:6">
      <c r="A21" s="37" t="s">
        <v>356</v>
      </c>
      <c r="B21" s="37"/>
      <c r="C21" s="37"/>
      <c r="D21" s="37"/>
      <c r="E21" s="37"/>
      <c r="F21" s="37"/>
    </row>
    <row r="22" spans="1:6">
      <c r="A22" s="37"/>
      <c r="B22" s="37"/>
      <c r="C22" s="37"/>
      <c r="D22" s="37"/>
      <c r="E22" s="37"/>
      <c r="F22" s="37"/>
    </row>
    <row r="23" spans="1:6" ht="12.95">
      <c r="A23" s="70" t="s">
        <v>357</v>
      </c>
      <c r="B23" s="37"/>
      <c r="C23" s="37"/>
      <c r="D23" s="37"/>
      <c r="E23" s="37"/>
      <c r="F23" s="37"/>
    </row>
    <row r="24" spans="1:6">
      <c r="A24" s="37" t="s">
        <v>358</v>
      </c>
      <c r="B24" s="37"/>
      <c r="C24" s="37"/>
      <c r="D24" s="37"/>
      <c r="E24" s="37"/>
      <c r="F24" s="37"/>
    </row>
    <row r="25" spans="1:6">
      <c r="A25" s="71" t="s">
        <v>359</v>
      </c>
      <c r="B25" s="37"/>
      <c r="C25" s="37"/>
      <c r="D25" s="37"/>
      <c r="E25" s="37"/>
      <c r="F25" s="37"/>
    </row>
    <row r="26" spans="1:6">
      <c r="A26" s="37" t="s">
        <v>332</v>
      </c>
      <c r="B26" s="37"/>
      <c r="C26" s="37"/>
      <c r="D26" s="37"/>
      <c r="E26" s="37"/>
      <c r="F26" s="37"/>
    </row>
    <row r="27" spans="1:6">
      <c r="A27" s="37" t="s">
        <v>333</v>
      </c>
      <c r="B27" s="37"/>
      <c r="C27" s="37"/>
      <c r="D27" s="37"/>
      <c r="E27" s="37"/>
      <c r="F27" s="37"/>
    </row>
    <row r="28" spans="1:6">
      <c r="A28" s="37" t="s">
        <v>360</v>
      </c>
      <c r="B28" s="37"/>
      <c r="C28" s="37"/>
      <c r="D28" s="37"/>
      <c r="E28" s="37"/>
      <c r="F28" s="37"/>
    </row>
    <row r="29" spans="1:6">
      <c r="A29" s="37"/>
      <c r="B29" s="37"/>
      <c r="C29" s="37"/>
      <c r="D29" s="37"/>
      <c r="E29" s="37"/>
      <c r="F29" s="3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1282</Value>
      <Value>30</Value>
      <Value>114</Value>
      <Value>15</Value>
      <Value>1767</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Interchangeable bolted clipping system brackets - Investigation - Abey Australia Pty Ltd - China_7DE39AF038714992B43DDDCC6DF96AD4</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644</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Interchangeable bolted clipping system brackets</TermName>
          <TermId xmlns="http://schemas.microsoft.com/office/infopath/2007/PartnerControls">8addca70-e7c5-4a3f-82e8-d2137a991b42</TermId>
        </TermInfo>
      </Terms>
    </f06bc08df4f7480fae31bfc0219a480b>
    <ADCCRMCaseId xmlns="b48e3ffd-eb19-4da6-9c3a-2fe013753af6">7DE39AF0-3871-4992-B43D-DDCC6DF96AD4</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73B91-BF9A-4FB1-BC3A-AD127D66B80E}"/>
</file>

<file path=customXml/itemProps2.xml><?xml version="1.0" encoding="utf-8"?>
<ds:datastoreItem xmlns:ds="http://schemas.openxmlformats.org/officeDocument/2006/customXml" ds:itemID="{0E953425-2A14-4E33-9F6F-768DB46C2BAC}"/>
</file>

<file path=customXml/itemProps3.xml><?xml version="1.0" encoding="utf-8"?>
<ds:datastoreItem xmlns:ds="http://schemas.openxmlformats.org/officeDocument/2006/customXml" ds:itemID="{63F5656C-B21A-4FC9-8747-D1712909003C}"/>
</file>

<file path=docProps/app.xml><?xml version="1.0" encoding="utf-8"?>
<Properties xmlns="http://schemas.openxmlformats.org/officeDocument/2006/extended-properties" xmlns:vt="http://schemas.openxmlformats.org/officeDocument/2006/docPropsVTypes">
  <Application>Microsoft Excel Online</Application>
  <Manager/>
  <Company>Australian Customs Service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Chew, An</dc:creator>
  <cp:keywords/>
  <dc:description/>
  <cp:lastModifiedBy>Lopa, Neletta</cp:lastModifiedBy>
  <cp:revision/>
  <dcterms:created xsi:type="dcterms:W3CDTF">2001-06-08T01:14:27Z</dcterms:created>
  <dcterms:modified xsi:type="dcterms:W3CDTF">2024-06-25T00:03:18Z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1767;#Interchangeable bolted clipping system brackets|8addca70-e7c5-4a3f-82e8-d2137a991b42</vt:lpwstr>
  </property>
  <property fmtid="{D5CDD505-2E9C-101B-9397-08002B2CF9AE}" pid="27" name="ADCDivisionKeywords">
    <vt:lpwstr/>
  </property>
  <property fmtid="{D5CDD505-2E9C-101B-9397-08002B2CF9AE}" pid="28" name="MediaServiceImageTags">
    <vt:lpwstr/>
  </property>
  <property fmtid="{D5CDD505-2E9C-101B-9397-08002B2CF9AE}" pid="29" name="ADCDocumentType">
    <vt:lpwstr/>
  </property>
  <property fmtid="{D5CDD505-2E9C-101B-9397-08002B2CF9AE}" pid="30" name="ADCAttachment_x002f_Appendix">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Year">
    <vt:lpwstr/>
  </property>
  <property fmtid="{D5CDD505-2E9C-101B-9397-08002B2CF9AE}" pid="34" name="ADCWorkActivity">
    <vt:lpwstr/>
  </property>
  <property fmtid="{D5CDD505-2E9C-101B-9397-08002B2CF9AE}" pid="35" name="ADCCaseType">
    <vt:lpwstr>15;#Dumping and Subsidy Investigation|82fded29-b5ea-453d-9b3c-4f7518094b4b</vt:lpwstr>
  </property>
  <property fmtid="{D5CDD505-2E9C-101B-9397-08002B2CF9AE}" pid="36" name="ADCSub_x002d_documentType">
    <vt:lpwstr/>
  </property>
  <property fmtid="{D5CDD505-2E9C-101B-9397-08002B2CF9AE}" pid="37" name="ADCCountries">
    <vt:lpwstr>114;#CHINA|6efc5bf2-074e-481b-bbee-34b288cc1024</vt:lpwstr>
  </property>
  <property fmtid="{D5CDD505-2E9C-101B-9397-08002B2CF9AE}" pid="38" name="ADCEntity">
    <vt:lpwstr/>
  </property>
  <property fmtid="{D5CDD505-2E9C-101B-9397-08002B2CF9AE}" pid="39" name="ADCSecurityClassification">
    <vt:lpwstr>30;#OFFICIAL:Sensitive|028d2a82-9ad8-4680-8be0-bc23c353d676</vt:lpwstr>
  </property>
  <property fmtid="{D5CDD505-2E9C-101B-9397-08002B2CF9AE}" pid="40" name="ADCReportType">
    <vt:lpwstr/>
  </property>
  <property fmtid="{D5CDD505-2E9C-101B-9397-08002B2CF9AE}" pid="41" name="ADCSub-documentType">
    <vt:lpwstr/>
  </property>
  <property fmtid="{D5CDD505-2E9C-101B-9397-08002B2CF9AE}" pid="42" name="ADCAttachment/Appendix">
    <vt:lpwstr/>
  </property>
</Properties>
</file>