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09"/>
  <workbookPr defaultThemeVersion="124226"/>
  <mc:AlternateContent xmlns:mc="http://schemas.openxmlformats.org/markup-compatibility/2006">
    <mc:Choice Requires="x15">
      <x15ac:absPath xmlns:x15ac="http://schemas.microsoft.com/office/spreadsheetml/2010/11/ac" url="https://ausgov.sharepoint.com/sites/ADC/adc_case/Hot-Rolled Deformed Steel Reinforcing Bar in Lengths - Investigation - Infrabuild NSW Pty Limited_11E979FBAACD42E283105AEFC2711ED3/Questionnaires/"/>
    </mc:Choice>
  </mc:AlternateContent>
  <xr:revisionPtr revIDLastSave="13" documentId="8_{1B116734-BEAE-45CF-AA7D-40DDA2B3B932}" xr6:coauthVersionLast="47" xr6:coauthVersionMax="47" xr10:uidLastSave="{2621F103-D756-420F-AD13-E531D7874689}"/>
  <bookViews>
    <workbookView xWindow="-14910" yWindow="-16320" windowWidth="29040" windowHeight="15840" firstSheet="7" activeTab="7"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 i="4" l="1"/>
  <c r="AK7" i="4"/>
  <c r="AI7" i="4"/>
  <c r="AF8" i="5"/>
  <c r="AM8" i="5" s="1"/>
  <c r="AD8" i="5"/>
  <c r="AC8" i="5"/>
  <c r="AB8" i="5"/>
  <c r="AE8" i="5"/>
  <c r="AG8" i="5"/>
  <c r="AH8" i="5"/>
  <c r="AB9" i="5"/>
  <c r="AC9" i="5" s="1"/>
  <c r="AD9" i="5"/>
  <c r="AE9" i="5"/>
  <c r="AG9" i="5"/>
  <c r="AH9" i="5"/>
  <c r="H8" i="5"/>
  <c r="H9" i="5"/>
  <c r="I8" i="5"/>
  <c r="I9" i="5"/>
  <c r="AF9" i="5" l="1"/>
  <c r="AM9" i="5" s="1"/>
  <c r="C17" i="10" l="1"/>
  <c r="C12" i="10" s="1"/>
  <c r="C11" i="10" s="1"/>
  <c r="C10" i="10" s="1"/>
  <c r="B17" i="10"/>
  <c r="B12" i="10" s="1"/>
  <c r="B11" i="10" s="1"/>
  <c r="B10" i="10" s="1"/>
  <c r="B7" i="10"/>
  <c r="B6" i="10" s="1"/>
  <c r="U7" i="4" l="1"/>
  <c r="O7" i="4"/>
  <c r="J7" i="3" l="1"/>
  <c r="B8" i="7" l="1"/>
  <c r="B9" i="7" s="1"/>
  <c r="Z9" i="4" l="1"/>
  <c r="Y7" i="4"/>
  <c r="Z7" i="4" s="1"/>
  <c r="J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<sst xmlns="http://schemas.openxmlformats.org/spreadsheetml/2006/main" count="577" uniqueCount="349">
  <si>
    <t>INSERT COMPANY NAME</t>
  </si>
  <si>
    <t>Supplier information</t>
  </si>
  <si>
    <t>Supplier details</t>
  </si>
  <si>
    <t>Manufacturer details</t>
  </si>
  <si>
    <t>Country of manufacture</t>
  </si>
  <si>
    <t>Supplier</t>
  </si>
  <si>
    <t>Contact person</t>
  </si>
  <si>
    <t>Position</t>
  </si>
  <si>
    <t>Mailing address</t>
  </si>
  <si>
    <t>Telephone</t>
  </si>
  <si>
    <t>E-mail address</t>
  </si>
  <si>
    <t>Is the supplier the manufacturer?</t>
  </si>
  <si>
    <t>Name of manufacturer</t>
  </si>
  <si>
    <t>Name of contact person</t>
  </si>
  <si>
    <t>Volume of goods purchased</t>
  </si>
  <si>
    <t>[1]</t>
  </si>
  <si>
    <t>[2]</t>
  </si>
  <si>
    <t>[3]</t>
  </si>
  <si>
    <t>[4]</t>
  </si>
  <si>
    <t>[5]</t>
  </si>
  <si>
    <t>[6]</t>
  </si>
  <si>
    <t>[7]</t>
  </si>
  <si>
    <t>[8]</t>
  </si>
  <si>
    <t>[9]</t>
  </si>
  <si>
    <t>[10]</t>
  </si>
  <si>
    <t>[11]</t>
  </si>
  <si>
    <t>[12]</t>
  </si>
  <si>
    <t>[13]</t>
  </si>
  <si>
    <t>[14]</t>
  </si>
  <si>
    <t>[15]</t>
  </si>
  <si>
    <t xml:space="preserve">Notes:  [1]  </t>
  </si>
  <si>
    <t>The country where the goods were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</si>
  <si>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</si>
  <si>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</si>
  <si>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</si>
  <si>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</si>
  <si>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</si>
  <si>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</si>
  <si>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</si>
  <si>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</si>
  <si>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</si>
  <si>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dialling number and area code.</t>
  </si>
  <si>
    <t xml:space="preserve">[7]  </t>
  </si>
  <si>
    <t>The email address of your contact at your supplier.</t>
  </si>
  <si>
    <t xml:space="preserve">[8]  </t>
  </si>
  <si>
    <t>Is your supplier also the manufacturer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</si>
  <si>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</si>
  <si>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</si>
  <si>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</si>
  <si>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</si>
  <si>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</si>
  <si>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</si>
  <si>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</si>
  <si>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</si>
  <si>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</si>
  <si>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dialling number and area code (if known).</t>
  </si>
  <si>
    <t xml:space="preserve">[14]  </t>
  </si>
  <si>
    <t>The email address of the contact at the manufacturer (if known).</t>
  </si>
  <si>
    <t xml:space="preserve">[15]  </t>
  </si>
  <si>
    <t>The volume of goods purchased from each supplier over the period.</t>
  </si>
  <si>
    <t>Cost to import and sell</t>
  </si>
  <si>
    <t>Supplier/manufacturer details</t>
  </si>
  <si>
    <t>Total expenses for the shipment</t>
  </si>
  <si>
    <t>Order/invoice details for the shipment</t>
  </si>
  <si>
    <t>Line invoice details of the goods</t>
  </si>
  <si>
    <t>Expenses for the line</t>
  </si>
  <si>
    <t>Customs entry number / import declaration number</t>
  </si>
  <si>
    <r>
      <t xml:space="preserve">Manufacturer </t>
    </r>
    <r>
      <rPr>
        <sz val="10"/>
        <rFont val="Arial"/>
        <family val="2"/>
      </rPr>
      <t>(if different from supplier)</t>
    </r>
  </si>
  <si>
    <r>
      <t xml:space="preserve">Ocean freight </t>
    </r>
    <r>
      <rPr>
        <b/>
        <sz val="10"/>
        <color rgb="FFFF0000"/>
        <rFont val="Arial"/>
        <family val="2"/>
      </rPr>
      <t>[specify currency]</t>
    </r>
  </si>
  <si>
    <r>
      <t xml:space="preserve">Marine insurance </t>
    </r>
    <r>
      <rPr>
        <b/>
        <sz val="10"/>
        <color rgb="FFFF0000"/>
        <rFont val="Arial"/>
        <family val="2"/>
      </rPr>
      <t>[specify currency]</t>
    </r>
  </si>
  <si>
    <r>
      <t xml:space="preserve">Foreign exchange rate </t>
    </r>
    <r>
      <rPr>
        <sz val="10"/>
        <rFont val="Arial"/>
        <family val="2"/>
      </rPr>
      <t>(for ocean freight &amp; marine insurance)</t>
    </r>
  </si>
  <si>
    <t>Ocean freight (AUD)</t>
  </si>
  <si>
    <t>Marine insurance (AUD)</t>
  </si>
  <si>
    <t>Port handling and other import charges</t>
  </si>
  <si>
    <t>Inland freight expenses</t>
  </si>
  <si>
    <r>
      <t xml:space="preserve">Total net quantity </t>
    </r>
    <r>
      <rPr>
        <b/>
        <sz val="10"/>
        <color rgb="FFFF0000"/>
        <rFont val="Arial"/>
        <family val="2"/>
      </rPr>
      <t>[specify unit e.g. KG, MT]</t>
    </r>
  </si>
  <si>
    <r>
      <t xml:space="preserve">Total gross value 
</t>
    </r>
    <r>
      <rPr>
        <sz val="10"/>
        <rFont val="Arial"/>
        <family val="2"/>
      </rPr>
      <t>(invoice currency)</t>
    </r>
  </si>
  <si>
    <t>Order number</t>
  </si>
  <si>
    <t>Order date</t>
  </si>
  <si>
    <t>Invoice number</t>
  </si>
  <si>
    <t>Invoice date</t>
  </si>
  <si>
    <t>Shipping terms</t>
  </si>
  <si>
    <t>Payment terms</t>
  </si>
  <si>
    <t>Foreign exchange rate</t>
  </si>
  <si>
    <t>MCC</t>
  </si>
  <si>
    <r>
      <t xml:space="preserve">Quantity </t>
    </r>
    <r>
      <rPr>
        <b/>
        <sz val="10"/>
        <color rgb="FFFF0000"/>
        <rFont val="Arial"/>
        <family val="2"/>
      </rPr>
      <t>[specify unit e.g. KG, MT]</t>
    </r>
  </si>
  <si>
    <t>Invoice currency</t>
  </si>
  <si>
    <r>
      <t xml:space="preserve">Gross invoice value 
</t>
    </r>
    <r>
      <rPr>
        <sz val="10"/>
        <rFont val="Arial"/>
        <family val="2"/>
      </rPr>
      <t>(invoice currency)</t>
    </r>
  </si>
  <si>
    <t>On-invoice discounts</t>
  </si>
  <si>
    <t>Off-invoice rebates</t>
  </si>
  <si>
    <t>Other charges or surcharges</t>
  </si>
  <si>
    <r>
      <t xml:space="preserve">Net invoice value 
</t>
    </r>
    <r>
      <rPr>
        <sz val="10"/>
        <rFont val="Arial"/>
        <family val="2"/>
      </rPr>
      <t>(invoice currency)</t>
    </r>
  </si>
  <si>
    <t>Net invoice value (AUD)</t>
  </si>
  <si>
    <t>Allocated overseas freight (AUD)</t>
  </si>
  <si>
    <t>Allocated marine insurance (AUD)</t>
  </si>
  <si>
    <t xml:space="preserve">CIF value (AUD)  </t>
  </si>
  <si>
    <t>Allocated port handling and other import charges</t>
  </si>
  <si>
    <t>Allocated inland freight expenses</t>
  </si>
  <si>
    <t>Other charges</t>
  </si>
  <si>
    <t>Customs duties</t>
  </si>
  <si>
    <t>Interim dumping duties (IDD)</t>
  </si>
  <si>
    <t>Interim countervailing duties (ICD)</t>
  </si>
  <si>
    <r>
      <t xml:space="preserve">DDP value </t>
    </r>
    <r>
      <rPr>
        <sz val="10"/>
        <rFont val="Arial"/>
        <family val="2"/>
      </rPr>
      <t>(excluding SG&amp;A)</t>
    </r>
  </si>
  <si>
    <t>[16]</t>
  </si>
  <si>
    <t>[17]</t>
  </si>
  <si>
    <t>[18]</t>
  </si>
  <si>
    <t>[19]</t>
  </si>
  <si>
    <t>[20]</t>
  </si>
  <si>
    <t>[21]</t>
  </si>
  <si>
    <t>[22]</t>
  </si>
  <si>
    <t>[23]</t>
  </si>
  <si>
    <t>[24]</t>
  </si>
  <si>
    <t>[25]</t>
  </si>
  <si>
    <t>[26]</t>
  </si>
  <si>
    <t>[27]</t>
  </si>
  <si>
    <t>[28]</t>
  </si>
  <si>
    <t>[29]</t>
  </si>
  <si>
    <t>[30]</t>
  </si>
  <si>
    <t>[31]</t>
  </si>
  <si>
    <t>[32]</t>
  </si>
  <si>
    <t>[33]</t>
  </si>
  <si>
    <t>[34]</t>
  </si>
  <si>
    <t>[35]</t>
  </si>
  <si>
    <t>[36]</t>
  </si>
  <si>
    <t>[37]</t>
  </si>
  <si>
    <t>[38]</t>
  </si>
  <si>
    <t>[39]</t>
  </si>
  <si>
    <t>EXAMPLE</t>
  </si>
  <si>
    <t>China</t>
  </si>
  <si>
    <t>Exporter Co</t>
  </si>
  <si>
    <t>ORD123</t>
  </si>
  <si>
    <t>INV123</t>
  </si>
  <si>
    <t>FOB</t>
  </si>
  <si>
    <t>30 days</t>
  </si>
  <si>
    <t>A-B-C-1-2-3</t>
  </si>
  <si>
    <t>USD</t>
  </si>
  <si>
    <t>A-B-C-1-2-4</t>
  </si>
  <si>
    <t>The customs entry number or import declaration number of the selected importations.</t>
  </si>
  <si>
    <t>Country where the manufacturer is located. This may be different to the country where the supplier is located.</t>
  </si>
  <si>
    <t>Name of the supplier.</t>
  </si>
  <si>
    <t>Name of the manufacturer if it is different from the supplier.</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</si>
  <si>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</si>
  <si>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</si>
  <si>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</si>
  <si>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</si>
  <si>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</si>
  <si>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port handling and other import charges incurred (e.g. customs entry fees, quarantine charges, broker's chargers, tailgate fee) for the shipment excluding duties.</t>
  </si>
  <si>
    <t>Total inland transportation costs incurred for delivery of the goods from the port to its final destination in Australia.</t>
  </si>
  <si>
    <t>Total net quantity for the shipment. Specify the unit used e.g. KG, MT.</t>
  </si>
  <si>
    <t>Total gross value of the shipment in the invoice currency.</t>
  </si>
  <si>
    <t>Order confirmation, contract or purchase order number.</t>
  </si>
  <si>
    <t>The date of the purchase order or date that you placed the order with your supplier</t>
  </si>
  <si>
    <t xml:space="preserve">[16]  </t>
  </si>
  <si>
    <t>The invoice number on the commercial invoice issued by your supplier.</t>
  </si>
  <si>
    <t xml:space="preserve">[17]  </t>
  </si>
  <si>
    <t>The date on the commercial invoice issued by your supplier.</t>
  </si>
  <si>
    <t xml:space="preserve">[18]  </t>
  </si>
  <si>
    <t>The relevant shipping terms (eg. FOB, CFR, CIF) as shown on the commercial invoice issued by your supplier.</t>
  </si>
  <si>
    <t xml:space="preserve">[19]  </t>
  </si>
  <si>
    <t>Payment terms in days as shown on the commercial invoice; eg. 60 days.</t>
  </si>
  <si>
    <t xml:space="preserve">[20]  </t>
  </si>
  <si>
    <t>The applicable foreign exchange rate for the purchase. If you use a forward forex contract, enter the rate on the contract. Alternatively, enter the rate in your accounting system for this purchase or the rate applied by your bank when paying this invoice.</t>
  </si>
  <si>
    <t xml:space="preserve">[21]  </t>
  </si>
  <si>
    <t>The model control code of the goods.</t>
  </si>
  <si>
    <t xml:space="preserve">[22]  </t>
  </si>
  <si>
    <t>Net quantity for the individual line/specified goods as listed on the invoice. Specify the unit used e.g. KG, MT.</t>
  </si>
  <si>
    <t xml:space="preserve">[23]  </t>
  </si>
  <si>
    <t>The currency used on the invoice.</t>
  </si>
  <si>
    <t xml:space="preserve">[24]  </t>
  </si>
  <si>
    <t>Gross invoice value in the invoice currency.</t>
  </si>
  <si>
    <t xml:space="preserve">[25]  </t>
  </si>
  <si>
    <t>The amount of any on-invoice discount. If a % discount applies, show the % discount applying in another column.</t>
  </si>
  <si>
    <t xml:space="preserve">[26]  </t>
  </si>
  <si>
    <t>The amount of any deferred (i.e. off-invoice) rebates or allowances paid by the supplier.</t>
  </si>
  <si>
    <t xml:space="preserve">[27]  </t>
  </si>
  <si>
    <t>Any other charges or surcharges that affect the net invoice value.</t>
  </si>
  <si>
    <t xml:space="preserve">[28]  </t>
  </si>
  <si>
    <t>The net invoice value less discounts and rebates, plus other charges. Please use the formula provided.</t>
  </si>
  <si>
    <t xml:space="preserve">[29]  </t>
  </si>
  <si>
    <t>The net invoice value in Australian dollars. Please use the formula provided.</t>
  </si>
  <si>
    <t xml:space="preserve">[30]  </t>
  </si>
  <si>
    <t xml:space="preserve">Allocated amount of ocean freight for the individual line in Australian dollars. Please use the formula provided. </t>
  </si>
  <si>
    <t xml:space="preserve">[31]  </t>
  </si>
  <si>
    <t xml:space="preserve">Allocated amount of marine insurance for the line in Australian dollars. Please use the formula provided. </t>
  </si>
  <si>
    <t xml:space="preserve">[32]  </t>
  </si>
  <si>
    <t xml:space="preserve">Calculated cost of insurance and freight (CIF) value for the line in Australian dollars. Please use the formula provided. </t>
  </si>
  <si>
    <t xml:space="preserve">[33]  </t>
  </si>
  <si>
    <t xml:space="preserve">Allocated port handling and other import charges incurred (e.g. broker's chargers) for the line, excluding duties. Please use the formula provided. </t>
  </si>
  <si>
    <t xml:space="preserve">[34]  </t>
  </si>
  <si>
    <t xml:space="preserve">Allocated inland transportation costs incurred for delivery from the port to its final destination for the line. Please use the formula provided. </t>
  </si>
  <si>
    <t xml:space="preserve">[35]  </t>
  </si>
  <si>
    <t>Any other charges (e.g. bank charges) incurred for the line.</t>
  </si>
  <si>
    <t xml:space="preserve">[36]  </t>
  </si>
  <si>
    <t>Customs duties paid for the line.</t>
  </si>
  <si>
    <t xml:space="preserve">[37]  </t>
  </si>
  <si>
    <t>Interim dumping duties paid for the line.</t>
  </si>
  <si>
    <t xml:space="preserve">[38]  </t>
  </si>
  <si>
    <t>Interim countervailing duties paid for the line.</t>
  </si>
  <si>
    <t xml:space="preserve">[39]  </t>
  </si>
  <si>
    <t xml:space="preserve">Calculated delivered duty paid (DDP) value, excluding SG&amp;A, for the line in Australian dollars. Please use the formula provided. </t>
  </si>
  <si>
    <t>Forward orders</t>
  </si>
  <si>
    <t>Expected arrival date</t>
  </si>
  <si>
    <r>
      <t>Quantity</t>
    </r>
    <r>
      <rPr>
        <b/>
        <sz val="10"/>
        <color rgb="FFFF0000"/>
        <rFont val="Arial"/>
        <family val="2"/>
      </rPr>
      <t xml:space="preserve"> [specify unit e.g. KG, MT]</t>
    </r>
  </si>
  <si>
    <t>Estimated value</t>
  </si>
  <si>
    <t>Unit value</t>
  </si>
  <si>
    <t>The country where the goods will be manufactured.</t>
  </si>
  <si>
    <t>The relevant shipping terms (eg. FOB, CFR, CIF).</t>
  </si>
  <si>
    <t>The number of the purchase order, or another identifier.</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</si>
  <si>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</si>
  <si>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</si>
  <si>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</si>
  <si>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The currency used for the purchase.</t>
  </si>
  <si>
    <t>Estimated value of the goods.</t>
  </si>
  <si>
    <t xml:space="preserve">The estimated value expressed per unit. Estimated Value [9]/Quantity [7]. Please use the formula provided </t>
  </si>
  <si>
    <t>Sales</t>
  </si>
  <si>
    <t>Customer name</t>
  </si>
  <si>
    <t>Level of trade</t>
  </si>
  <si>
    <t>Location – state</t>
  </si>
  <si>
    <t>Location – city</t>
  </si>
  <si>
    <t>MCC Category 1 Prime</t>
  </si>
  <si>
    <t>MCC Category 2 Minimum yield strengths by specified by product standards (Mega Pascals  or "Mpa")</t>
  </si>
  <si>
    <t>MCC Category 3 Nominal diameter (millimeters or "mm")</t>
  </si>
  <si>
    <t>MCC Category 4 Lengths (meters or "m")</t>
  </si>
  <si>
    <t>MCC Category 5 Deformed pattern along Length</t>
  </si>
  <si>
    <t>Product code</t>
  </si>
  <si>
    <t>Specification</t>
  </si>
  <si>
    <t>Quarter</t>
  </si>
  <si>
    <t>Delivery terms</t>
  </si>
  <si>
    <t>Payment terms (days)</t>
  </si>
  <si>
    <t>Gross invoice value</t>
  </si>
  <si>
    <t xml:space="preserve">Unit Gross Invoice Value </t>
  </si>
  <si>
    <t>Net invoice value</t>
  </si>
  <si>
    <t>Unit Net invoice value</t>
  </si>
  <si>
    <t>Your supplier of the goods</t>
  </si>
  <si>
    <t>The manufacturer of the goods</t>
  </si>
  <si>
    <t>Purchase order number of the supplier</t>
  </si>
  <si>
    <t>Invoice number of the supplier</t>
  </si>
  <si>
    <t>Are the goods stored at a warehouse in Australia that is operated by your company? (Yes/No)</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</si>
  <si>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</si>
  <si>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</si>
  <si>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</si>
  <si>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</si>
  <si>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Delivery expense: Australian port to customer premises (if relevant)</t>
  </si>
  <si>
    <t>Unit delivery expense: Australian port to customer premises (if relevant)</t>
  </si>
  <si>
    <t>[16.1]</t>
  </si>
  <si>
    <t>[20.1]</t>
  </si>
  <si>
    <t>[28.1]</t>
  </si>
  <si>
    <t>[29.1]</t>
  </si>
  <si>
    <t>[30.1]</t>
  </si>
  <si>
    <t>The name of your customer.</t>
  </si>
  <si>
    <t>The level of trade of your customer. For example, end-user, distributor, retailer etc.</t>
  </si>
  <si>
    <t>State in Australia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</si>
  <si>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</si>
  <si>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</si>
  <si>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Model control code. Please use the formula provided.</t>
  </si>
  <si>
    <t>Code used in your records for the model/grade/type identified.</t>
  </si>
  <si>
    <r>
      <rPr>
        <b/>
        <sz val="10"/>
        <color rgb="FFFF0000"/>
        <rFont val="Arial"/>
        <family val="2"/>
      </rPr>
      <t>Case manager:</t>
    </r>
    <r>
      <rPr>
        <sz val="10"/>
        <color rgb="FFFF0000"/>
        <rFont val="Arial"/>
        <family val="2"/>
      </rPr>
      <t xml:space="preserve"> Provide an explanation on what the exporter should enter in this column.</t>
    </r>
  </si>
  <si>
    <t>The invoice number on the commercial invoice issued to your customer.</t>
  </si>
  <si>
    <t>The date on the commercial invoice issued to your customer.</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</si>
  <si>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</si>
  <si>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</si>
  <si>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</si>
  <si>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</si>
  <si>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 xml:space="preserve">[16.1]  </t>
  </si>
  <si>
    <t>The gross invoice value expressed per unit. Gross Invoice Value [16]/Quantity [15]. Please use the formula provided .</t>
  </si>
  <si>
    <t>The amount of any discount deducted on the invoice on each transaction. If a % discount applies, show the % discount applying in another column.</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</si>
  <si>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</si>
  <si>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</si>
  <si>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</si>
  <si>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 xml:space="preserve">[20.1]  </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</si>
  <si>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</si>
  <si>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</si>
  <si>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</si>
  <si>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of the goods can be linked to your purchase of those goods from your supplier.</t>
  </si>
  <si>
    <t>The invoice number on the commercial invoice issued by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</si>
  <si>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</si>
  <si>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Are the goods stored at a warehouse in Australia that is operated by your company? Please indicate this with "Yes" or "No"</t>
  </si>
  <si>
    <t>Transport expense: Australian port to your company's warehouse. Only provide this data if the goods are stored at your company's warehouse.</t>
  </si>
  <si>
    <t xml:space="preserve">[28.1]  </t>
  </si>
  <si>
    <t>The transport expense expressed per unit. Transport expense [28]/Quantity [15]. Please use the formula provided.</t>
  </si>
  <si>
    <t>Delivery expense: your company's warehouse to customer premises. Only provide this data if the goods are stored at your company's warehouse, and your company arranges delivery from your warehouse to the customer.</t>
  </si>
  <si>
    <t xml:space="preserve">[29.1]  </t>
  </si>
  <si>
    <t>The delivery expense expressed per unit. Delivery expense [29]/Quantity [15]. Please use the formula provided.</t>
  </si>
  <si>
    <t>Delivery expense: Australian port to customer premises. Only provide this data if your company arranges delivery from the Australian port to the customer.</t>
  </si>
  <si>
    <t xml:space="preserve">[30.1]  </t>
  </si>
  <si>
    <t>The delivery expense expressed per unit. Delivery expense [30]/Quantity [15]. Please use the formula provided.</t>
  </si>
  <si>
    <t>Selling, general and administrative expenses (including finance expenses)</t>
  </si>
  <si>
    <t>Accounting code</t>
  </si>
  <si>
    <t>Account name</t>
  </si>
  <si>
    <t xml:space="preserve">Is it a direct selling expense? </t>
  </si>
  <si>
    <t>Type of direct selling expense as reported in B-2</t>
  </si>
  <si>
    <t>Expense in accounting period</t>
  </si>
  <si>
    <t>Expense in relevant period</t>
  </si>
  <si>
    <t>Yes/No</t>
  </si>
  <si>
    <t>SG&amp;A account code as per the chart of accounts.</t>
  </si>
  <si>
    <t>SG&amp;A account name as per the chart of accounts.</t>
  </si>
  <si>
    <t>Is the expense a direct selling expense as reported in worksheet 'B-2 Cost to import and sell'?</t>
  </si>
  <si>
    <t>If the expense is a direct selling expense, specify what it is reported as in worksheet 'B-2 Cost to import and sell' e.g. Inland transport.</t>
  </si>
  <si>
    <t>Total expense amount for the SG&amp;A account in the most recent accounting period.</t>
  </si>
  <si>
    <t>Total expense amount for the SG&amp;A account in the relevant period.</t>
  </si>
  <si>
    <t>Selling, general and administrative expenses</t>
  </si>
  <si>
    <t>Amount for the relevant period</t>
  </si>
  <si>
    <t>Notes</t>
  </si>
  <si>
    <t>Net Revenue</t>
  </si>
  <si>
    <t>Total net sales revenue (i.e. excluding discounts and rebates) for your company.</t>
  </si>
  <si>
    <t>Total SG&amp;A</t>
  </si>
  <si>
    <t>Total SG&amp;A expense as reported in column F in worksheet 'C-3 SG&amp;A listing', excluding direct selling expenses.</t>
  </si>
  <si>
    <t>%</t>
  </si>
  <si>
    <t>Formula - SG&amp;A as a percentage of revenue.</t>
  </si>
  <si>
    <t xml:space="preserve">Source data for worksheet 'C-2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</si>
  <si>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</si>
  <si>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</si>
  <si>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</si>
  <si>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</si>
  <si>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</si>
  <si>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Quantity</t>
  </si>
  <si>
    <t>Purchase order number to the supplier</t>
  </si>
  <si>
    <t>Customs entry number/ Import declaration number</t>
  </si>
  <si>
    <t>Notes:</t>
  </si>
  <si>
    <t>Populate the column 'exhibit' with a reference to the relevant exhibit (or attachment)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</si>
  <si>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</si>
  <si>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</si>
  <si>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</si>
  <si>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'C-2 Sales'.</t>
  </si>
  <si>
    <t xml:space="preserve">The source of templated formulas are not required. </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</si>
  <si>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</si>
  <si>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</si>
  <si>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</si>
  <si>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</si>
  <si>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</si>
  <si>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</si>
  <si>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</si>
  <si>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</si>
  <si>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</si>
  <si>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</si>
  <si>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</si>
  <si>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</si>
  <si>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</si>
  <si>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</si>
  <si>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</si>
  <si>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</si>
  <si>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</si>
  <si>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</si>
  <si>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Re-export sales (if applicable)</t>
  </si>
  <si>
    <t>* account for variance as far as possible.</t>
  </si>
  <si>
    <t>Note:</t>
  </si>
  <si>
    <t xml:space="preserve">The objective of this upwards sales reconciliation is to reconcile the total sales revenue you provided in the 'C-2 Sales' worksheet to your audited financial statements. </t>
  </si>
  <si>
    <t>Complete the yellow cells only.</t>
  </si>
  <si>
    <t>If the account code can be traced to a sub-account, provide the sub-account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</si>
</sst>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20">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0"/>
      <color rgb="FFFF0000"/>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cellStyleXfs>
  <cellXfs count="114">
    <xf numFmtId="0" fontId="0" fillId="0" borderId="0" xfId="0"/>
    <xf numFmtId="0" fontId="3"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43" fontId="0" fillId="0" borderId="0" xfId="3" applyFont="1"/>
    <xf numFmtId="44" fontId="0" fillId="0" borderId="0" xfId="4" applyFont="1"/>
    <xf numFmtId="0" fontId="8" fillId="0" borderId="0" xfId="0" applyFont="1" applyAlignment="1">
      <alignment horizontal="left"/>
    </xf>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Alignment="1">
      <alignment horizontal="right"/>
    </xf>
    <xf numFmtId="0" fontId="9" fillId="0" borderId="0" xfId="0" applyFont="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3" fontId="0" fillId="0" borderId="0" xfId="2" applyFont="1" applyAlignment="1"/>
    <xf numFmtId="0" fontId="10" fillId="0" borderId="0" xfId="13" applyFont="1"/>
    <xf numFmtId="0" fontId="13" fillId="0" borderId="0" xfId="13" applyFont="1"/>
    <xf numFmtId="0" fontId="11" fillId="0" borderId="3" xfId="13" applyFont="1" applyBorder="1"/>
    <xf numFmtId="0" fontId="11" fillId="0" borderId="4" xfId="13" applyFont="1" applyBorder="1"/>
    <xf numFmtId="0" fontId="11" fillId="0" borderId="5" xfId="13" applyFont="1" applyBorder="1"/>
    <xf numFmtId="0" fontId="10" fillId="0" borderId="6" xfId="13" applyFont="1" applyBorder="1" applyAlignment="1">
      <alignment vertical="top"/>
    </xf>
    <xf numFmtId="43" fontId="10" fillId="3" borderId="7" xfId="3" applyFont="1" applyFill="1" applyBorder="1" applyAlignment="1">
      <alignment vertical="top"/>
    </xf>
    <xf numFmtId="43" fontId="10" fillId="4" borderId="8" xfId="3" applyFont="1" applyFill="1" applyBorder="1" applyAlignment="1">
      <alignment vertical="top"/>
    </xf>
    <xf numFmtId="43" fontId="10" fillId="5" borderId="9" xfId="6" applyFont="1" applyFill="1" applyBorder="1" applyAlignment="1">
      <alignment vertical="top"/>
    </xf>
    <xf numFmtId="43" fontId="10" fillId="5" borderId="6" xfId="6" applyFont="1" applyFill="1" applyBorder="1" applyAlignment="1">
      <alignment vertical="top"/>
    </xf>
    <xf numFmtId="0" fontId="10" fillId="0" borderId="10" xfId="13" quotePrefix="1" applyFont="1" applyBorder="1" applyAlignment="1">
      <alignment vertical="top"/>
    </xf>
    <xf numFmtId="43" fontId="10" fillId="0" borderId="2" xfId="3" applyFont="1" applyFill="1" applyBorder="1" applyAlignment="1">
      <alignment vertical="top"/>
    </xf>
    <xf numFmtId="43" fontId="10" fillId="4" borderId="11" xfId="3" applyFont="1" applyFill="1" applyBorder="1" applyAlignment="1">
      <alignment vertical="top"/>
    </xf>
    <xf numFmtId="0" fontId="10" fillId="0" borderId="12" xfId="13" quotePrefix="1" applyFont="1" applyBorder="1" applyAlignment="1">
      <alignment vertical="top"/>
    </xf>
    <xf numFmtId="43" fontId="10" fillId="0" borderId="13" xfId="3" applyFont="1" applyFill="1" applyBorder="1" applyAlignment="1">
      <alignment vertical="top"/>
    </xf>
    <xf numFmtId="0" fontId="10" fillId="0" borderId="11" xfId="13" applyFont="1" applyBorder="1" applyAlignment="1">
      <alignment vertical="top"/>
    </xf>
    <xf numFmtId="43" fontId="10" fillId="3" borderId="0" xfId="3" applyFont="1" applyFill="1" applyBorder="1" applyAlignment="1">
      <alignment vertical="top"/>
    </xf>
    <xf numFmtId="43" fontId="10" fillId="4" borderId="14" xfId="3" applyFont="1" applyFill="1" applyBorder="1" applyAlignment="1">
      <alignment vertical="top"/>
    </xf>
    <xf numFmtId="0" fontId="10" fillId="0" borderId="15" xfId="13" applyFont="1" applyBorder="1" applyAlignment="1">
      <alignment vertical="top"/>
    </xf>
    <xf numFmtId="43" fontId="10" fillId="3" borderId="16" xfId="3" applyFont="1" applyFill="1" applyBorder="1" applyAlignment="1">
      <alignment vertical="top"/>
    </xf>
    <xf numFmtId="43" fontId="10" fillId="3" borderId="9" xfId="3" applyFont="1" applyFill="1" applyBorder="1" applyAlignment="1">
      <alignment vertical="top"/>
    </xf>
    <xf numFmtId="43" fontId="10" fillId="0" borderId="17" xfId="3" applyFont="1" applyFill="1" applyBorder="1" applyAlignment="1">
      <alignment vertical="top"/>
    </xf>
    <xf numFmtId="43" fontId="10" fillId="0" borderId="18" xfId="3" applyFont="1" applyFill="1" applyBorder="1" applyAlignment="1">
      <alignment vertical="top"/>
    </xf>
    <xf numFmtId="43" fontId="10" fillId="0" borderId="16" xfId="3" applyFont="1" applyFill="1" applyBorder="1" applyAlignment="1">
      <alignment vertical="top"/>
    </xf>
    <xf numFmtId="43" fontId="10" fillId="0" borderId="19" xfId="3" applyFont="1" applyFill="1" applyBorder="1" applyAlignment="1">
      <alignment vertical="top"/>
    </xf>
    <xf numFmtId="43" fontId="10" fillId="0" borderId="21" xfId="3" applyFont="1" applyFill="1" applyBorder="1" applyAlignment="1">
      <alignment vertical="top"/>
    </xf>
    <xf numFmtId="43" fontId="10" fillId="0" borderId="9" xfId="3" applyFont="1" applyFill="1" applyBorder="1" applyAlignment="1">
      <alignment vertical="top"/>
    </xf>
    <xf numFmtId="43" fontId="10" fillId="3" borderId="20" xfId="3" applyFont="1" applyFill="1" applyBorder="1" applyAlignment="1">
      <alignment vertical="top"/>
    </xf>
    <xf numFmtId="43" fontId="10" fillId="3" borderId="22" xfId="3" applyFont="1" applyFill="1" applyBorder="1" applyAlignment="1">
      <alignment vertical="top"/>
    </xf>
    <xf numFmtId="43" fontId="10" fillId="3" borderId="17" xfId="3" applyFont="1" applyFill="1" applyBorder="1" applyAlignment="1">
      <alignment vertical="top"/>
    </xf>
    <xf numFmtId="43" fontId="10" fillId="3" borderId="18" xfId="3" applyFont="1" applyFill="1" applyBorder="1" applyAlignment="1">
      <alignment vertical="top"/>
    </xf>
    <xf numFmtId="43" fontId="10" fillId="5" borderId="23" xfId="6" applyFont="1" applyFill="1" applyBorder="1" applyAlignment="1">
      <alignment vertical="top"/>
    </xf>
    <xf numFmtId="43" fontId="10" fillId="5" borderId="14" xfId="6" applyFont="1" applyFill="1" applyBorder="1" applyAlignment="1">
      <alignment vertical="top"/>
    </xf>
    <xf numFmtId="0" fontId="11" fillId="0" borderId="0" xfId="13" applyFont="1"/>
    <xf numFmtId="0" fontId="10" fillId="3" borderId="0" xfId="13" applyFont="1" applyFill="1"/>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8" fillId="0" borderId="1" xfId="0" applyFont="1" applyBorder="1" applyAlignment="1">
      <alignment horizontal="left" vertical="center" wrapText="1"/>
    </xf>
    <xf numFmtId="0" fontId="15" fillId="0" borderId="0" xfId="0" applyFont="1" applyAlignment="1">
      <alignment horizontal="left" vertical="center"/>
    </xf>
    <xf numFmtId="0" fontId="17" fillId="0" borderId="0" xfId="0" quotePrefix="1" applyFont="1" applyAlignment="1">
      <alignment horizontal="left" vertical="center"/>
    </xf>
    <xf numFmtId="0" fontId="17" fillId="0" borderId="0" xfId="0" applyFont="1" applyAlignment="1">
      <alignment horizontal="left" vertical="center"/>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left"/>
    </xf>
    <xf numFmtId="0" fontId="19" fillId="0" borderId="0" xfId="0" applyFont="1"/>
    <xf numFmtId="43" fontId="19" fillId="0" borderId="0" xfId="2" applyFont="1" applyBorder="1" applyAlignment="1"/>
    <xf numFmtId="0" fontId="19" fillId="0" borderId="0" xfId="2" applyNumberFormat="1" applyFont="1" applyBorder="1" applyAlignment="1"/>
    <xf numFmtId="43" fontId="19" fillId="0" borderId="0" xfId="2" applyFont="1" applyFill="1" applyBorder="1" applyAlignment="1"/>
    <xf numFmtId="0" fontId="19" fillId="0" borderId="0" xfId="2" applyNumberFormat="1" applyFont="1" applyFill="1" applyBorder="1"/>
    <xf numFmtId="14" fontId="19"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0" xfId="0" applyFont="1" applyAlignment="1">
      <alignment horizontal="right"/>
    </xf>
    <xf numFmtId="0" fontId="1" fillId="0" borderId="1" xfId="5" applyFont="1" applyBorder="1" applyAlignment="1">
      <alignment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43" fontId="1" fillId="0" borderId="0" xfId="2" applyFont="1" applyAlignment="1"/>
    <xf numFmtId="43" fontId="1" fillId="0" borderId="0" xfId="2" applyFont="1" applyFill="1" applyAlignment="1"/>
    <xf numFmtId="0" fontId="1" fillId="0" borderId="1" xfId="0" applyFont="1" applyBorder="1" applyAlignment="1">
      <alignment horizontal="left" vertical="center" wrapText="1"/>
    </xf>
    <xf numFmtId="43" fontId="1" fillId="0" borderId="20" xfId="3" applyFont="1" applyFill="1" applyBorder="1" applyAlignment="1">
      <alignment vertical="top"/>
    </xf>
    <xf numFmtId="43" fontId="1" fillId="0" borderId="2" xfId="3" applyFont="1" applyFill="1" applyBorder="1" applyAlignment="1">
      <alignment vertical="top"/>
    </xf>
    <xf numFmtId="43" fontId="1" fillId="3" borderId="20" xfId="3" applyFont="1" applyFill="1" applyBorder="1" applyAlignment="1">
      <alignment vertical="top"/>
    </xf>
    <xf numFmtId="43" fontId="1" fillId="3" borderId="2" xfId="3" applyFont="1" applyFill="1" applyBorder="1" applyAlignment="1">
      <alignment vertical="top"/>
    </xf>
    <xf numFmtId="43" fontId="1" fillId="3" borderId="17" xfId="3" applyFont="1" applyFill="1" applyBorder="1" applyAlignment="1">
      <alignment vertical="top"/>
    </xf>
    <xf numFmtId="43" fontId="1" fillId="3" borderId="13" xfId="3" applyFont="1" applyFill="1" applyBorder="1" applyAlignment="1">
      <alignment vertical="top"/>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781050</xdr:colOff>
      <xdr:row>0</xdr:row>
      <xdr:rowOff>152400</xdr:rowOff>
    </xdr:from>
    <xdr:to>
      <xdr:col>39</xdr:col>
      <xdr:colOff>0</xdr:colOff>
      <xdr:row>3</xdr:row>
      <xdr:rowOff>161925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1328975" y="152400"/>
          <a:ext cx="299085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IDD &amp; ICD columns for investigations and accelerated reviews. Keep for duty assessments, reviews and continuations</a:t>
          </a:r>
          <a:endParaRPr lang="en-AU" sz="1100">
            <a:solidFill>
              <a:srgbClr val="FF0000"/>
            </a:solidFill>
          </a:endParaRPr>
        </a:p>
      </xdr:txBody>
    </xdr:sp>
    <xdr:clientData/>
  </xdr:twoCellAnchor>
  <xdr:twoCellAnchor>
    <xdr:from>
      <xdr:col>8</xdr:col>
      <xdr:colOff>657225</xdr:colOff>
      <xdr:row>45</xdr:row>
      <xdr:rowOff>47625</xdr:rowOff>
    </xdr:from>
    <xdr:to>
      <xdr:col>11</xdr:col>
      <xdr:colOff>819150</xdr:colOff>
      <xdr:row>49</xdr:row>
      <xdr:rowOff>114300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8201025" y="8267700"/>
          <a:ext cx="29908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notes 37 &amp; 38 for investigations and accelerated reviews. Keep for duty assessments, reviews and continuations</a:t>
          </a:r>
          <a:endParaRPr lang="en-AU"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333375</xdr:colOff>
      <xdr:row>0</xdr:row>
      <xdr:rowOff>219075</xdr:rowOff>
    </xdr:from>
    <xdr:to>
      <xdr:col>7</xdr:col>
      <xdr:colOff>209550</xdr:colOff>
      <xdr:row>3</xdr:row>
      <xdr:rowOff>19050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47975" y="219075"/>
          <a:ext cx="30765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rgbClr val="FF0000"/>
              </a:solidFill>
              <a:effectLst/>
              <a:latin typeface="+mn-lt"/>
              <a:ea typeface="+mn-ea"/>
              <a:cs typeface="+mn-cs"/>
            </a:rPr>
            <a:t>This worksheet is only required for Investigations and Continuations. Delete for any other case.</a:t>
          </a:r>
          <a:endParaRPr lang="en-AU"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342900</xdr:colOff>
      <xdr:row>0</xdr:row>
      <xdr:rowOff>85725</xdr:rowOff>
    </xdr:from>
    <xdr:to>
      <xdr:col>10</xdr:col>
      <xdr:colOff>171450</xdr:colOff>
      <xdr:row>3</xdr:row>
      <xdr:rowOff>180975</xdr:rowOff>
    </xdr:to>
    <xdr:sp macro="" textlink="">
      <xdr:nvSpPr>
        <xdr:cNvPr id="2" name="TextBox 1">
          <a:extLst>
            <a:ext uri="{FF2B5EF4-FFF2-40B4-BE49-F238E27FC236}">
              <a16:creationId xmlns:a16="http://schemas.microsoft.com/office/drawing/2014/main" id="{75B7016F-6CAC-4937-AE33-D17B008E5DA9}"/>
            </a:ext>
          </a:extLst>
        </xdr:cNvPr>
        <xdr:cNvSpPr txBox="1"/>
      </xdr:nvSpPr>
      <xdr:spPr>
        <a:xfrm>
          <a:off x="3152775" y="85725"/>
          <a:ext cx="411480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 managers: </a:t>
          </a:r>
          <a:r>
            <a:rPr lang="en-AU" sz="1100" b="0">
              <a:solidFill>
                <a:srgbClr val="FF0000"/>
              </a:solidFill>
            </a:rPr>
            <a:t>Update the MCC category column labels</a:t>
          </a:r>
          <a:r>
            <a:rPr lang="en-AU" sz="1100" b="0" baseline="0">
              <a:solidFill>
                <a:srgbClr val="FF0000"/>
              </a:solidFill>
            </a:rPr>
            <a:t> with the name of the MCC category. Add and delete columns as necessary. Remember to update the formula for the MCC in column [6].</a:t>
          </a:r>
          <a:endParaRPr lang="en-AU" sz="1100" b="0">
            <a:solidFill>
              <a:srgbClr val="FF0000"/>
            </a:solidFill>
          </a:endParaRPr>
        </a:p>
      </xdr:txBody>
    </xdr:sp>
    <xdr:clientData/>
  </xdr:twoCellAnchor>
  <xdr:twoCellAnchor>
    <xdr:from>
      <xdr:col>10</xdr:col>
      <xdr:colOff>257175</xdr:colOff>
      <xdr:row>0</xdr:row>
      <xdr:rowOff>85725</xdr:rowOff>
    </xdr:from>
    <xdr:to>
      <xdr:col>15</xdr:col>
      <xdr:colOff>661987</xdr:colOff>
      <xdr:row>3</xdr:row>
      <xdr:rowOff>200025</xdr:rowOff>
    </xdr:to>
    <xdr:sp macro="" textlink="">
      <xdr:nvSpPr>
        <xdr:cNvPr id="3" name="TextBox 2">
          <a:extLst>
            <a:ext uri="{FF2B5EF4-FFF2-40B4-BE49-F238E27FC236}">
              <a16:creationId xmlns:a16="http://schemas.microsoft.com/office/drawing/2014/main" id="{B07DDFD1-81BC-4A40-AD5A-588BCFAFF827}"/>
            </a:ext>
          </a:extLst>
        </xdr:cNvPr>
        <xdr:cNvSpPr txBox="1"/>
      </xdr:nvSpPr>
      <xdr:spPr>
        <a:xfrm>
          <a:off x="5924550" y="85725"/>
          <a:ext cx="3976687"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 managers: </a:t>
          </a:r>
          <a:r>
            <a:rPr lang="en-AU" sz="1100" b="0">
              <a:solidFill>
                <a:srgbClr val="FF0000"/>
              </a:solidFill>
            </a:rPr>
            <a:t>The specification column is meant to collect further product specification information if required. For example, if</a:t>
          </a:r>
          <a:r>
            <a:rPr lang="en-AU" sz="1100" b="0" baseline="0">
              <a:solidFill>
                <a:srgbClr val="FF0000"/>
              </a:solidFill>
            </a:rPr>
            <a:t> the</a:t>
          </a:r>
          <a:r>
            <a:rPr lang="en-AU" sz="1100" b="0">
              <a:solidFill>
                <a:srgbClr val="FF0000"/>
              </a:solidFill>
            </a:rPr>
            <a:t> MCC category is thickness &lt;10mm, this column could refer</a:t>
          </a:r>
          <a:r>
            <a:rPr lang="en-AU" sz="1100" b="0" baseline="0">
              <a:solidFill>
                <a:srgbClr val="FF0000"/>
              </a:solidFill>
            </a:rPr>
            <a:t> to</a:t>
          </a:r>
          <a:r>
            <a:rPr lang="en-AU" sz="1100" b="0">
              <a:solidFill>
                <a:srgbClr val="FF0000"/>
              </a:solidFill>
            </a:rPr>
            <a:t> the thickness of the goods.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heetViews>
  <sheetFormatPr defaultRowHeight="13.15"/>
  <cols>
    <col min="1" max="15" width="14" customWidth="1"/>
  </cols>
  <sheetData>
    <row r="1" spans="1:15" ht="17.45">
      <c r="A1" s="11" t="s">
        <v>0</v>
      </c>
    </row>
    <row r="2" spans="1:15" ht="17.45">
      <c r="A2" s="12"/>
    </row>
    <row r="3" spans="1:15" ht="17.45">
      <c r="A3" s="13" t="s">
        <v>1</v>
      </c>
    </row>
    <row r="4" spans="1:15" ht="13.9" thickBot="1"/>
    <row r="5" spans="1:15" ht="13.9" thickBot="1">
      <c r="B5" s="94" t="s">
        <v>2</v>
      </c>
      <c r="C5" s="95"/>
      <c r="D5" s="95"/>
      <c r="E5" s="95"/>
      <c r="F5" s="95"/>
      <c r="G5" s="96"/>
      <c r="I5" s="94" t="s">
        <v>3</v>
      </c>
      <c r="J5" s="95"/>
      <c r="K5" s="95"/>
      <c r="L5" s="95"/>
      <c r="M5" s="95"/>
      <c r="N5" s="96"/>
    </row>
    <row r="6" spans="1:15" ht="39.6">
      <c r="A6" s="2" t="s">
        <v>4</v>
      </c>
      <c r="B6" s="2" t="s">
        <v>5</v>
      </c>
      <c r="C6" s="2" t="s">
        <v>6</v>
      </c>
      <c r="D6" s="2" t="s">
        <v>7</v>
      </c>
      <c r="E6" s="2" t="s">
        <v>8</v>
      </c>
      <c r="F6" s="2" t="s">
        <v>9</v>
      </c>
      <c r="G6" s="2" t="s">
        <v>10</v>
      </c>
      <c r="H6" s="2" t="s">
        <v>11</v>
      </c>
      <c r="I6" s="2" t="s">
        <v>12</v>
      </c>
      <c r="J6" s="2" t="s">
        <v>13</v>
      </c>
      <c r="K6" s="2" t="s">
        <v>7</v>
      </c>
      <c r="L6" s="2" t="s">
        <v>8</v>
      </c>
      <c r="M6" s="2" t="s">
        <v>9</v>
      </c>
      <c r="N6" s="2" t="s">
        <v>10</v>
      </c>
      <c r="O6" s="2" t="s">
        <v>14</v>
      </c>
    </row>
    <row r="7" spans="1:15">
      <c r="A7" s="16" t="s">
        <v>15</v>
      </c>
      <c r="B7" s="16" t="s">
        <v>16</v>
      </c>
      <c r="C7" s="16" t="s">
        <v>17</v>
      </c>
      <c r="D7" s="16" t="s">
        <v>18</v>
      </c>
      <c r="E7" s="16" t="s">
        <v>19</v>
      </c>
      <c r="F7" s="16" t="s">
        <v>20</v>
      </c>
      <c r="G7" s="16" t="s">
        <v>21</v>
      </c>
      <c r="H7" s="16" t="s">
        <v>22</v>
      </c>
      <c r="I7" s="16" t="s">
        <v>23</v>
      </c>
      <c r="J7" s="16" t="s">
        <v>24</v>
      </c>
      <c r="K7" s="16" t="s">
        <v>25</v>
      </c>
      <c r="L7" s="16" t="s">
        <v>26</v>
      </c>
      <c r="M7" s="16" t="s">
        <v>27</v>
      </c>
      <c r="N7" s="16" t="s">
        <v>28</v>
      </c>
      <c r="O7" s="16" t="s">
        <v>29</v>
      </c>
    </row>
    <row r="10" spans="1:15">
      <c r="A10" s="30" t="s">
        <v>30</v>
      </c>
      <c r="B10" t="s">
        <v>31</v>
      </c>
    </row>
    <row r="11" spans="1:15">
      <c r="A11" s="30" t="s">
        <v>32</v>
      </c>
      <c r="B11" t="s">
        <v>33</v>
      </c>
    </row>
    <row r="12" spans="1:15">
      <c r="A12" s="30" t="s">
        <v>34</v>
      </c>
      <c r="B12" t="s">
        <v>35</v>
      </c>
    </row>
    <row r="13" spans="1:15">
      <c r="A13" s="30" t="s">
        <v>36</v>
      </c>
      <c r="B13" t="s">
        <v>37</v>
      </c>
    </row>
    <row r="14" spans="1:15">
      <c r="A14" s="30" t="s">
        <v>38</v>
      </c>
      <c r="B14" t="s">
        <v>39</v>
      </c>
    </row>
    <row r="15" spans="1:15">
      <c r="A15" s="30" t="s">
        <v>40</v>
      </c>
      <c r="B15" s="82" t="s">
        <v>41</v>
      </c>
    </row>
    <row r="16" spans="1:15">
      <c r="A16" s="30" t="s">
        <v>42</v>
      </c>
      <c r="B16" t="s">
        <v>43</v>
      </c>
    </row>
    <row r="17" spans="1:2">
      <c r="A17" s="30" t="s">
        <v>44</v>
      </c>
      <c r="B17" s="82" t="s">
        <v>45</v>
      </c>
    </row>
    <row r="18" spans="1:2">
      <c r="A18" s="30" t="s">
        <v>46</v>
      </c>
      <c r="B18" t="s">
        <v>47</v>
      </c>
    </row>
    <row r="19" spans="1:2">
      <c r="A19" s="30" t="s">
        <v>48</v>
      </c>
      <c r="B19" t="s">
        <v>49</v>
      </c>
    </row>
    <row r="20" spans="1:2">
      <c r="A20" s="30" t="s">
        <v>50</v>
      </c>
      <c r="B20" t="s">
        <v>51</v>
      </c>
    </row>
    <row r="21" spans="1:2">
      <c r="A21" s="30" t="s">
        <v>52</v>
      </c>
      <c r="B21" t="s">
        <v>53</v>
      </c>
    </row>
    <row r="22" spans="1:2">
      <c r="A22" s="30" t="s">
        <v>54</v>
      </c>
      <c r="B22" s="82" t="s">
        <v>55</v>
      </c>
    </row>
    <row r="23" spans="1:2">
      <c r="A23" s="30" t="s">
        <v>56</v>
      </c>
      <c r="B23" t="s">
        <v>57</v>
      </c>
    </row>
    <row r="24" spans="1:2">
      <c r="A24" s="30" t="s">
        <v>58</v>
      </c>
      <c r="B24" t="s">
        <v>59</v>
      </c>
    </row>
    <row r="29" spans="1:2" ht="13.9">
      <c r="B29" s="31"/>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1"/>
  <sheetViews>
    <sheetView zoomScaleNormal="100" workbookViewId="0">
      <pane ySplit="7" topLeftCell="A8" activePane="bottomLeft" state="frozen"/>
      <selection pane="bottomLeft" activeCell="AI6" sqref="AI6"/>
    </sheetView>
  </sheetViews>
  <sheetFormatPr defaultRowHeight="13.15"/>
  <cols>
    <col min="1" max="39" width="14.28515625" customWidth="1"/>
  </cols>
  <sheetData>
    <row r="1" spans="1:39" ht="17.45">
      <c r="A1" s="11" t="s">
        <v>0</v>
      </c>
      <c r="B1" s="11"/>
    </row>
    <row r="2" spans="1:39" ht="17.45">
      <c r="A2" s="12"/>
      <c r="B2" s="12"/>
    </row>
    <row r="3" spans="1:39" ht="17.45">
      <c r="A3" s="13" t="s">
        <v>60</v>
      </c>
      <c r="B3" s="13"/>
    </row>
    <row r="4" spans="1:39" ht="18" thickBot="1">
      <c r="A4" s="13"/>
      <c r="B4" s="13"/>
    </row>
    <row r="5" spans="1:39" s="34" customFormat="1" ht="13.9" thickBot="1">
      <c r="A5" s="33"/>
      <c r="B5" s="97" t="s">
        <v>61</v>
      </c>
      <c r="C5" s="98"/>
      <c r="D5" s="99"/>
      <c r="E5" s="97" t="s">
        <v>62</v>
      </c>
      <c r="F5" s="98"/>
      <c r="G5" s="98"/>
      <c r="H5" s="98"/>
      <c r="I5" s="98"/>
      <c r="J5" s="98"/>
      <c r="K5" s="98"/>
      <c r="L5" s="98"/>
      <c r="M5" s="99"/>
      <c r="N5" s="97" t="s">
        <v>63</v>
      </c>
      <c r="O5" s="98"/>
      <c r="P5" s="98"/>
      <c r="Q5" s="98"/>
      <c r="R5" s="98"/>
      <c r="S5" s="98"/>
      <c r="T5" s="99"/>
      <c r="U5" s="97" t="s">
        <v>64</v>
      </c>
      <c r="V5" s="98"/>
      <c r="W5" s="98"/>
      <c r="X5" s="98"/>
      <c r="Y5" s="98"/>
      <c r="Z5" s="98"/>
      <c r="AA5" s="98"/>
      <c r="AB5" s="98"/>
      <c r="AC5" s="99"/>
      <c r="AD5" s="97" t="s">
        <v>65</v>
      </c>
      <c r="AE5" s="98"/>
      <c r="AF5" s="98"/>
      <c r="AG5" s="98"/>
      <c r="AH5" s="98"/>
      <c r="AI5" s="98"/>
      <c r="AJ5" s="98"/>
      <c r="AK5" s="98"/>
      <c r="AL5" s="99"/>
      <c r="AM5" s="35"/>
    </row>
    <row r="6" spans="1:39" s="32" customFormat="1" ht="66">
      <c r="A6" s="3" t="s">
        <v>66</v>
      </c>
      <c r="B6" s="3" t="s">
        <v>4</v>
      </c>
      <c r="C6" s="3" t="s">
        <v>5</v>
      </c>
      <c r="D6" s="3" t="s">
        <v>67</v>
      </c>
      <c r="E6" s="3" t="s">
        <v>68</v>
      </c>
      <c r="F6" s="3" t="s">
        <v>69</v>
      </c>
      <c r="G6" s="3" t="s">
        <v>70</v>
      </c>
      <c r="H6" s="3" t="s">
        <v>71</v>
      </c>
      <c r="I6" s="3" t="s">
        <v>72</v>
      </c>
      <c r="J6" s="3" t="s">
        <v>73</v>
      </c>
      <c r="K6" s="3" t="s">
        <v>74</v>
      </c>
      <c r="L6" s="3" t="s">
        <v>75</v>
      </c>
      <c r="M6" s="3" t="s">
        <v>76</v>
      </c>
      <c r="N6" s="3" t="s">
        <v>77</v>
      </c>
      <c r="O6" s="3" t="s">
        <v>78</v>
      </c>
      <c r="P6" s="3" t="s">
        <v>79</v>
      </c>
      <c r="Q6" s="3" t="s">
        <v>80</v>
      </c>
      <c r="R6" s="3" t="s">
        <v>81</v>
      </c>
      <c r="S6" s="3" t="s">
        <v>82</v>
      </c>
      <c r="T6" s="3" t="s">
        <v>83</v>
      </c>
      <c r="U6" s="3" t="s">
        <v>84</v>
      </c>
      <c r="V6" s="3" t="s">
        <v>85</v>
      </c>
      <c r="W6" s="3" t="s">
        <v>86</v>
      </c>
      <c r="X6" s="3" t="s">
        <v>87</v>
      </c>
      <c r="Y6" s="3" t="s">
        <v>88</v>
      </c>
      <c r="Z6" s="3" t="s">
        <v>89</v>
      </c>
      <c r="AA6" s="3" t="s">
        <v>90</v>
      </c>
      <c r="AB6" s="3" t="s">
        <v>91</v>
      </c>
      <c r="AC6" s="3" t="s">
        <v>92</v>
      </c>
      <c r="AD6" s="3" t="s">
        <v>93</v>
      </c>
      <c r="AE6" s="3" t="s">
        <v>94</v>
      </c>
      <c r="AF6" s="3" t="s">
        <v>95</v>
      </c>
      <c r="AG6" s="3" t="s">
        <v>96</v>
      </c>
      <c r="AH6" s="3" t="s">
        <v>97</v>
      </c>
      <c r="AI6" s="3" t="s">
        <v>98</v>
      </c>
      <c r="AJ6" s="3" t="s">
        <v>99</v>
      </c>
      <c r="AK6" s="3" t="s">
        <v>100</v>
      </c>
      <c r="AL6" s="3" t="s">
        <v>101</v>
      </c>
      <c r="AM6" s="3" t="s">
        <v>102</v>
      </c>
    </row>
    <row r="7" spans="1:39" s="32" customFormat="1">
      <c r="A7" s="36" t="s">
        <v>15</v>
      </c>
      <c r="B7" s="36" t="s">
        <v>16</v>
      </c>
      <c r="C7" s="36" t="s">
        <v>17</v>
      </c>
      <c r="D7" s="36" t="s">
        <v>18</v>
      </c>
      <c r="E7" s="36" t="s">
        <v>19</v>
      </c>
      <c r="F7" s="36" t="s">
        <v>20</v>
      </c>
      <c r="G7" s="36" t="s">
        <v>21</v>
      </c>
      <c r="H7" s="16" t="s">
        <v>22</v>
      </c>
      <c r="I7" s="16" t="s">
        <v>23</v>
      </c>
      <c r="J7" s="16" t="s">
        <v>24</v>
      </c>
      <c r="K7" s="16" t="s">
        <v>25</v>
      </c>
      <c r="L7" s="16" t="s">
        <v>26</v>
      </c>
      <c r="M7" s="16" t="s">
        <v>27</v>
      </c>
      <c r="N7" s="16" t="s">
        <v>28</v>
      </c>
      <c r="O7" s="16" t="s">
        <v>29</v>
      </c>
      <c r="P7" s="16" t="s">
        <v>103</v>
      </c>
      <c r="Q7" s="16" t="s">
        <v>104</v>
      </c>
      <c r="R7" s="16" t="s">
        <v>105</v>
      </c>
      <c r="S7" s="16" t="s">
        <v>106</v>
      </c>
      <c r="T7" s="16" t="s">
        <v>107</v>
      </c>
      <c r="U7" s="16" t="s">
        <v>108</v>
      </c>
      <c r="V7" s="16" t="s">
        <v>109</v>
      </c>
      <c r="W7" s="16" t="s">
        <v>110</v>
      </c>
      <c r="X7" s="16" t="s">
        <v>111</v>
      </c>
      <c r="Y7" s="16" t="s">
        <v>112</v>
      </c>
      <c r="Z7" s="16" t="s">
        <v>113</v>
      </c>
      <c r="AA7" s="16" t="s">
        <v>114</v>
      </c>
      <c r="AB7" s="16" t="s">
        <v>115</v>
      </c>
      <c r="AC7" s="16" t="s">
        <v>116</v>
      </c>
      <c r="AD7" s="16" t="s">
        <v>117</v>
      </c>
      <c r="AE7" s="16" t="s">
        <v>118</v>
      </c>
      <c r="AF7" s="16" t="s">
        <v>119</v>
      </c>
      <c r="AG7" s="16" t="s">
        <v>120</v>
      </c>
      <c r="AH7" s="16" t="s">
        <v>121</v>
      </c>
      <c r="AI7" s="16" t="s">
        <v>122</v>
      </c>
      <c r="AJ7" s="16" t="s">
        <v>123</v>
      </c>
      <c r="AK7" s="16" t="s">
        <v>124</v>
      </c>
      <c r="AL7" s="16" t="s">
        <v>125</v>
      </c>
      <c r="AM7" s="16" t="s">
        <v>126</v>
      </c>
    </row>
    <row r="8" spans="1:39">
      <c r="A8" s="84" t="s">
        <v>127</v>
      </c>
      <c r="B8" s="84" t="s">
        <v>128</v>
      </c>
      <c r="C8" s="84" t="s">
        <v>129</v>
      </c>
      <c r="D8" s="84"/>
      <c r="E8" s="85">
        <v>7000</v>
      </c>
      <c r="F8" s="87">
        <v>5</v>
      </c>
      <c r="G8" s="87">
        <v>0.8</v>
      </c>
      <c r="H8" s="87">
        <f>E8/G8</f>
        <v>8750</v>
      </c>
      <c r="I8" s="87">
        <f t="shared" ref="I8:I9" si="0">F8/G8</f>
        <v>6.25</v>
      </c>
      <c r="J8" s="85">
        <v>4000</v>
      </c>
      <c r="K8" s="85">
        <v>1000</v>
      </c>
      <c r="L8" s="87">
        <v>150</v>
      </c>
      <c r="M8" s="85">
        <v>150000</v>
      </c>
      <c r="N8" s="86" t="s">
        <v>130</v>
      </c>
      <c r="O8" s="89">
        <v>43831</v>
      </c>
      <c r="P8" s="88" t="s">
        <v>131</v>
      </c>
      <c r="Q8" s="89">
        <v>43845</v>
      </c>
      <c r="R8" s="86" t="s">
        <v>132</v>
      </c>
      <c r="S8" s="86" t="s">
        <v>133</v>
      </c>
      <c r="T8" s="85">
        <v>0.8</v>
      </c>
      <c r="U8" s="85" t="s">
        <v>134</v>
      </c>
      <c r="V8" s="85">
        <v>8</v>
      </c>
      <c r="W8" s="85" t="s">
        <v>135</v>
      </c>
      <c r="X8" s="85">
        <v>10000</v>
      </c>
      <c r="Y8" s="85">
        <v>0</v>
      </c>
      <c r="Z8" s="85">
        <v>0</v>
      </c>
      <c r="AA8" s="85">
        <v>0</v>
      </c>
      <c r="AB8" s="85">
        <f t="shared" ref="AB8:AB9" si="1">X8-Y8-Z8+AA8</f>
        <v>10000</v>
      </c>
      <c r="AC8" s="85">
        <f>AB8/T8</f>
        <v>12500</v>
      </c>
      <c r="AD8" s="85">
        <f>H8/L8*V8</f>
        <v>466.66666666666669</v>
      </c>
      <c r="AE8" s="85">
        <f t="shared" ref="AE8:AE9" si="2">I8/M8*X8</f>
        <v>0.41666666666666663</v>
      </c>
      <c r="AF8" s="85">
        <f>AC8+AD8+AE8</f>
        <v>12967.083333333332</v>
      </c>
      <c r="AG8" s="85">
        <f t="shared" ref="AG8:AG9" si="3">J8/L8*V8</f>
        <v>213.33333333333334</v>
      </c>
      <c r="AH8" s="85">
        <f t="shared" ref="AH8:AH9" si="4">K8/L8*V8</f>
        <v>53.333333333333336</v>
      </c>
      <c r="AI8" s="85"/>
      <c r="AJ8" s="85"/>
      <c r="AK8" s="85">
        <v>1000</v>
      </c>
      <c r="AL8" s="85"/>
      <c r="AM8" s="85">
        <f>SUM(AF8:AL8)</f>
        <v>14233.75</v>
      </c>
    </row>
    <row r="9" spans="1:39">
      <c r="A9" s="84" t="s">
        <v>127</v>
      </c>
      <c r="B9" s="84" t="s">
        <v>128</v>
      </c>
      <c r="C9" s="84" t="s">
        <v>129</v>
      </c>
      <c r="D9" s="84"/>
      <c r="E9" s="85">
        <v>7000</v>
      </c>
      <c r="F9" s="87">
        <v>5</v>
      </c>
      <c r="G9" s="87">
        <v>0.8</v>
      </c>
      <c r="H9" s="87">
        <f t="shared" ref="H9" si="5">E9/G9</f>
        <v>8750</v>
      </c>
      <c r="I9" s="87">
        <f t="shared" si="0"/>
        <v>6.25</v>
      </c>
      <c r="J9" s="85">
        <v>4000</v>
      </c>
      <c r="K9" s="85">
        <v>1000</v>
      </c>
      <c r="L9" s="87">
        <v>150</v>
      </c>
      <c r="M9" s="85">
        <v>150000</v>
      </c>
      <c r="N9" s="86" t="s">
        <v>130</v>
      </c>
      <c r="O9" s="89">
        <v>43831</v>
      </c>
      <c r="P9" s="88" t="s">
        <v>131</v>
      </c>
      <c r="Q9" s="89">
        <v>43845</v>
      </c>
      <c r="R9" s="86" t="s">
        <v>132</v>
      </c>
      <c r="S9" s="86" t="s">
        <v>133</v>
      </c>
      <c r="T9" s="85">
        <v>0.8</v>
      </c>
      <c r="U9" s="85" t="s">
        <v>136</v>
      </c>
      <c r="V9" s="85">
        <v>2</v>
      </c>
      <c r="W9" s="85" t="s">
        <v>135</v>
      </c>
      <c r="X9" s="85">
        <v>2000</v>
      </c>
      <c r="Y9" s="85">
        <v>0</v>
      </c>
      <c r="Z9" s="85">
        <v>0</v>
      </c>
      <c r="AA9" s="85">
        <v>0</v>
      </c>
      <c r="AB9" s="85">
        <f t="shared" si="1"/>
        <v>2000</v>
      </c>
      <c r="AC9" s="85">
        <f t="shared" ref="AC9" si="6">AB9/T9</f>
        <v>2500</v>
      </c>
      <c r="AD9" s="85">
        <f t="shared" ref="AD9" si="7">H9/L9*V9</f>
        <v>116.66666666666667</v>
      </c>
      <c r="AE9" s="85">
        <f t="shared" si="2"/>
        <v>8.3333333333333329E-2</v>
      </c>
      <c r="AF9" s="85">
        <f t="shared" ref="AF9" si="8">AC9+AD9+AE9</f>
        <v>2616.75</v>
      </c>
      <c r="AG9" s="85">
        <f t="shared" si="3"/>
        <v>53.333333333333336</v>
      </c>
      <c r="AH9" s="85">
        <f t="shared" si="4"/>
        <v>13.333333333333334</v>
      </c>
      <c r="AI9" s="85"/>
      <c r="AJ9" s="85"/>
      <c r="AK9" s="85">
        <v>200</v>
      </c>
      <c r="AL9" s="85"/>
      <c r="AM9" s="85">
        <f t="shared" ref="AM9" si="9">SUM(AF9:AL9)</f>
        <v>2883.416666666667</v>
      </c>
    </row>
    <row r="10" spans="1:39">
      <c r="E10" s="105"/>
      <c r="F10" s="106"/>
      <c r="G10" s="106"/>
      <c r="H10" s="105"/>
      <c r="I10" s="106"/>
      <c r="J10" s="105"/>
      <c r="K10" s="105"/>
      <c r="L10" s="106"/>
      <c r="M10" s="105"/>
      <c r="N10" s="91"/>
      <c r="O10" s="90"/>
      <c r="P10" s="91"/>
      <c r="Q10" s="90"/>
      <c r="R10" s="91"/>
      <c r="S10" s="91"/>
      <c r="T10" s="37"/>
      <c r="U10" s="105"/>
      <c r="V10" s="105"/>
      <c r="W10" s="37"/>
      <c r="X10" s="37"/>
      <c r="Y10" s="37"/>
      <c r="Z10" s="37"/>
      <c r="AA10" s="37"/>
      <c r="AB10" s="105"/>
      <c r="AC10" s="105"/>
      <c r="AD10" s="105"/>
      <c r="AE10" s="105"/>
      <c r="AF10" s="105"/>
      <c r="AG10" s="105"/>
      <c r="AH10" s="105"/>
      <c r="AI10" s="105"/>
      <c r="AJ10" s="37"/>
      <c r="AK10" s="37"/>
      <c r="AL10" s="37"/>
      <c r="AM10" s="37"/>
    </row>
    <row r="12" spans="1:39">
      <c r="A12" s="30" t="s">
        <v>30</v>
      </c>
      <c r="B12" s="82" t="s">
        <v>137</v>
      </c>
    </row>
    <row r="13" spans="1:39">
      <c r="A13" s="30" t="s">
        <v>32</v>
      </c>
      <c r="B13" t="s">
        <v>138</v>
      </c>
    </row>
    <row r="14" spans="1:39">
      <c r="A14" s="30" t="s">
        <v>34</v>
      </c>
      <c r="B14" t="s">
        <v>139</v>
      </c>
    </row>
    <row r="15" spans="1:39">
      <c r="A15" s="30" t="s">
        <v>36</v>
      </c>
      <c r="B15" t="s">
        <v>140</v>
      </c>
    </row>
    <row r="16" spans="1:39">
      <c r="A16" s="30" t="s">
        <v>38</v>
      </c>
      <c r="B16" s="83" t="s">
        <v>141</v>
      </c>
    </row>
    <row r="17" spans="1:2">
      <c r="A17" s="30" t="s">
        <v>40</v>
      </c>
      <c r="B17" s="83" t="s">
        <v>142</v>
      </c>
    </row>
    <row r="18" spans="1:2">
      <c r="A18" s="30" t="s">
        <v>42</v>
      </c>
      <c r="B18" s="83" t="s">
        <v>143</v>
      </c>
    </row>
    <row r="19" spans="1:2">
      <c r="A19" s="30" t="s">
        <v>44</v>
      </c>
      <c r="B19" s="83" t="s">
        <v>144</v>
      </c>
    </row>
    <row r="20" spans="1:2">
      <c r="A20" s="30" t="s">
        <v>46</v>
      </c>
      <c r="B20" s="83" t="s">
        <v>145</v>
      </c>
    </row>
    <row r="21" spans="1:2">
      <c r="A21" s="30" t="s">
        <v>48</v>
      </c>
      <c r="B21" s="83" t="s">
        <v>146</v>
      </c>
    </row>
    <row r="22" spans="1:2">
      <c r="A22" s="30" t="s">
        <v>50</v>
      </c>
      <c r="B22" s="82" t="s">
        <v>147</v>
      </c>
    </row>
    <row r="23" spans="1:2">
      <c r="A23" s="30" t="s">
        <v>52</v>
      </c>
      <c r="B23" t="s">
        <v>148</v>
      </c>
    </row>
    <row r="24" spans="1:2">
      <c r="A24" s="30" t="s">
        <v>54</v>
      </c>
      <c r="B24" s="83" t="s">
        <v>149</v>
      </c>
    </row>
    <row r="25" spans="1:2">
      <c r="A25" s="30" t="s">
        <v>56</v>
      </c>
      <c r="B25" t="s">
        <v>150</v>
      </c>
    </row>
    <row r="26" spans="1:2">
      <c r="A26" s="92" t="s">
        <v>58</v>
      </c>
      <c r="B26" t="s">
        <v>151</v>
      </c>
    </row>
    <row r="27" spans="1:2">
      <c r="A27" s="92" t="s">
        <v>152</v>
      </c>
      <c r="B27" s="82" t="s">
        <v>153</v>
      </c>
    </row>
    <row r="28" spans="1:2">
      <c r="A28" s="92" t="s">
        <v>154</v>
      </c>
      <c r="B28" s="83" t="s">
        <v>155</v>
      </c>
    </row>
    <row r="29" spans="1:2">
      <c r="A29" s="92" t="s">
        <v>156</v>
      </c>
      <c r="B29" t="s">
        <v>157</v>
      </c>
    </row>
    <row r="30" spans="1:2">
      <c r="A30" s="92" t="s">
        <v>158</v>
      </c>
      <c r="B30" s="83" t="s">
        <v>159</v>
      </c>
    </row>
    <row r="31" spans="1:2">
      <c r="A31" s="92" t="s">
        <v>160</v>
      </c>
      <c r="B31" s="83" t="s">
        <v>161</v>
      </c>
    </row>
    <row r="32" spans="1:2">
      <c r="A32" s="92" t="s">
        <v>162</v>
      </c>
      <c r="B32" s="83" t="s">
        <v>163</v>
      </c>
    </row>
    <row r="33" spans="1:16">
      <c r="A33" s="92" t="s">
        <v>164</v>
      </c>
      <c r="B33" s="83" t="s">
        <v>165</v>
      </c>
    </row>
    <row r="34" spans="1:16">
      <c r="A34" s="92" t="s">
        <v>166</v>
      </c>
      <c r="B34" s="83" t="s">
        <v>167</v>
      </c>
    </row>
    <row r="35" spans="1:16">
      <c r="A35" s="92" t="s">
        <v>168</v>
      </c>
      <c r="B35" t="s">
        <v>169</v>
      </c>
    </row>
    <row r="36" spans="1:16">
      <c r="A36" s="92" t="s">
        <v>170</v>
      </c>
      <c r="B36" s="83" t="s">
        <v>171</v>
      </c>
    </row>
    <row r="37" spans="1:16">
      <c r="A37" s="92" t="s">
        <v>172</v>
      </c>
      <c r="B37" s="83" t="s">
        <v>173</v>
      </c>
    </row>
    <row r="38" spans="1:16">
      <c r="A38" s="92" t="s">
        <v>174</v>
      </c>
      <c r="B38" t="s">
        <v>175</v>
      </c>
    </row>
    <row r="39" spans="1:16">
      <c r="A39" s="92" t="s">
        <v>176</v>
      </c>
      <c r="B39" s="83" t="s">
        <v>177</v>
      </c>
      <c r="P39" s="83"/>
    </row>
    <row r="40" spans="1:16">
      <c r="A40" s="30" t="s">
        <v>178</v>
      </c>
      <c r="B40" s="83" t="s">
        <v>179</v>
      </c>
      <c r="P40" s="83"/>
    </row>
    <row r="41" spans="1:16">
      <c r="A41" s="30" t="s">
        <v>180</v>
      </c>
      <c r="B41" s="83" t="s">
        <v>181</v>
      </c>
      <c r="P41" s="83"/>
    </row>
    <row r="42" spans="1:16">
      <c r="A42" s="30" t="s">
        <v>182</v>
      </c>
      <c r="B42" s="83" t="s">
        <v>183</v>
      </c>
    </row>
    <row r="43" spans="1:16">
      <c r="A43" s="30" t="s">
        <v>184</v>
      </c>
      <c r="B43" s="83" t="s">
        <v>185</v>
      </c>
      <c r="P43" s="83"/>
    </row>
    <row r="44" spans="1:16">
      <c r="A44" s="30" t="s">
        <v>186</v>
      </c>
      <c r="B44" s="83" t="s">
        <v>187</v>
      </c>
      <c r="P44" s="83"/>
    </row>
    <row r="45" spans="1:16">
      <c r="A45" s="92" t="s">
        <v>188</v>
      </c>
      <c r="B45" t="s">
        <v>189</v>
      </c>
      <c r="P45" s="83"/>
    </row>
    <row r="46" spans="1:16">
      <c r="A46" s="92" t="s">
        <v>190</v>
      </c>
      <c r="B46" s="83" t="s">
        <v>191</v>
      </c>
      <c r="P46" s="83"/>
    </row>
    <row r="47" spans="1:16">
      <c r="A47" s="92" t="s">
        <v>192</v>
      </c>
      <c r="B47" s="83" t="s">
        <v>193</v>
      </c>
      <c r="P47" s="83"/>
    </row>
    <row r="48" spans="1:16">
      <c r="A48" s="92" t="s">
        <v>194</v>
      </c>
      <c r="B48" s="83" t="s">
        <v>195</v>
      </c>
      <c r="P48" s="83"/>
    </row>
    <row r="49" spans="1:16">
      <c r="A49" s="92" t="s">
        <v>196</v>
      </c>
      <c r="B49" s="83" t="s">
        <v>197</v>
      </c>
      <c r="P49" s="83"/>
    </row>
    <row r="50" spans="1:16">
      <c r="A50" s="92" t="s">
        <v>198</v>
      </c>
      <c r="B50" s="83" t="s">
        <v>199</v>
      </c>
      <c r="P50" s="83"/>
    </row>
    <row r="51" spans="1:16">
      <c r="A51" s="92"/>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J7" sqref="J7"/>
    </sheetView>
  </sheetViews>
  <sheetFormatPr defaultRowHeight="13.15"/>
  <cols>
    <col min="1" max="1" width="12" customWidth="1"/>
    <col min="2" max="2" width="13.7109375" customWidth="1"/>
    <col min="3" max="8" width="12" customWidth="1"/>
    <col min="9" max="10" width="12.28515625" customWidth="1"/>
  </cols>
  <sheetData>
    <row r="1" spans="1:10" ht="17.45">
      <c r="A1" s="11" t="s">
        <v>0</v>
      </c>
      <c r="B1" s="11"/>
    </row>
    <row r="2" spans="1:10" ht="17.45">
      <c r="A2" s="12"/>
      <c r="B2" s="12"/>
    </row>
    <row r="3" spans="1:10" ht="17.45">
      <c r="A3" s="13" t="s">
        <v>200</v>
      </c>
      <c r="B3" s="13"/>
    </row>
    <row r="4" spans="1:10" ht="17.45">
      <c r="A4" s="13"/>
      <c r="B4" s="13"/>
    </row>
    <row r="5" spans="1:10" ht="39.6">
      <c r="A5" s="3" t="s">
        <v>5</v>
      </c>
      <c r="B5" s="3" t="s">
        <v>4</v>
      </c>
      <c r="C5" s="3" t="s">
        <v>81</v>
      </c>
      <c r="D5" s="3" t="s">
        <v>77</v>
      </c>
      <c r="E5" s="3" t="s">
        <v>78</v>
      </c>
      <c r="F5" s="3" t="s">
        <v>201</v>
      </c>
      <c r="G5" s="3" t="s">
        <v>202</v>
      </c>
      <c r="H5" s="3" t="s">
        <v>86</v>
      </c>
      <c r="I5" s="3" t="s">
        <v>203</v>
      </c>
      <c r="J5" s="3" t="s">
        <v>204</v>
      </c>
    </row>
    <row r="6" spans="1:10">
      <c r="A6" s="16" t="s">
        <v>15</v>
      </c>
      <c r="B6" s="16" t="s">
        <v>16</v>
      </c>
      <c r="C6" s="16" t="s">
        <v>17</v>
      </c>
      <c r="D6" s="16" t="s">
        <v>18</v>
      </c>
      <c r="E6" s="16" t="s">
        <v>19</v>
      </c>
      <c r="F6" s="16" t="s">
        <v>20</v>
      </c>
      <c r="G6" s="16" t="s">
        <v>21</v>
      </c>
      <c r="H6" s="16" t="s">
        <v>22</v>
      </c>
      <c r="I6" s="16" t="s">
        <v>23</v>
      </c>
      <c r="J6" s="16" t="s">
        <v>24</v>
      </c>
    </row>
    <row r="7" spans="1:10">
      <c r="J7" t="e">
        <f>I7/G7</f>
        <v>#DIV/0!</v>
      </c>
    </row>
    <row r="9" spans="1:10">
      <c r="A9" s="30" t="s">
        <v>30</v>
      </c>
      <c r="B9" t="s">
        <v>33</v>
      </c>
    </row>
    <row r="10" spans="1:10">
      <c r="A10" s="30" t="s">
        <v>32</v>
      </c>
      <c r="B10" t="s">
        <v>205</v>
      </c>
    </row>
    <row r="11" spans="1:10">
      <c r="A11" s="30" t="s">
        <v>34</v>
      </c>
      <c r="B11" t="s">
        <v>206</v>
      </c>
    </row>
    <row r="12" spans="1:10">
      <c r="A12" s="30" t="s">
        <v>36</v>
      </c>
      <c r="B12" t="s">
        <v>207</v>
      </c>
    </row>
    <row r="13" spans="1:10">
      <c r="A13" s="30" t="s">
        <v>38</v>
      </c>
      <c r="B13" t="s">
        <v>208</v>
      </c>
    </row>
    <row r="14" spans="1:10">
      <c r="A14" s="30" t="s">
        <v>40</v>
      </c>
      <c r="B14" t="s">
        <v>209</v>
      </c>
    </row>
    <row r="15" spans="1:10">
      <c r="A15" s="30" t="s">
        <v>42</v>
      </c>
      <c r="B15" s="83" t="s">
        <v>210</v>
      </c>
    </row>
    <row r="16" spans="1:10">
      <c r="A16" s="30" t="s">
        <v>44</v>
      </c>
      <c r="B16" s="83" t="s">
        <v>211</v>
      </c>
    </row>
    <row r="17" spans="1:2">
      <c r="A17" s="30" t="s">
        <v>46</v>
      </c>
      <c r="B17" t="s">
        <v>212</v>
      </c>
    </row>
    <row r="18" spans="1:2">
      <c r="A18" s="30" t="s">
        <v>48</v>
      </c>
      <c r="B18" s="83" t="s">
        <v>213</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5"/>
  <sheetViews>
    <sheetView showZeros="0" topLeftCell="A5" zoomScaleNormal="100" workbookViewId="0">
      <selection activeCell="K11" sqref="K11"/>
    </sheetView>
  </sheetViews>
  <sheetFormatPr defaultRowHeight="13.15"/>
  <cols>
    <col min="1" max="1" width="13.5703125" style="20" customWidth="1"/>
    <col min="2" max="39" width="13.5703125" customWidth="1"/>
    <col min="40" max="41" width="10.7109375" customWidth="1"/>
  </cols>
  <sheetData>
    <row r="1" spans="1:44" s="1" customFormat="1" ht="17.45">
      <c r="A1" s="11" t="s">
        <v>0</v>
      </c>
    </row>
    <row r="2" spans="1:44" s="1" customFormat="1" ht="17.45">
      <c r="A2" s="12"/>
      <c r="B2" s="14"/>
      <c r="C2" s="14"/>
      <c r="D2" s="14"/>
      <c r="E2" s="14"/>
      <c r="F2" s="14"/>
      <c r="G2" s="14"/>
      <c r="H2" s="14"/>
      <c r="I2" s="14"/>
      <c r="J2" s="14"/>
      <c r="K2" s="14"/>
      <c r="L2" s="14"/>
      <c r="M2" s="14"/>
    </row>
    <row r="3" spans="1:44" s="1" customFormat="1" ht="17.45">
      <c r="A3" s="13" t="s">
        <v>214</v>
      </c>
    </row>
    <row r="4" spans="1:44" s="1" customFormat="1" ht="17.45">
      <c r="A4" s="2"/>
      <c r="B4" s="3"/>
      <c r="C4" s="3"/>
      <c r="D4" s="3"/>
      <c r="E4" s="3"/>
      <c r="F4" s="3"/>
      <c r="G4" s="3"/>
      <c r="H4" s="3"/>
      <c r="I4" s="3"/>
      <c r="J4" s="3"/>
      <c r="K4" s="3"/>
      <c r="L4" s="3"/>
      <c r="M4" s="3"/>
      <c r="N4" s="3"/>
      <c r="O4" s="3"/>
      <c r="P4" s="3"/>
      <c r="Q4" s="3"/>
      <c r="R4" s="3"/>
      <c r="S4" s="3"/>
      <c r="T4" s="3"/>
      <c r="U4" s="3"/>
      <c r="V4" s="3"/>
      <c r="W4" s="3"/>
      <c r="X4" s="3"/>
      <c r="Y4" s="3"/>
      <c r="Z4" s="3"/>
      <c r="AG4" s="3"/>
      <c r="AH4" s="3"/>
      <c r="AI4" s="3"/>
      <c r="AJ4" s="3"/>
      <c r="AK4" s="3"/>
      <c r="AL4" s="3"/>
      <c r="AM4" s="3"/>
      <c r="AN4" s="3"/>
      <c r="AO4" s="3"/>
      <c r="AP4" s="3"/>
      <c r="AR4" s="3"/>
    </row>
    <row r="5" spans="1:44" s="15" customFormat="1" ht="118.9">
      <c r="A5" s="2" t="s">
        <v>215</v>
      </c>
      <c r="B5" s="3" t="s">
        <v>216</v>
      </c>
      <c r="C5" s="3" t="s">
        <v>217</v>
      </c>
      <c r="D5" s="3" t="s">
        <v>218</v>
      </c>
      <c r="E5" s="4" t="s">
        <v>219</v>
      </c>
      <c r="F5" s="4" t="s">
        <v>220</v>
      </c>
      <c r="G5" s="4" t="s">
        <v>221</v>
      </c>
      <c r="H5" s="4" t="s">
        <v>222</v>
      </c>
      <c r="I5" s="4" t="s">
        <v>223</v>
      </c>
      <c r="J5" s="3" t="s">
        <v>84</v>
      </c>
      <c r="K5" s="3" t="s">
        <v>224</v>
      </c>
      <c r="L5" s="4" t="s">
        <v>225</v>
      </c>
      <c r="M5" s="3" t="s">
        <v>79</v>
      </c>
      <c r="N5" s="3" t="s">
        <v>80</v>
      </c>
      <c r="O5" s="3" t="s">
        <v>226</v>
      </c>
      <c r="P5" s="3" t="s">
        <v>77</v>
      </c>
      <c r="Q5" s="3" t="s">
        <v>227</v>
      </c>
      <c r="R5" s="3" t="s">
        <v>228</v>
      </c>
      <c r="S5" s="3" t="s">
        <v>202</v>
      </c>
      <c r="T5" s="3" t="s">
        <v>229</v>
      </c>
      <c r="U5" s="3" t="s">
        <v>230</v>
      </c>
      <c r="V5" s="3" t="s">
        <v>88</v>
      </c>
      <c r="W5" s="3" t="s">
        <v>89</v>
      </c>
      <c r="X5" s="3" t="s">
        <v>90</v>
      </c>
      <c r="Y5" s="3" t="s">
        <v>231</v>
      </c>
      <c r="Z5" s="3" t="s">
        <v>232</v>
      </c>
      <c r="AA5" s="3" t="s">
        <v>233</v>
      </c>
      <c r="AB5" s="3" t="s">
        <v>234</v>
      </c>
      <c r="AC5" s="3" t="s">
        <v>235</v>
      </c>
      <c r="AD5" s="3" t="s">
        <v>236</v>
      </c>
      <c r="AE5" s="3" t="s">
        <v>4</v>
      </c>
      <c r="AF5" s="3" t="s">
        <v>66</v>
      </c>
      <c r="AG5" s="3" t="s">
        <v>237</v>
      </c>
      <c r="AH5" s="3" t="s">
        <v>238</v>
      </c>
      <c r="AI5" s="3" t="s">
        <v>239</v>
      </c>
      <c r="AJ5" s="3" t="s">
        <v>240</v>
      </c>
      <c r="AK5" s="3" t="s">
        <v>241</v>
      </c>
      <c r="AL5" s="3" t="s">
        <v>242</v>
      </c>
      <c r="AM5" s="3" t="s">
        <v>243</v>
      </c>
      <c r="AN5" s="3"/>
    </row>
    <row r="6" spans="1:44" s="16" customFormat="1">
      <c r="A6" s="16" t="s">
        <v>15</v>
      </c>
      <c r="B6" s="16" t="s">
        <v>16</v>
      </c>
      <c r="C6" s="16" t="s">
        <v>17</v>
      </c>
      <c r="D6" s="16" t="s">
        <v>18</v>
      </c>
      <c r="E6" s="16" t="s">
        <v>19</v>
      </c>
      <c r="F6" s="16" t="s">
        <v>19</v>
      </c>
      <c r="G6" s="16" t="s">
        <v>19</v>
      </c>
      <c r="H6" s="16" t="s">
        <v>19</v>
      </c>
      <c r="I6" s="16" t="s">
        <v>19</v>
      </c>
      <c r="J6" s="16" t="s">
        <v>20</v>
      </c>
      <c r="K6" s="16" t="s">
        <v>21</v>
      </c>
      <c r="L6" s="16" t="s">
        <v>22</v>
      </c>
      <c r="M6" s="16" t="s">
        <v>23</v>
      </c>
      <c r="N6" s="16" t="s">
        <v>24</v>
      </c>
      <c r="O6" s="16" t="s">
        <v>25</v>
      </c>
      <c r="P6" s="16" t="s">
        <v>26</v>
      </c>
      <c r="Q6" s="16" t="s">
        <v>27</v>
      </c>
      <c r="R6" s="16" t="s">
        <v>28</v>
      </c>
      <c r="S6" s="16" t="s">
        <v>29</v>
      </c>
      <c r="T6" s="16" t="s">
        <v>103</v>
      </c>
      <c r="U6" s="16" t="s">
        <v>244</v>
      </c>
      <c r="V6" s="16" t="s">
        <v>104</v>
      </c>
      <c r="W6" s="16" t="s">
        <v>105</v>
      </c>
      <c r="X6" s="16" t="s">
        <v>106</v>
      </c>
      <c r="Y6" s="16" t="s">
        <v>107</v>
      </c>
      <c r="Z6" s="16" t="s">
        <v>245</v>
      </c>
      <c r="AA6" s="16" t="s">
        <v>108</v>
      </c>
      <c r="AB6" s="16" t="s">
        <v>109</v>
      </c>
      <c r="AC6" s="16" t="s">
        <v>110</v>
      </c>
      <c r="AD6" s="16" t="s">
        <v>111</v>
      </c>
      <c r="AE6" s="16" t="s">
        <v>112</v>
      </c>
      <c r="AF6" s="16" t="s">
        <v>113</v>
      </c>
      <c r="AG6" s="16" t="s">
        <v>114</v>
      </c>
      <c r="AH6" s="16" t="s">
        <v>115</v>
      </c>
      <c r="AI6" s="16" t="s">
        <v>246</v>
      </c>
      <c r="AJ6" s="16" t="s">
        <v>116</v>
      </c>
      <c r="AK6" s="16" t="s">
        <v>247</v>
      </c>
      <c r="AL6" s="16" t="s">
        <v>117</v>
      </c>
      <c r="AM6" s="16" t="s">
        <v>248</v>
      </c>
    </row>
    <row r="7" spans="1:44">
      <c r="A7" s="5"/>
      <c r="J7" t="str">
        <f>CONCATENATE(E7,"-",F7,"-",G7)</f>
        <v>--</v>
      </c>
      <c r="N7" s="6"/>
      <c r="O7" s="7">
        <f>VALUE(ROUNDUP(MONTH(N7)/12*4,0)*3&amp;"/"&amp;YEAR(N7))</f>
        <v>61</v>
      </c>
      <c r="R7" s="8"/>
      <c r="S7" s="17"/>
      <c r="T7" s="18"/>
      <c r="U7" s="18" t="e">
        <f>T7/S7</f>
        <v>#DIV/0!</v>
      </c>
      <c r="V7" s="18"/>
      <c r="W7" s="18"/>
      <c r="X7" s="18"/>
      <c r="Y7" s="18">
        <f>T7-V7-W7+X7</f>
        <v>0</v>
      </c>
      <c r="Z7" s="18" t="e">
        <f>Y7/S7</f>
        <v>#DIV/0!</v>
      </c>
      <c r="AA7" s="18"/>
      <c r="AB7" s="18"/>
      <c r="AG7" s="18"/>
      <c r="AH7" s="18"/>
      <c r="AI7" s="18" t="e">
        <f>AH7/S7</f>
        <v>#DIV/0!</v>
      </c>
      <c r="AJ7" s="18"/>
      <c r="AK7" s="18" t="e">
        <f>AJ7/S7</f>
        <v>#DIV/0!</v>
      </c>
      <c r="AL7" s="18"/>
      <c r="AM7" s="18" t="e">
        <f>AL7/S7</f>
        <v>#DIV/0!</v>
      </c>
    </row>
    <row r="8" spans="1:44">
      <c r="A8" s="2"/>
      <c r="B8" s="3"/>
      <c r="C8" s="3"/>
      <c r="D8" s="3"/>
      <c r="G8" s="4"/>
      <c r="H8" s="4"/>
      <c r="I8" s="4"/>
      <c r="J8" s="4"/>
      <c r="K8" s="3"/>
      <c r="L8" s="3"/>
      <c r="M8" s="3"/>
      <c r="N8" s="3"/>
      <c r="O8" s="3"/>
      <c r="P8" s="3"/>
      <c r="Q8" s="3"/>
      <c r="R8" s="3"/>
      <c r="S8" s="3"/>
      <c r="T8" s="3"/>
      <c r="U8" s="3"/>
      <c r="V8" s="3"/>
      <c r="Z8" s="3"/>
      <c r="AA8" s="3"/>
      <c r="AG8" s="3"/>
      <c r="AH8" s="3"/>
      <c r="AI8" s="3"/>
      <c r="AJ8" s="3"/>
      <c r="AK8" s="3"/>
      <c r="AL8" s="3"/>
      <c r="AM8" s="3"/>
    </row>
    <row r="9" spans="1:44">
      <c r="A9" s="5"/>
      <c r="E9" s="82"/>
      <c r="F9" s="82"/>
      <c r="O9" s="6"/>
      <c r="P9" s="7"/>
      <c r="S9" s="8"/>
      <c r="T9" s="9"/>
      <c r="U9" s="10"/>
      <c r="V9" s="10"/>
      <c r="W9" s="10"/>
      <c r="X9" s="10"/>
      <c r="Y9" s="10"/>
      <c r="Z9" s="10">
        <f>U9-W9-X9+Y9</f>
        <v>0</v>
      </c>
      <c r="AA9" s="10"/>
      <c r="AB9" s="82"/>
      <c r="AC9" s="82"/>
      <c r="AD9" s="82"/>
      <c r="AE9" s="82"/>
      <c r="AG9" s="10"/>
      <c r="AH9" s="10"/>
      <c r="AI9" s="10"/>
      <c r="AJ9" s="10"/>
      <c r="AK9" s="10"/>
      <c r="AL9" s="10"/>
      <c r="AM9" s="10"/>
    </row>
    <row r="10" spans="1:44">
      <c r="A10" s="5"/>
      <c r="O10" s="6"/>
      <c r="P10" s="7"/>
    </row>
    <row r="11" spans="1:44">
      <c r="A11" s="92" t="s">
        <v>30</v>
      </c>
      <c r="B11" s="83" t="s">
        <v>249</v>
      </c>
      <c r="C11" s="83"/>
      <c r="D11" s="83"/>
      <c r="E11" s="83"/>
      <c r="F11" s="83"/>
      <c r="G11" s="83"/>
      <c r="H11" s="83"/>
      <c r="I11" s="83"/>
      <c r="J11" s="82"/>
    </row>
    <row r="12" spans="1:44">
      <c r="A12" s="92" t="s">
        <v>32</v>
      </c>
      <c r="B12" s="83" t="s">
        <v>250</v>
      </c>
      <c r="C12" s="83"/>
      <c r="D12" s="83"/>
      <c r="E12" s="83"/>
      <c r="F12" s="83"/>
      <c r="G12" s="83"/>
      <c r="H12" s="83"/>
      <c r="I12" s="83"/>
      <c r="J12" s="82"/>
    </row>
    <row r="13" spans="1:44">
      <c r="A13" s="92" t="s">
        <v>34</v>
      </c>
      <c r="B13" t="s">
        <v>251</v>
      </c>
      <c r="C13" s="83"/>
      <c r="D13" s="83"/>
      <c r="E13" s="83"/>
      <c r="F13" s="83"/>
      <c r="G13" s="83"/>
      <c r="H13" s="83"/>
      <c r="I13" s="83"/>
      <c r="J13" s="82"/>
    </row>
    <row r="14" spans="1:44">
      <c r="A14" s="92" t="s">
        <v>36</v>
      </c>
      <c r="B14" t="s">
        <v>252</v>
      </c>
      <c r="C14" s="83"/>
      <c r="D14" s="83"/>
      <c r="E14" s="83"/>
      <c r="F14" s="83"/>
      <c r="G14" s="83"/>
      <c r="H14" s="83"/>
      <c r="I14" s="83"/>
      <c r="J14" s="82"/>
    </row>
    <row r="15" spans="1:44">
      <c r="A15" s="92" t="s">
        <v>38</v>
      </c>
      <c r="B15" s="83" t="s">
        <v>253</v>
      </c>
      <c r="C15" s="83"/>
      <c r="D15" s="83"/>
      <c r="E15" s="83"/>
      <c r="F15" s="83"/>
      <c r="G15" s="83"/>
      <c r="H15" s="83"/>
      <c r="I15" s="83"/>
      <c r="J15" s="82"/>
    </row>
    <row r="16" spans="1:44">
      <c r="A16" s="92" t="s">
        <v>40</v>
      </c>
      <c r="B16" s="83" t="s">
        <v>254</v>
      </c>
      <c r="C16" s="83"/>
      <c r="D16" s="83"/>
      <c r="E16" s="83"/>
      <c r="F16" s="83"/>
      <c r="G16" s="83"/>
      <c r="H16" s="83"/>
      <c r="I16" s="83"/>
      <c r="J16" s="82"/>
    </row>
    <row r="17" spans="1:10">
      <c r="A17" s="92" t="s">
        <v>42</v>
      </c>
      <c r="B17" s="83" t="s">
        <v>255</v>
      </c>
      <c r="C17" s="83"/>
      <c r="D17" s="83"/>
      <c r="E17" s="83"/>
      <c r="F17" s="83"/>
      <c r="G17" s="83"/>
      <c r="H17" s="83"/>
      <c r="I17" s="83"/>
      <c r="J17" s="82"/>
    </row>
    <row r="18" spans="1:10">
      <c r="A18" s="92" t="s">
        <v>44</v>
      </c>
      <c r="B18" s="19" t="s">
        <v>256</v>
      </c>
      <c r="C18" s="83"/>
      <c r="D18" s="83"/>
      <c r="E18" s="83"/>
      <c r="F18" s="83"/>
      <c r="G18" s="83"/>
      <c r="H18" s="83"/>
      <c r="I18" s="83"/>
      <c r="J18" s="82"/>
    </row>
    <row r="19" spans="1:10">
      <c r="A19" s="92" t="s">
        <v>46</v>
      </c>
      <c r="B19" s="83" t="s">
        <v>257</v>
      </c>
      <c r="C19" s="83"/>
      <c r="D19" s="83"/>
      <c r="E19" s="83"/>
      <c r="F19" s="83"/>
      <c r="G19" s="83"/>
      <c r="H19" s="83"/>
      <c r="I19" s="83"/>
    </row>
    <row r="20" spans="1:10">
      <c r="A20" s="92" t="s">
        <v>48</v>
      </c>
      <c r="B20" s="83" t="s">
        <v>258</v>
      </c>
      <c r="C20" s="83"/>
      <c r="D20" s="83"/>
      <c r="E20" s="83"/>
      <c r="F20" s="83"/>
      <c r="G20" s="83"/>
      <c r="H20" s="83"/>
      <c r="I20" s="83"/>
    </row>
    <row r="21" spans="1:10">
      <c r="A21" s="92" t="s">
        <v>50</v>
      </c>
      <c r="B21" s="83" t="s">
        <v>259</v>
      </c>
      <c r="C21" s="83"/>
      <c r="D21" s="83"/>
      <c r="E21" s="83"/>
      <c r="F21" s="83"/>
      <c r="G21" s="83"/>
      <c r="H21" s="83"/>
      <c r="I21" s="83"/>
    </row>
    <row r="22" spans="1:10">
      <c r="A22" s="92" t="s">
        <v>52</v>
      </c>
      <c r="B22" s="83" t="s">
        <v>150</v>
      </c>
      <c r="C22" s="83"/>
      <c r="D22" s="83"/>
      <c r="E22" s="83"/>
      <c r="F22" s="83"/>
      <c r="G22" s="83"/>
      <c r="H22" s="83"/>
      <c r="I22" s="83"/>
    </row>
    <row r="23" spans="1:10">
      <c r="A23" s="92" t="s">
        <v>54</v>
      </c>
      <c r="B23" s="83" t="s">
        <v>260</v>
      </c>
      <c r="C23" s="83"/>
      <c r="D23" s="83"/>
      <c r="E23" s="83"/>
      <c r="F23" s="83"/>
      <c r="G23" s="83"/>
      <c r="H23" s="83"/>
      <c r="I23" s="83"/>
    </row>
    <row r="24" spans="1:10">
      <c r="A24" s="92" t="s">
        <v>56</v>
      </c>
      <c r="B24" s="83" t="s">
        <v>261</v>
      </c>
      <c r="C24" s="83"/>
      <c r="D24" s="83"/>
      <c r="E24" s="83"/>
      <c r="F24" s="83"/>
      <c r="G24" s="83"/>
      <c r="H24" s="83"/>
      <c r="I24" s="83"/>
    </row>
    <row r="25" spans="1:10">
      <c r="A25" s="92" t="s">
        <v>58</v>
      </c>
      <c r="B25" s="83" t="s">
        <v>210</v>
      </c>
      <c r="C25" s="83"/>
      <c r="D25" s="83"/>
      <c r="E25" s="83"/>
      <c r="F25" s="83"/>
      <c r="G25" s="83"/>
      <c r="H25" s="83"/>
      <c r="I25" s="83"/>
    </row>
    <row r="26" spans="1:10">
      <c r="A26" s="92" t="s">
        <v>152</v>
      </c>
      <c r="B26" s="83" t="s">
        <v>262</v>
      </c>
      <c r="C26" s="83"/>
      <c r="D26" s="83"/>
      <c r="E26" s="83"/>
      <c r="F26" s="83"/>
      <c r="G26" s="83"/>
      <c r="H26" s="83"/>
      <c r="I26" s="83"/>
    </row>
    <row r="27" spans="1:10">
      <c r="A27" s="92" t="s">
        <v>263</v>
      </c>
      <c r="B27" s="83" t="s">
        <v>264</v>
      </c>
      <c r="C27" s="83"/>
      <c r="D27" s="83"/>
      <c r="E27" s="83"/>
      <c r="F27" s="83"/>
      <c r="G27" s="83"/>
      <c r="H27" s="83"/>
      <c r="I27" s="83"/>
    </row>
    <row r="28" spans="1:10">
      <c r="A28" s="92" t="s">
        <v>154</v>
      </c>
      <c r="B28" s="83" t="s">
        <v>265</v>
      </c>
      <c r="C28" s="83"/>
      <c r="D28" s="83"/>
      <c r="E28" s="83"/>
      <c r="F28" s="83"/>
      <c r="G28" s="83"/>
      <c r="H28" s="83"/>
      <c r="I28" s="83"/>
    </row>
    <row r="29" spans="1:10">
      <c r="A29" s="92" t="s">
        <v>156</v>
      </c>
      <c r="B29" s="83" t="s">
        <v>266</v>
      </c>
      <c r="C29" s="83"/>
      <c r="D29" s="83"/>
      <c r="E29" s="83"/>
      <c r="F29" s="83"/>
      <c r="G29" s="83"/>
      <c r="H29" s="83"/>
      <c r="I29" s="83"/>
    </row>
    <row r="30" spans="1:10">
      <c r="A30" s="92" t="s">
        <v>158</v>
      </c>
      <c r="B30" s="83" t="s">
        <v>267</v>
      </c>
      <c r="C30" s="83"/>
      <c r="D30" s="83"/>
      <c r="E30" s="83"/>
      <c r="F30" s="83"/>
      <c r="G30" s="83"/>
      <c r="H30" s="83"/>
      <c r="I30" s="83"/>
    </row>
    <row r="31" spans="1:10">
      <c r="A31" s="92" t="s">
        <v>160</v>
      </c>
      <c r="B31" s="83" t="s">
        <v>268</v>
      </c>
      <c r="C31" s="83"/>
      <c r="D31" s="83"/>
      <c r="E31" s="83"/>
      <c r="F31" s="83"/>
      <c r="G31" s="83"/>
      <c r="H31" s="83"/>
      <c r="I31" s="83"/>
    </row>
    <row r="32" spans="1:10">
      <c r="A32" s="92" t="s">
        <v>269</v>
      </c>
      <c r="B32" s="83" t="s">
        <v>270</v>
      </c>
      <c r="C32" s="83"/>
      <c r="D32" s="83"/>
      <c r="E32" s="83"/>
      <c r="F32" s="83"/>
      <c r="G32" s="83"/>
      <c r="H32" s="83"/>
      <c r="I32" s="83"/>
    </row>
    <row r="33" spans="1:9">
      <c r="A33" s="92" t="s">
        <v>162</v>
      </c>
      <c r="B33" s="83" t="s">
        <v>271</v>
      </c>
      <c r="C33" s="83"/>
      <c r="D33" s="83"/>
      <c r="E33" s="83"/>
      <c r="F33" s="83"/>
      <c r="G33" s="83"/>
      <c r="H33" s="83"/>
      <c r="I33" s="83"/>
    </row>
    <row r="34" spans="1:9">
      <c r="A34" s="92" t="s">
        <v>164</v>
      </c>
      <c r="B34" s="83" t="s">
        <v>272</v>
      </c>
      <c r="C34" s="83"/>
      <c r="D34" s="83"/>
      <c r="E34" s="83"/>
      <c r="F34" s="83"/>
      <c r="G34" s="83"/>
      <c r="H34" s="83"/>
      <c r="I34" s="83"/>
    </row>
    <row r="35" spans="1:9">
      <c r="A35" s="92" t="s">
        <v>166</v>
      </c>
      <c r="B35" s="83" t="s">
        <v>273</v>
      </c>
      <c r="C35" s="83"/>
      <c r="D35" s="83"/>
      <c r="E35" s="83"/>
      <c r="F35" s="83"/>
      <c r="G35" s="83"/>
      <c r="H35" s="83"/>
      <c r="I35" s="83"/>
    </row>
    <row r="36" spans="1:9">
      <c r="A36" s="92" t="s">
        <v>168</v>
      </c>
      <c r="B36" s="82" t="s">
        <v>274</v>
      </c>
      <c r="C36" s="83"/>
      <c r="D36" s="83"/>
      <c r="E36" s="83"/>
      <c r="F36" s="83"/>
      <c r="G36" s="83"/>
      <c r="H36" s="83"/>
      <c r="I36" s="83"/>
    </row>
    <row r="37" spans="1:9">
      <c r="A37" s="92" t="s">
        <v>170</v>
      </c>
      <c r="B37" s="83" t="s">
        <v>31</v>
      </c>
      <c r="C37" s="83"/>
      <c r="D37" s="83"/>
      <c r="E37" s="83"/>
      <c r="F37" s="83"/>
      <c r="G37" s="83"/>
      <c r="H37" s="83"/>
      <c r="I37" s="83"/>
    </row>
    <row r="38" spans="1:9">
      <c r="A38" s="92" t="s">
        <v>172</v>
      </c>
      <c r="B38" s="82" t="s">
        <v>275</v>
      </c>
      <c r="C38" s="83"/>
      <c r="D38" s="83"/>
      <c r="E38" s="83"/>
      <c r="F38" s="83"/>
      <c r="G38" s="83"/>
      <c r="H38" s="83"/>
      <c r="I38" s="83"/>
    </row>
    <row r="39" spans="1:9">
      <c r="A39" s="92" t="s">
        <v>174</v>
      </c>
      <c r="B39" s="83" t="s">
        <v>276</v>
      </c>
    </row>
    <row r="40" spans="1:9">
      <c r="A40" s="92" t="s">
        <v>176</v>
      </c>
      <c r="B40" s="83" t="s">
        <v>277</v>
      </c>
      <c r="C40" s="83"/>
      <c r="D40" s="83"/>
      <c r="E40" s="83"/>
      <c r="F40" s="83"/>
      <c r="G40" s="83"/>
      <c r="H40" s="83"/>
      <c r="I40" s="83"/>
    </row>
    <row r="41" spans="1:9">
      <c r="A41" s="92" t="s">
        <v>278</v>
      </c>
      <c r="B41" s="83" t="s">
        <v>279</v>
      </c>
      <c r="C41" s="83"/>
      <c r="D41" s="83"/>
      <c r="E41" s="83"/>
      <c r="F41" s="83"/>
      <c r="G41" s="83"/>
      <c r="H41" s="83"/>
      <c r="I41" s="83"/>
    </row>
    <row r="42" spans="1:9">
      <c r="A42" s="92" t="s">
        <v>178</v>
      </c>
      <c r="B42" s="83" t="s">
        <v>280</v>
      </c>
      <c r="C42" s="83"/>
      <c r="D42" s="83"/>
      <c r="E42" s="83"/>
      <c r="F42" s="83"/>
      <c r="G42" s="83"/>
      <c r="H42" s="83"/>
      <c r="I42" s="83"/>
    </row>
    <row r="43" spans="1:9">
      <c r="A43" s="92" t="s">
        <v>281</v>
      </c>
      <c r="B43" s="83" t="s">
        <v>282</v>
      </c>
      <c r="C43" s="83"/>
      <c r="D43" s="83"/>
      <c r="E43" s="83"/>
      <c r="F43" s="83"/>
      <c r="G43" s="83"/>
      <c r="H43" s="83"/>
      <c r="I43" s="83"/>
    </row>
    <row r="44" spans="1:9">
      <c r="A44" s="92" t="s">
        <v>180</v>
      </c>
      <c r="B44" s="83" t="s">
        <v>283</v>
      </c>
      <c r="C44" s="83"/>
      <c r="D44" s="83"/>
      <c r="E44" s="83"/>
      <c r="F44" s="83"/>
      <c r="G44" s="83"/>
      <c r="H44" s="83"/>
      <c r="I44" s="83"/>
    </row>
    <row r="45" spans="1:9">
      <c r="A45" s="92" t="s">
        <v>284</v>
      </c>
      <c r="B45" s="83" t="s">
        <v>285</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election activeCell="B18" sqref="B18"/>
    </sheetView>
  </sheetViews>
  <sheetFormatPr defaultRowHeight="13.15"/>
  <cols>
    <col min="1" max="3" width="23.5703125" customWidth="1"/>
    <col min="4" max="4" width="28" customWidth="1"/>
    <col min="5" max="7" width="23.5703125" customWidth="1"/>
  </cols>
  <sheetData>
    <row r="1" spans="1:7" ht="17.45">
      <c r="A1" s="11" t="s">
        <v>0</v>
      </c>
      <c r="B1" s="11"/>
      <c r="C1" s="11"/>
      <c r="D1" s="11"/>
    </row>
    <row r="2" spans="1:7" ht="17.45">
      <c r="A2" s="12"/>
      <c r="B2" s="12"/>
      <c r="C2" s="12"/>
      <c r="D2" s="12"/>
    </row>
    <row r="3" spans="1:7" ht="17.45">
      <c r="A3" s="13" t="s">
        <v>286</v>
      </c>
      <c r="B3" s="13"/>
      <c r="C3" s="13"/>
      <c r="D3" s="13"/>
    </row>
    <row r="6" spans="1:7" ht="28.5" customHeight="1">
      <c r="A6" s="21" t="s">
        <v>287</v>
      </c>
      <c r="B6" s="21" t="s">
        <v>288</v>
      </c>
      <c r="C6" s="21" t="s">
        <v>289</v>
      </c>
      <c r="D6" s="21" t="s">
        <v>290</v>
      </c>
      <c r="E6" s="21" t="s">
        <v>291</v>
      </c>
      <c r="F6" s="21" t="s">
        <v>292</v>
      </c>
      <c r="G6" s="22"/>
    </row>
    <row r="7" spans="1:7">
      <c r="A7" s="16" t="s">
        <v>15</v>
      </c>
      <c r="B7" s="16" t="s">
        <v>16</v>
      </c>
      <c r="C7" s="16" t="s">
        <v>17</v>
      </c>
      <c r="D7" s="16" t="s">
        <v>18</v>
      </c>
      <c r="E7" s="16" t="s">
        <v>19</v>
      </c>
      <c r="F7" s="16" t="s">
        <v>20</v>
      </c>
    </row>
    <row r="8" spans="1:7">
      <c r="C8" t="s">
        <v>293</v>
      </c>
    </row>
    <row r="10" spans="1:7">
      <c r="A10" s="92" t="s">
        <v>30</v>
      </c>
      <c r="B10" s="83" t="s">
        <v>294</v>
      </c>
      <c r="C10" s="83"/>
      <c r="D10" s="83"/>
    </row>
    <row r="11" spans="1:7">
      <c r="A11" s="92" t="s">
        <v>32</v>
      </c>
      <c r="B11" s="83" t="s">
        <v>295</v>
      </c>
      <c r="C11" s="83"/>
      <c r="D11" s="83"/>
    </row>
    <row r="12" spans="1:7">
      <c r="A12" s="92" t="s">
        <v>34</v>
      </c>
      <c r="B12" t="s">
        <v>296</v>
      </c>
      <c r="C12" s="83"/>
      <c r="D12" s="83"/>
    </row>
    <row r="13" spans="1:7">
      <c r="A13" s="92" t="s">
        <v>36</v>
      </c>
      <c r="B13" t="s">
        <v>297</v>
      </c>
      <c r="C13" s="83"/>
      <c r="D13" s="83"/>
    </row>
    <row r="14" spans="1:7">
      <c r="A14" s="92" t="s">
        <v>38</v>
      </c>
      <c r="B14" s="83" t="s">
        <v>298</v>
      </c>
    </row>
    <row r="15" spans="1:7">
      <c r="A15" s="92" t="s">
        <v>40</v>
      </c>
      <c r="B15" s="83" t="s">
        <v>299</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A11" sqref="A11"/>
    </sheetView>
  </sheetViews>
  <sheetFormatPr defaultColWidth="9" defaultRowHeight="13.15"/>
  <cols>
    <col min="1" max="3" width="24.7109375" style="24" customWidth="1"/>
    <col min="4" max="4" width="12.5703125" style="24" customWidth="1"/>
    <col min="5" max="16384" width="9" style="24"/>
  </cols>
  <sheetData>
    <row r="1" spans="1:3" ht="17.45">
      <c r="A1" s="23" t="s">
        <v>0</v>
      </c>
    </row>
    <row r="2" spans="1:3" ht="17.45">
      <c r="A2" s="25"/>
    </row>
    <row r="3" spans="1:3" ht="17.45">
      <c r="A3" s="13" t="s">
        <v>300</v>
      </c>
    </row>
    <row r="6" spans="1:3" ht="26.45">
      <c r="A6" s="26"/>
      <c r="B6" s="26" t="s">
        <v>301</v>
      </c>
      <c r="C6" s="26" t="s">
        <v>302</v>
      </c>
    </row>
    <row r="7" spans="1:3" ht="39.6">
      <c r="A7" s="27" t="s">
        <v>303</v>
      </c>
      <c r="B7" s="28"/>
      <c r="C7" s="93" t="s">
        <v>304</v>
      </c>
    </row>
    <row r="8" spans="1:3" ht="66">
      <c r="A8" s="27" t="s">
        <v>305</v>
      </c>
      <c r="B8" s="28">
        <f>SUMIF('C-3 SG&amp;A listing'!C:C,"No",'C-3 SG&amp;A listing'!F:F)</f>
        <v>0</v>
      </c>
      <c r="C8" s="93" t="s">
        <v>306</v>
      </c>
    </row>
    <row r="9" spans="1:3" ht="26.45">
      <c r="A9" s="27" t="s">
        <v>307</v>
      </c>
      <c r="B9" s="29" t="e">
        <f>B8/B7</f>
        <v>#DIV/0!</v>
      </c>
      <c r="C9" s="93" t="s">
        <v>308</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4"/>
  <sheetViews>
    <sheetView workbookViewId="0">
      <selection activeCell="O6" sqref="O6:O11"/>
    </sheetView>
  </sheetViews>
  <sheetFormatPr defaultRowHeight="13.15"/>
  <cols>
    <col min="1" max="1" width="13.7109375" customWidth="1"/>
    <col min="2" max="2" width="86.140625" bestFit="1" customWidth="1"/>
    <col min="3" max="4" width="19.42578125" customWidth="1"/>
    <col min="15" max="15" width="86.140625" bestFit="1" customWidth="1"/>
  </cols>
  <sheetData>
    <row r="1" spans="1:4" ht="17.45">
      <c r="A1" s="11" t="s">
        <v>0</v>
      </c>
    </row>
    <row r="2" spans="1:4" ht="17.45">
      <c r="A2" s="1"/>
    </row>
    <row r="3" spans="1:4" ht="17.45">
      <c r="A3" s="13" t="s">
        <v>309</v>
      </c>
    </row>
    <row r="4" spans="1:4" ht="17.45">
      <c r="A4" s="1"/>
    </row>
    <row r="5" spans="1:4">
      <c r="A5" s="100" t="s">
        <v>310</v>
      </c>
      <c r="B5" s="102" t="s">
        <v>311</v>
      </c>
      <c r="C5" s="103" t="s">
        <v>312</v>
      </c>
      <c r="D5" s="104"/>
    </row>
    <row r="6" spans="1:4" ht="23.45">
      <c r="A6" s="101"/>
      <c r="B6" s="101"/>
      <c r="C6" s="80" t="s">
        <v>313</v>
      </c>
      <c r="D6" s="81" t="s">
        <v>314</v>
      </c>
    </row>
    <row r="7" spans="1:4">
      <c r="A7" s="73" t="s">
        <v>15</v>
      </c>
      <c r="B7" s="74" t="s">
        <v>215</v>
      </c>
      <c r="C7" s="74"/>
      <c r="D7" s="75"/>
    </row>
    <row r="8" spans="1:4">
      <c r="A8" s="73" t="s">
        <v>16</v>
      </c>
      <c r="B8" s="74" t="s">
        <v>216</v>
      </c>
      <c r="C8" s="74"/>
      <c r="D8" s="75"/>
    </row>
    <row r="9" spans="1:4">
      <c r="A9" s="73" t="s">
        <v>17</v>
      </c>
      <c r="B9" s="107" t="s">
        <v>217</v>
      </c>
      <c r="C9" s="74"/>
      <c r="D9" s="75"/>
    </row>
    <row r="10" spans="1:4">
      <c r="A10" s="73" t="s">
        <v>18</v>
      </c>
      <c r="B10" s="107" t="s">
        <v>218</v>
      </c>
      <c r="C10" s="74"/>
      <c r="D10" s="75"/>
    </row>
    <row r="11" spans="1:4">
      <c r="A11" s="73" t="s">
        <v>19</v>
      </c>
      <c r="B11" t="s">
        <v>219</v>
      </c>
      <c r="C11" s="74"/>
      <c r="D11" s="75"/>
    </row>
    <row r="12" spans="1:4">
      <c r="A12" s="73" t="s">
        <v>19</v>
      </c>
      <c r="B12" t="s">
        <v>220</v>
      </c>
      <c r="C12" s="74"/>
      <c r="D12" s="75"/>
    </row>
    <row r="13" spans="1:4">
      <c r="A13" s="73" t="s">
        <v>19</v>
      </c>
      <c r="B13" t="s">
        <v>221</v>
      </c>
      <c r="C13" s="74"/>
      <c r="D13" s="75"/>
    </row>
    <row r="14" spans="1:4">
      <c r="A14" s="73" t="s">
        <v>19</v>
      </c>
      <c r="B14" t="s">
        <v>222</v>
      </c>
      <c r="C14" s="74"/>
      <c r="D14" s="75"/>
    </row>
    <row r="15" spans="1:4">
      <c r="A15" s="73" t="s">
        <v>19</v>
      </c>
      <c r="B15" t="s">
        <v>223</v>
      </c>
      <c r="C15" s="74"/>
      <c r="D15" s="75"/>
    </row>
    <row r="16" spans="1:4">
      <c r="A16" s="73" t="s">
        <v>20</v>
      </c>
      <c r="B16" s="74" t="s">
        <v>84</v>
      </c>
      <c r="C16" s="74"/>
      <c r="D16" s="75"/>
    </row>
    <row r="17" spans="1:4">
      <c r="A17" s="73" t="s">
        <v>21</v>
      </c>
      <c r="B17" s="74" t="s">
        <v>224</v>
      </c>
      <c r="C17" s="74"/>
      <c r="D17" s="75"/>
    </row>
    <row r="18" spans="1:4">
      <c r="A18" s="73" t="s">
        <v>22</v>
      </c>
      <c r="B18" s="76" t="s">
        <v>225</v>
      </c>
      <c r="C18" s="74"/>
      <c r="D18" s="75"/>
    </row>
    <row r="19" spans="1:4">
      <c r="A19" s="73" t="s">
        <v>23</v>
      </c>
      <c r="B19" s="74" t="s">
        <v>79</v>
      </c>
      <c r="C19" s="74"/>
      <c r="D19" s="75"/>
    </row>
    <row r="20" spans="1:4">
      <c r="A20" s="73" t="s">
        <v>24</v>
      </c>
      <c r="B20" s="74" t="s">
        <v>80</v>
      </c>
      <c r="C20" s="74"/>
      <c r="D20" s="75"/>
    </row>
    <row r="21" spans="1:4">
      <c r="A21" s="73" t="s">
        <v>25</v>
      </c>
      <c r="B21" s="74" t="s">
        <v>226</v>
      </c>
      <c r="C21" s="74"/>
      <c r="D21" s="75"/>
    </row>
    <row r="22" spans="1:4">
      <c r="A22" s="73" t="s">
        <v>26</v>
      </c>
      <c r="B22" s="74" t="s">
        <v>77</v>
      </c>
      <c r="C22" s="74"/>
      <c r="D22" s="75"/>
    </row>
    <row r="23" spans="1:4">
      <c r="A23" s="73" t="s">
        <v>27</v>
      </c>
      <c r="B23" s="74" t="s">
        <v>227</v>
      </c>
      <c r="C23" s="74"/>
      <c r="D23" s="75"/>
    </row>
    <row r="24" spans="1:4">
      <c r="A24" s="73" t="s">
        <v>28</v>
      </c>
      <c r="B24" s="74" t="s">
        <v>228</v>
      </c>
      <c r="C24" s="74"/>
      <c r="D24" s="75"/>
    </row>
    <row r="25" spans="1:4">
      <c r="A25" s="73" t="s">
        <v>29</v>
      </c>
      <c r="B25" s="74" t="s">
        <v>315</v>
      </c>
      <c r="C25" s="74"/>
      <c r="D25" s="75"/>
    </row>
    <row r="26" spans="1:4">
      <c r="A26" s="73" t="s">
        <v>103</v>
      </c>
      <c r="B26" s="74" t="s">
        <v>229</v>
      </c>
      <c r="C26" s="74"/>
      <c r="D26" s="75"/>
    </row>
    <row r="27" spans="1:4">
      <c r="A27" s="73" t="s">
        <v>104</v>
      </c>
      <c r="B27" s="74" t="s">
        <v>88</v>
      </c>
      <c r="C27" s="74"/>
      <c r="D27" s="75"/>
    </row>
    <row r="28" spans="1:4">
      <c r="A28" s="73" t="s">
        <v>105</v>
      </c>
      <c r="B28" s="74" t="s">
        <v>89</v>
      </c>
      <c r="C28" s="74"/>
      <c r="D28" s="75"/>
    </row>
    <row r="29" spans="1:4" ht="26.45">
      <c r="A29" s="73" t="s">
        <v>106</v>
      </c>
      <c r="B29" s="74" t="s">
        <v>90</v>
      </c>
      <c r="C29" s="74"/>
      <c r="D29" s="75"/>
    </row>
    <row r="30" spans="1:4">
      <c r="A30" s="73" t="s">
        <v>107</v>
      </c>
      <c r="B30" s="74" t="s">
        <v>231</v>
      </c>
      <c r="C30" s="74"/>
      <c r="D30" s="75"/>
    </row>
    <row r="31" spans="1:4" ht="26.45">
      <c r="A31" s="73" t="s">
        <v>108</v>
      </c>
      <c r="B31" s="74" t="s">
        <v>233</v>
      </c>
      <c r="C31" s="74"/>
      <c r="D31" s="75"/>
    </row>
    <row r="32" spans="1:4" ht="26.45">
      <c r="A32" s="73" t="s">
        <v>109</v>
      </c>
      <c r="B32" s="74" t="s">
        <v>234</v>
      </c>
      <c r="C32" s="74"/>
      <c r="D32" s="75"/>
    </row>
    <row r="33" spans="1:4" ht="26.45">
      <c r="A33" s="73" t="s">
        <v>110</v>
      </c>
      <c r="B33" s="74" t="s">
        <v>316</v>
      </c>
      <c r="C33" s="74"/>
      <c r="D33" s="75"/>
    </row>
    <row r="34" spans="1:4" ht="26.45">
      <c r="A34" s="73" t="s">
        <v>111</v>
      </c>
      <c r="B34" s="74" t="s">
        <v>236</v>
      </c>
      <c r="C34" s="74"/>
      <c r="D34" s="75"/>
    </row>
    <row r="35" spans="1:4">
      <c r="A35" s="73" t="s">
        <v>112</v>
      </c>
      <c r="B35" s="74" t="s">
        <v>4</v>
      </c>
      <c r="C35" s="74"/>
      <c r="D35" s="75"/>
    </row>
    <row r="36" spans="1:4" ht="39.6">
      <c r="A36" s="73" t="s">
        <v>113</v>
      </c>
      <c r="B36" s="74" t="s">
        <v>317</v>
      </c>
      <c r="C36" s="74"/>
      <c r="D36" s="75"/>
    </row>
    <row r="37" spans="1:4">
      <c r="B37" s="82"/>
      <c r="C37" s="82"/>
      <c r="D37" s="82"/>
    </row>
    <row r="38" spans="1:4">
      <c r="A38" s="77" t="s">
        <v>318</v>
      </c>
      <c r="B38" s="82"/>
      <c r="C38" s="82"/>
      <c r="D38" s="82"/>
    </row>
    <row r="39" spans="1:4">
      <c r="A39" s="78" t="s">
        <v>319</v>
      </c>
      <c r="B39" s="82"/>
      <c r="C39" s="82"/>
      <c r="D39" s="82"/>
    </row>
    <row r="40" spans="1:4">
      <c r="A40" s="78" t="s">
        <v>320</v>
      </c>
      <c r="C40" s="82"/>
      <c r="D40" s="82"/>
    </row>
    <row r="41" spans="1:4">
      <c r="A41" s="78" t="s">
        <v>321</v>
      </c>
    </row>
    <row r="42" spans="1:4">
      <c r="A42" s="79" t="s">
        <v>322</v>
      </c>
    </row>
    <row r="43" spans="1:4">
      <c r="A43" s="79" t="s">
        <v>323</v>
      </c>
    </row>
    <row r="44" spans="1:4">
      <c r="A44" s="79" t="s">
        <v>324</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abSelected="1" workbookViewId="0">
      <selection activeCell="A31" sqref="A31"/>
    </sheetView>
  </sheetViews>
  <sheetFormatPr defaultRowHeight="13.15"/>
  <cols>
    <col min="1" max="1" width="46" customWidth="1"/>
    <col min="2" max="4" width="11.5703125" customWidth="1"/>
    <col min="5" max="5" width="16.28515625" bestFit="1" customWidth="1"/>
  </cols>
  <sheetData>
    <row r="1" spans="1:6" ht="17.45">
      <c r="A1" s="11" t="s">
        <v>0</v>
      </c>
      <c r="B1" s="38"/>
      <c r="C1" s="38"/>
      <c r="D1" s="38"/>
      <c r="E1" s="38"/>
      <c r="F1" s="38"/>
    </row>
    <row r="2" spans="1:6" ht="17.45">
      <c r="A2" s="39"/>
      <c r="B2" s="38"/>
      <c r="C2" s="38"/>
      <c r="D2" s="38"/>
      <c r="E2" s="38"/>
      <c r="F2" s="38"/>
    </row>
    <row r="3" spans="1:6" ht="18" thickBot="1">
      <c r="A3" s="13" t="s">
        <v>325</v>
      </c>
      <c r="B3" s="38"/>
      <c r="C3" s="38"/>
      <c r="D3" s="38"/>
      <c r="E3" s="38"/>
      <c r="F3" s="38"/>
    </row>
    <row r="4" spans="1:6" ht="13.9" thickBot="1">
      <c r="A4" s="40" t="s">
        <v>326</v>
      </c>
      <c r="B4" s="41" t="s">
        <v>327</v>
      </c>
      <c r="C4" s="41" t="s">
        <v>328</v>
      </c>
      <c r="D4" s="41" t="s">
        <v>329</v>
      </c>
      <c r="E4" s="42" t="s">
        <v>287</v>
      </c>
      <c r="F4" s="38"/>
    </row>
    <row r="5" spans="1:6">
      <c r="A5" s="43" t="s">
        <v>330</v>
      </c>
      <c r="B5" s="44"/>
      <c r="C5" s="45"/>
      <c r="D5" s="46"/>
      <c r="E5" s="47"/>
      <c r="F5" s="38"/>
    </row>
    <row r="6" spans="1:6">
      <c r="A6" s="48" t="s">
        <v>331</v>
      </c>
      <c r="B6" s="49">
        <f>B5-B7</f>
        <v>0</v>
      </c>
      <c r="C6" s="50"/>
      <c r="D6" s="46"/>
      <c r="E6" s="47"/>
      <c r="F6" s="38"/>
    </row>
    <row r="7" spans="1:6" ht="13.9" thickBot="1">
      <c r="A7" s="51" t="s">
        <v>332</v>
      </c>
      <c r="B7" s="52">
        <f>B8+B9</f>
        <v>0</v>
      </c>
      <c r="C7" s="50"/>
      <c r="D7" s="46"/>
      <c r="E7" s="47"/>
      <c r="F7" s="38"/>
    </row>
    <row r="8" spans="1:6" ht="13.9" thickBot="1">
      <c r="A8" s="53" t="s">
        <v>333</v>
      </c>
      <c r="B8" s="54"/>
      <c r="C8" s="55"/>
      <c r="D8" s="46"/>
      <c r="E8" s="47"/>
      <c r="F8" s="38"/>
    </row>
    <row r="9" spans="1:6">
      <c r="A9" s="56" t="s">
        <v>334</v>
      </c>
      <c r="B9" s="57"/>
      <c r="C9" s="58"/>
      <c r="D9" s="46"/>
      <c r="E9" s="47"/>
      <c r="F9" s="38"/>
    </row>
    <row r="10" spans="1:6" ht="13.9" thickBot="1">
      <c r="A10" s="51" t="s">
        <v>331</v>
      </c>
      <c r="B10" s="59">
        <f>B9-B11</f>
        <v>0</v>
      </c>
      <c r="C10" s="60">
        <f>C11</f>
        <v>0</v>
      </c>
      <c r="D10" s="46"/>
      <c r="E10" s="47"/>
      <c r="F10" s="38"/>
    </row>
    <row r="11" spans="1:6">
      <c r="A11" s="56" t="s">
        <v>335</v>
      </c>
      <c r="B11" s="61">
        <f>SUM(B12:B16)</f>
        <v>0</v>
      </c>
      <c r="C11" s="62">
        <f>C12+C13+C14+C15+C16</f>
        <v>0</v>
      </c>
      <c r="D11" s="46"/>
      <c r="E11" s="47"/>
      <c r="F11" s="38"/>
    </row>
    <row r="12" spans="1:6">
      <c r="A12" s="48" t="s">
        <v>336</v>
      </c>
      <c r="B12" s="108">
        <f>B17</f>
        <v>0</v>
      </c>
      <c r="C12" s="109">
        <f>C17</f>
        <v>0</v>
      </c>
      <c r="D12" s="46"/>
      <c r="E12" s="47"/>
      <c r="F12" s="38"/>
    </row>
    <row r="13" spans="1:6">
      <c r="A13" s="48" t="s">
        <v>337</v>
      </c>
      <c r="B13" s="110"/>
      <c r="C13" s="111"/>
      <c r="D13" s="46"/>
      <c r="E13" s="47"/>
      <c r="F13" s="38"/>
    </row>
    <row r="14" spans="1:6">
      <c r="A14" s="48" t="s">
        <v>338</v>
      </c>
      <c r="B14" s="110"/>
      <c r="C14" s="111"/>
      <c r="D14" s="46"/>
      <c r="E14" s="47"/>
      <c r="F14" s="38"/>
    </row>
    <row r="15" spans="1:6">
      <c r="A15" s="48" t="s">
        <v>339</v>
      </c>
      <c r="B15" s="110"/>
      <c r="C15" s="111"/>
      <c r="D15" s="46"/>
      <c r="E15" s="47"/>
      <c r="F15" s="38"/>
    </row>
    <row r="16" spans="1:6" ht="13.9" thickBot="1">
      <c r="A16" s="51" t="s">
        <v>340</v>
      </c>
      <c r="B16" s="112"/>
      <c r="C16" s="113"/>
      <c r="D16" s="46"/>
      <c r="E16" s="47"/>
      <c r="F16" s="38"/>
    </row>
    <row r="17" spans="1:6">
      <c r="A17" s="43" t="s">
        <v>341</v>
      </c>
      <c r="B17" s="63">
        <f>B18+B19</f>
        <v>0</v>
      </c>
      <c r="C17" s="64">
        <f>C18+C19</f>
        <v>0</v>
      </c>
      <c r="D17" s="46"/>
      <c r="E17" s="47"/>
      <c r="F17" s="38"/>
    </row>
    <row r="18" spans="1:6">
      <c r="A18" s="48" t="s">
        <v>342</v>
      </c>
      <c r="B18" s="65"/>
      <c r="C18" s="66"/>
      <c r="D18" s="46"/>
      <c r="E18" s="47"/>
      <c r="F18" s="38"/>
    </row>
    <row r="19" spans="1:6" ht="13.9" thickBot="1">
      <c r="A19" s="51" t="s">
        <v>343</v>
      </c>
      <c r="B19" s="67"/>
      <c r="C19" s="68"/>
      <c r="D19" s="69"/>
      <c r="E19" s="70"/>
      <c r="F19" s="38"/>
    </row>
    <row r="20" spans="1:6">
      <c r="A20" s="38"/>
      <c r="B20" s="38"/>
      <c r="C20" s="38"/>
      <c r="D20" s="38"/>
      <c r="E20" s="38"/>
      <c r="F20" s="38"/>
    </row>
    <row r="21" spans="1:6">
      <c r="A21" s="38" t="s">
        <v>344</v>
      </c>
      <c r="B21" s="38"/>
      <c r="C21" s="38"/>
      <c r="D21" s="38"/>
      <c r="E21" s="38"/>
      <c r="F21" s="38"/>
    </row>
    <row r="22" spans="1:6">
      <c r="A22" s="38"/>
      <c r="B22" s="38"/>
      <c r="C22" s="38"/>
      <c r="D22" s="38"/>
      <c r="E22" s="38"/>
      <c r="F22" s="38"/>
    </row>
    <row r="23" spans="1:6">
      <c r="A23" s="71" t="s">
        <v>345</v>
      </c>
      <c r="B23" s="38"/>
      <c r="C23" s="38"/>
      <c r="D23" s="38"/>
      <c r="E23" s="38"/>
      <c r="F23" s="38"/>
    </row>
    <row r="24" spans="1:6">
      <c r="A24" s="38" t="s">
        <v>346</v>
      </c>
      <c r="B24" s="38"/>
      <c r="C24" s="38"/>
      <c r="D24" s="38"/>
      <c r="E24" s="38"/>
      <c r="F24" s="38"/>
    </row>
    <row r="25" spans="1:6">
      <c r="A25" s="72" t="s">
        <v>347</v>
      </c>
      <c r="B25" s="38"/>
      <c r="C25" s="38"/>
      <c r="D25" s="38"/>
      <c r="E25" s="38"/>
      <c r="F25" s="38"/>
    </row>
    <row r="26" spans="1:6">
      <c r="A26" s="38" t="s">
        <v>320</v>
      </c>
      <c r="B26" s="38"/>
      <c r="C26" s="38"/>
      <c r="D26" s="38"/>
      <c r="E26" s="38"/>
      <c r="F26" s="38"/>
    </row>
    <row r="27" spans="1:6">
      <c r="A27" s="38" t="s">
        <v>321</v>
      </c>
      <c r="B27" s="38"/>
      <c r="C27" s="38"/>
      <c r="D27" s="38"/>
      <c r="E27" s="38"/>
      <c r="F27" s="38"/>
    </row>
    <row r="28" spans="1:6">
      <c r="A28" s="38" t="s">
        <v>348</v>
      </c>
      <c r="B28" s="38"/>
      <c r="C28" s="38"/>
      <c r="D28" s="38"/>
      <c r="E28" s="38"/>
      <c r="F28" s="38"/>
    </row>
    <row r="29" spans="1:6">
      <c r="A29" s="38"/>
      <c r="B29" s="38"/>
      <c r="C29" s="38"/>
      <c r="D29" s="38"/>
      <c r="E29" s="38"/>
      <c r="F29" s="38"/>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118</Value>
      <Value>15</Value>
      <Value>713</Value>
      <Value>1795</Value>
      <Value>1282</Value>
      <Value>142</Value>
      <Value>123</Value>
      <Value>30</Value>
      <Value>119</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THAILAND</TermName>
          <TermId xmlns="http://schemas.microsoft.com/office/infopath/2007/PartnerControls">d9fd5259-64aa-419d-894a-df2ffc20db0f</TermId>
        </TermInfo>
        <TermInfo xmlns="http://schemas.microsoft.com/office/infopath/2007/PartnerControls">
          <TermName xmlns="http://schemas.microsoft.com/office/infopath/2007/PartnerControls">TÜRKIYE</TermName>
          <TermId xmlns="http://schemas.microsoft.com/office/infopath/2007/PartnerControls">1f477085-5c62-4ac1-aaed-6f0d31db61f9</TermId>
        </TermInfo>
        <TermInfo xmlns="http://schemas.microsoft.com/office/infopath/2007/PartnerControls">
          <TermName xmlns="http://schemas.microsoft.com/office/infopath/2007/PartnerControls">MALAYSIA</TermName>
          <TermId xmlns="http://schemas.microsoft.com/office/infopath/2007/PartnerControls">a122ffd0-cd53-4cf4-868d-a07cbb43e5f0</TermId>
        </TermInfo>
        <TermInfo xmlns="http://schemas.microsoft.com/office/infopath/2007/PartnerControls">
          <TermName xmlns="http://schemas.microsoft.com/office/infopath/2007/PartnerControls">VIETNAM</TermName>
          <TermId xmlns="http://schemas.microsoft.com/office/infopath/2007/PartnerControls">d815f3a1-7d24-4a0d-af60-1cf0e4db5409</TermId>
        </TermInfo>
        <TermInfo xmlns="http://schemas.microsoft.com/office/infopath/2007/PartnerControls">
          <TermName xmlns="http://schemas.microsoft.com/office/infopath/2007/PartnerControls">INDONESIA</TermName>
          <TermId xmlns="http://schemas.microsoft.com/office/infopath/2007/PartnerControls">e9d89156-416d-410d-83c1-318b22264cfd</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Hot-Rolled Deformed Steel Reinforcing Bar in Lengths - Investigation - Infrabuild NSW Pty Limited_11E979FBAACD42E283105AEFC2711ED3</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655</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Hot Rolled Deformed Steel Reinforcing Bar in Lengths</TermName>
          <TermId xmlns="http://schemas.microsoft.com/office/infopath/2007/PartnerControls">a383815a-6ef7-49e5-9ae6-10494fb50af3</TermId>
        </TermInfo>
      </Terms>
    </f06bc08df4f7480fae31bfc0219a480b>
    <ADCCRMCaseId xmlns="b48e3ffd-eb19-4da6-9c3a-2fe013753af6">11E979FB-AACD-42E2-8310-5AEFC2711ED3</ADCCRMCas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971A8-CB9D-4E04-BB0F-CBC5B83503EB}"/>
</file>

<file path=customXml/itemProps2.xml><?xml version="1.0" encoding="utf-8"?>
<ds:datastoreItem xmlns:ds="http://schemas.openxmlformats.org/officeDocument/2006/customXml" ds:itemID="{0E953425-2A14-4E33-9F6F-768DB46C2BAC}"/>
</file>

<file path=customXml/itemProps3.xml><?xml version="1.0" encoding="utf-8"?>
<ds:datastoreItem xmlns:ds="http://schemas.openxmlformats.org/officeDocument/2006/customXml" ds:itemID="{D8373B91-BF9A-4FB1-BC3A-AD127D66B80E}"/>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Australian Customs Service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Chew, An</dc:creator>
  <cp:keywords/>
  <dc:description/>
  <cp:lastModifiedBy>King, Tim</cp:lastModifiedBy>
  <cp:revision/>
  <dcterms:created xsi:type="dcterms:W3CDTF">2001-06-08T01:14:27Z</dcterms:created>
  <dcterms:modified xsi:type="dcterms:W3CDTF">2024-09-13T03:37:48Z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ADCGoods">
    <vt:lpwstr>1795;#Hot Rolled Deformed Steel Reinforcing Bar in Lengths|a383815a-6ef7-49e5-9ae6-10494fb50af3</vt:lpwstr>
  </property>
  <property fmtid="{D5CDD505-2E9C-101B-9397-08002B2CF9AE}" pid="27" name="ADCSub-documentType">
    <vt:lpwstr/>
  </property>
  <property fmtid="{D5CDD505-2E9C-101B-9397-08002B2CF9AE}" pid="28" name="ADCDivisionKeywords">
    <vt:lpwstr/>
  </property>
  <property fmtid="{D5CDD505-2E9C-101B-9397-08002B2CF9AE}" pid="29" name="MediaServiceImageTags">
    <vt:lpwstr/>
  </property>
  <property fmtid="{D5CDD505-2E9C-101B-9397-08002B2CF9AE}" pid="30" name="ADCDocumentType">
    <vt:lpwstr/>
  </property>
  <property fmtid="{D5CDD505-2E9C-101B-9397-08002B2CF9AE}" pid="31" name="ADCEntityType">
    <vt:lpwstr/>
  </property>
  <property fmtid="{D5CDD505-2E9C-101B-9397-08002B2CF9AE}" pid="32" name="ADCFileType">
    <vt:lpwstr>1282;#xlsx|37ef8a18-046d-43e0-a0c2-b2bbafd1eabc</vt:lpwstr>
  </property>
  <property fmtid="{D5CDD505-2E9C-101B-9397-08002B2CF9AE}" pid="33" name="ADCWorkActivity">
    <vt:lpwstr/>
  </property>
  <property fmtid="{D5CDD505-2E9C-101B-9397-08002B2CF9AE}" pid="34" name="ADCYear">
    <vt:lpwstr/>
  </property>
  <property fmtid="{D5CDD505-2E9C-101B-9397-08002B2CF9AE}" pid="35" name="ADCCaseType">
    <vt:lpwstr>15;#Dumping and Subsidy Investigation|82fded29-b5ea-453d-9b3c-4f7518094b4b</vt:lpwstr>
  </property>
  <property fmtid="{D5CDD505-2E9C-101B-9397-08002B2CF9AE}" pid="36" name="ADCCountries">
    <vt:lpwstr>123;#THAILAND|d9fd5259-64aa-419d-894a-df2ffc20db0f;#713;#TÜRKIYE|1f477085-5c62-4ac1-aaed-6f0d31db61f9;#119;#MALAYSIA|a122ffd0-cd53-4cf4-868d-a07cbb43e5f0;#142;#VIETNAM|d815f3a1-7d24-4a0d-af60-1cf0e4db5409;#118;#INDONESIA|e9d89156-416d-410d-83c1-318b22264cfd</vt:lpwstr>
  </property>
  <property fmtid="{D5CDD505-2E9C-101B-9397-08002B2CF9AE}" pid="37" name="ADCEntity">
    <vt:lpwstr/>
  </property>
  <property fmtid="{D5CDD505-2E9C-101B-9397-08002B2CF9AE}" pid="38" name="ADCSecurityClassification">
    <vt:lpwstr>30;#OFFICIAL:Sensitive|028d2a82-9ad8-4680-8be0-bc23c353d676</vt:lpwstr>
  </property>
  <property fmtid="{D5CDD505-2E9C-101B-9397-08002B2CF9AE}" pid="39" name="ADCReportType">
    <vt:lpwstr/>
  </property>
  <property fmtid="{D5CDD505-2E9C-101B-9397-08002B2CF9AE}" pid="40" name="ADCAttachment/Appendix">
    <vt:lpwstr/>
  </property>
</Properties>
</file>