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bookViews>
    <workbookView xWindow="-24" yWindow="-24" windowWidth="19224" windowHeight="6408" firstSheet="3" activeTab="7"/>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52511"/>
</workbook>
</file>

<file path=xl/calcChain.xml><?xml version="1.0" encoding="utf-8"?>
<calcChain xmlns="http://schemas.openxmlformats.org/spreadsheetml/2006/main">
  <c r="C17" i="10" l="1"/>
  <c r="B17" i="10"/>
  <c r="B12" i="10" s="1"/>
  <c r="B11" i="10" s="1"/>
  <c r="B10" i="10" s="1"/>
  <c r="C12" i="10"/>
  <c r="C11" i="10" s="1"/>
  <c r="C10" i="10" s="1"/>
  <c r="B7" i="10"/>
  <c r="B6" i="10" s="1"/>
  <c r="B8" i="7"/>
  <c r="B9" i="7" s="1"/>
  <c r="V9" i="4"/>
  <c r="U7" i="4"/>
  <c r="V7" i="4" s="1"/>
  <c r="Q7" i="4"/>
  <c r="K7" i="4"/>
  <c r="G7" i="4"/>
  <c r="J7" i="3"/>
  <c r="AH10" i="5"/>
  <c r="AG10" i="5"/>
  <c r="AD10" i="5"/>
  <c r="AB10" i="5"/>
  <c r="AC10" i="5" s="1"/>
  <c r="I10" i="5"/>
  <c r="AE10" i="5" s="1"/>
  <c r="H10" i="5"/>
  <c r="AH9" i="5"/>
  <c r="AG9" i="5"/>
  <c r="AE9" i="5"/>
  <c r="AD9" i="5"/>
  <c r="AC9" i="5"/>
  <c r="AF9" i="5" s="1"/>
  <c r="AK9" i="5" s="1"/>
  <c r="AB9" i="5"/>
  <c r="I9" i="5"/>
  <c r="H9" i="5"/>
  <c r="AH8" i="5"/>
  <c r="AG8" i="5"/>
  <c r="AE8" i="5"/>
  <c r="AB8" i="5"/>
  <c r="AC8" i="5" s="1"/>
  <c r="I8" i="5"/>
  <c r="H8" i="5"/>
  <c r="AD8" i="5" s="1"/>
  <c r="AF10" i="5" l="1"/>
  <c r="AK10" i="5" s="1"/>
  <c r="AF8" i="5"/>
  <c r="AK8" i="5" s="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Enter the total sales revenue and quantity as reported in the Sales worksheet</t>
        </r>
      </text>
    </comment>
    <comment ref="B19" authorId="0" shapeId="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<sst xmlns="http://schemas.openxmlformats.org/spreadsheetml/2006/main" count="510" uniqueCount="311">
  <si>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</si>
  <si>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</si>
  <si>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</si>
  <si>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</si>
  <si>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</si>
  <si>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</si>
  <si>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</si>
  <si>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</si>
  <si>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</si>
  <si>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</si>
  <si>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</si>
  <si>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</si>
  <si>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</si>
  <si>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</si>
  <si>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</si>
  <si>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</si>
  <si>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</si>
  <si>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</si>
  <si>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</si>
  <si>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</si>
  <si>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</si>
  <si>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</si>
  <si>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INSERT COMPANY NAME</t>
  </si>
  <si>
    <t>Forward Orders</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</si>
  <si>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</si>
  <si>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</si>
  <si>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</si>
  <si>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</si>
  <si>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</si>
  <si>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</si>
  <si>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</si>
  <si>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</si>
  <si>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</si>
  <si>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</si>
  <si>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</si>
  <si>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</si>
  <si>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</si>
  <si>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</si>
  <si>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</si>
  <si>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</si>
  <si>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</si>
  <si>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</si>
  <si>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</si>
  <si>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</si>
  <si>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</si>
  <si>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</si>
  <si>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</si>
  <si>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</si>
  <si>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</si>
  <si>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</si>
  <si>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</si>
  <si>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The level of trade of your customer.</t>
  </si>
  <si>
    <t>Model control code. Please use the formula provided</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</si>
  <si>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</si>
  <si>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</si>
  <si>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</si>
  <si>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</si>
  <si>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</si>
  <si>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</si>
  <si>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</si>
  <si>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</si>
  <si>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</si>
  <si>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</si>
  <si>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</si>
  <si>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</si>
  <si>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</si>
  <si>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</si>
  <si>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</si>
  <si>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</si>
  <si>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</si>
  <si>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</si>
  <si>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</si>
  <si>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</si>
  <si>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</si>
  <si>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</si>
  <si>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</si>
  <si>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</si>
  <si>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</si>
  <si>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SELLING, GENERAL AND ADMINISTRATIVE EXPENSES</t>
  </si>
  <si>
    <t>Accounting code</t>
  </si>
  <si>
    <t>Account name</t>
  </si>
  <si>
    <t xml:space="preserve">Is it a direct selling expense? </t>
  </si>
  <si>
    <t>Expense in accounting period</t>
  </si>
  <si>
    <t>Expense in relevant period</t>
  </si>
  <si>
    <t>Yes/No</t>
  </si>
  <si>
    <t>SG&amp;A account code as per the chart of accounts</t>
  </si>
  <si>
    <t xml:space="preserve">[3]  </t>
  </si>
  <si>
    <t>Expense amount for the SG&amp;A account in the most recent accounting period</t>
  </si>
  <si>
    <t>Expense amount for the SG&amp;A account in the relevant period</t>
  </si>
  <si>
    <t>Amount for the relevant period</t>
  </si>
  <si>
    <t>Notes</t>
  </si>
  <si>
    <t>Net Revenue</t>
  </si>
  <si>
    <t>Total SG&amp;A</t>
  </si>
  <si>
    <t>%</t>
  </si>
  <si>
    <t>Formula - SG&amp;A as a percentage of revenue</t>
  </si>
  <si>
    <t>Supplier information</t>
  </si>
  <si>
    <t>Is the supplier the manufacturer?</t>
  </si>
  <si>
    <t>Position</t>
  </si>
  <si>
    <t>Mailing address</t>
  </si>
  <si>
    <t>Telephone</t>
  </si>
  <si>
    <t>E-mail address</t>
  </si>
  <si>
    <t>Name of manufacturer</t>
  </si>
  <si>
    <t>Name of contact person</t>
  </si>
  <si>
    <t>Supplier details</t>
  </si>
  <si>
    <t>Manufacturer details</t>
  </si>
  <si>
    <t>SALES</t>
  </si>
  <si>
    <t>Other charges or surcharges</t>
  </si>
  <si>
    <t>Type of direct selling expense as reported in B-2</t>
  </si>
  <si>
    <t>SG&amp;A account name as per the chart of accounts</t>
  </si>
  <si>
    <t>If the expense is a direct selling expense, specify what it is as reported in B-2 Cost to import and sell. E.g. Inland transport</t>
  </si>
  <si>
    <t>Is the expense related to direct selling expense that has been reported in B-2 Cost to import and sell?</t>
  </si>
  <si>
    <t>SELLING, GENERAL AND ADMINISTRATIVE EXPENSES (including finance expenses)</t>
  </si>
  <si>
    <t>Total net sales revenue (i.e. excluding discounts and rebates) for your company</t>
  </si>
  <si>
    <t>Total SG&amp;A expense in column F of the SG&amp;A listing worksheet excluding direct selling expenses</t>
  </si>
  <si>
    <t>Names of your customers.</t>
  </si>
  <si>
    <t>[23]</t>
  </si>
  <si>
    <t>[24]</t>
  </si>
  <si>
    <t>State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</si>
  <si>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</si>
  <si>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</si>
  <si>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Code used in your records for the model/grade/type identified.</t>
  </si>
  <si>
    <t>The date on the commercial invoice issued to your customer.</t>
  </si>
  <si>
    <t>The quarter that the invoice date falls in. Please use the formula provided</t>
  </si>
  <si>
    <t>Delivery terms eg. ex-factory, delivered.</t>
  </si>
  <si>
    <t>Quantity in units shown on the invoice. Specify the unit used e.g. KG, MT. If expenses in B-2 Cost to import and sell are based on a different quantity unit, add a column showing that quantity unit</t>
  </si>
  <si>
    <t xml:space="preserve">The gross invoice expressed per unit. Gross Invoice Value [16]/Quantity [15]. Please use the formula provided </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</si>
  <si>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</si>
  <si>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</si>
  <si>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</si>
  <si>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</si>
  <si>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</si>
  <si>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</si>
  <si>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</si>
  <si>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</si>
  <si>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</si>
  <si>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</si>
  <si>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country that the goods were manufactured</t>
  </si>
  <si>
    <t>The country of where the goods will be manufactured.</t>
  </si>
  <si>
    <t>The name of your supplier.</t>
  </si>
  <si>
    <t>Delivery terms eg. EXW, CIF, CFR, FOB, DDP</t>
  </si>
  <si>
    <t>The date that the order is expected to arrive</t>
  </si>
  <si>
    <t>Order date</t>
  </si>
  <si>
    <t>The number of the purchase order, or another identifier.</t>
  </si>
  <si>
    <t>Date that the order was made to your supplier</t>
  </si>
  <si>
    <t>Estimated value</t>
  </si>
  <si>
    <t>The currency used for the purchase.</t>
  </si>
  <si>
    <t>Estimated value of the goods</t>
  </si>
  <si>
    <t>Unit value</t>
  </si>
  <si>
    <t xml:space="preserve">The estimated value expressed per unit. Estimated Value [9]/Quantity [7]. Please use the formula provided </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</si>
  <si>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</si>
  <si>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</si>
  <si>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</si>
  <si>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</si>
  <si>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</si>
  <si>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</si>
  <si>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</si>
  <si>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</si>
  <si>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</si>
  <si>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</si>
  <si>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</si>
  <si>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</si>
  <si>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</si>
  <si>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</si>
  <si>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</si>
  <si>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</si>
  <si>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</si>
  <si>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</si>
  <si>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</si>
  <si>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</si>
  <si>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</si>
  <si>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</si>
  <si>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</si>
  <si>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</si>
  <si>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</si>
  <si>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</si>
  <si>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</si>
  <si>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</si>
  <si>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</si>
  <si>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Customs duties</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</si>
  <si>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</si>
  <si>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</si>
  <si>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</si>
  <si>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</si>
  <si>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</si>
  <si>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</si>
  <si>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</si>
  <si>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</si>
  <si>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</si>
  <si>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</si>
  <si>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</si>
  <si>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</si>
  <si>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Shipping terms eg. EXW, FOB, CFR, CIF</t>
  </si>
  <si>
    <t>Payment terms in days shown on the commercial invoice; eg. 60 days</t>
  </si>
  <si>
    <t>The currency used on the invoice.</t>
  </si>
  <si>
    <t>Gross invoice value shown on invoice, excluding GST</t>
  </si>
  <si>
    <t xml:space="preserve">[25]  </t>
  </si>
  <si>
    <t xml:space="preserve">[26]  </t>
  </si>
  <si>
    <t xml:space="preserve">[27]  </t>
  </si>
  <si>
    <t>The amount of any discount deducted on the invoice on each transaction.  If a % discount applies, show that % discount applying in another column.</t>
  </si>
  <si>
    <r>
      <t xml:space="preserve">Ocean freight </t>
    </r>
    <r>
      <rPr>
        <b/>
        <sz val="10"/>
        <color rgb="FFFF0000"/>
        <rFont val="Arial"/>
        <family val="2"/>
      </rPr>
      <t>[specify currency]</t>
    </r>
  </si>
  <si>
    <t>Ocean freight (AUD)</t>
  </si>
  <si>
    <t xml:space="preserve">The amount of ocean freight in Australian Dollars. Please use the formula provided. </t>
  </si>
  <si>
    <t xml:space="preserve">The amount of marine insurance in Australian Dollars. Please use the formula provided. </t>
  </si>
  <si>
    <t xml:space="preserve">[28]  </t>
  </si>
  <si>
    <t xml:space="preserve">[29]  </t>
  </si>
  <si>
    <t xml:space="preserve">[30]  </t>
  </si>
  <si>
    <t xml:space="preserve">[31]  </t>
  </si>
  <si>
    <t xml:space="preserve">[32]  </t>
  </si>
  <si>
    <t xml:space="preserve">[33]  </t>
  </si>
  <si>
    <t xml:space="preserve">[34]  </t>
  </si>
  <si>
    <t xml:space="preserve">[35]  </t>
  </si>
  <si>
    <t xml:space="preserve">[36]  </t>
  </si>
  <si>
    <t>The model control code of the goods.</t>
  </si>
  <si>
    <t>Quantity for the line. Specify the unit used e.g. KG, MT</t>
  </si>
  <si>
    <t>Any other charges or surcharges that affect the net invoice value.</t>
  </si>
  <si>
    <t xml:space="preserve">Allocated amount of ocean freight for the line in Australian Dollars. Please use the formula provided. </t>
  </si>
  <si>
    <t xml:space="preserve">Allocated amount of marine insurance for the line in Australian Dollars. Please use the formula provided. </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</si>
  <si>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</si>
  <si>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</si>
  <si>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Customs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</si>
  <si>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</si>
  <si>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</si>
  <si>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</si>
  <si>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</si>
  <si>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</si>
  <si>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</si>
  <si>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</si>
  <si>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</si>
  <si>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</si>
  <si>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</si>
  <si>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</si>
  <si>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</si>
  <si>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</si>
  <si>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</si>
  <si>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</si>
  <si>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</si>
  <si>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</si>
  <si>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</si>
  <si>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account for variance as far as possible.</t>
  </si>
  <si>
    <t>Note:</t>
  </si>
  <si>
    <t>Complete the yellow cells only</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</si>
  <si>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</si>
  <si>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</si>
  <si>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</si>
  <si>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</si>
  <si>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</si>
  <si>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</si>
  <si>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</si>
  <si>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</si>
  <si>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</si>
  <si>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</si>
  <si>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</si>
  <si>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</si>
  <si>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</si>
  <si>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</si>
  <si>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</si>
  <si>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</si>
  <si>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t>Estimated Volumes</t>
  </si>
  <si>
    <t>Estimated purchased volumes from each exporter over the IP</t>
  </si>
  <si>
    <r>
      <t xml:space="preserve">Total net quantity </t>
    </r>
    <r>
      <rPr>
        <b/>
        <sz val="10"/>
        <color rgb="FFFF0000"/>
        <rFont val="Arial"/>
        <family val="2"/>
      </rPr>
      <t>[specify unit e.g. KG, MT]</t>
    </r>
  </si>
  <si>
    <t>Total net quantity for the shipment. Specify the unit used e.g. KG, MT</t>
  </si>
  <si>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</si>
  <si>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</si>
  <si>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</si>
  <si>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</si>
  <si>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</si>
  <si>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Order/invoice details</t>
  </si>
  <si>
    <t>Expenses for the line</t>
  </si>
  <si>
    <t xml:space="preserve">Calculated delivered duty paid (DDP) value, excluding SG&amp;A, for the line in Australian Dollars. Please use the formula provided. </t>
  </si>
  <si>
    <t xml:space="preserve">Calculated cost of insurance and freight (CIF) value for the line in Australian Dollars. Please use the formula provided. </t>
  </si>
  <si>
    <t xml:space="preserve">CIF value (AUD)  </t>
  </si>
  <si>
    <r>
      <t xml:space="preserve">DDP value </t>
    </r>
    <r>
      <rPr>
        <sz val="10"/>
        <rFont val="Arial"/>
        <family val="2"/>
      </rPr>
      <t>(excluding SG&amp;A)</t>
    </r>
  </si>
  <si>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</si>
  <si>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</si>
  <si>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contact. Alternatively, enter the rate in your accounting system for these expenses or the rate applied by your bank when paying these expenses.</t>
  </si>
  <si>
    <r>
      <t xml:space="preserve">Foreign exchange rate </t>
    </r>
    <r>
      <rPr>
        <sz val="10"/>
        <rFont val="Arial"/>
        <family val="2"/>
      </rPr>
      <t>(for ocean freight &amp; marine insurance)</t>
    </r>
  </si>
  <si>
    <t>Total port handling and other import charges incurred (e.g. broker's chargers) for the shipment excluding duties.</t>
  </si>
  <si>
    <t>Total inland transportation costs incurred for delivery from the port to its final destination for the shipment.</t>
  </si>
  <si>
    <t>The applicable foreign exchange rate for the purchase. If you use a forward forex contract, enter the rate on the contact. Alternatively, enter the rate in your accounting system for this purchase or the rate applied by your bank when paying this invoice.</t>
  </si>
  <si>
    <t>Line invoice details of the goods</t>
  </si>
  <si>
    <t>Gross invoice value in the invoice currency.</t>
  </si>
  <si>
    <t>The amount of any on-invoice discount.  If a % discount applies, show that % discount applying in another column.</t>
  </si>
  <si>
    <t>The amount of any deferred (i.e. off-invoice) rebates or allowances paid by the supplier.</t>
  </si>
  <si>
    <t>The net invoice value less discounts and rebates, plus other charges. Please use the formula provided.</t>
  </si>
  <si>
    <t>The net invoice value in Australian Dollars.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</si>
  <si>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</si>
  <si>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</si>
  <si>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</si>
  <si>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</si>
  <si>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</si>
  <si>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</si>
  <si>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Supplier/manufacture details</t>
  </si>
  <si>
    <t>The Customs entry number or import declaration number of the selected importations.</t>
  </si>
  <si>
    <t>Total gross value of the shipment in the invoice currency.</t>
  </si>
  <si>
    <t>The invoice number on the commercial invoice issued by your supplier.</t>
  </si>
  <si>
    <t>The invoice number on the commercial invoice issued to your customer.</t>
  </si>
  <si>
    <t>Order confirmation, contract or purchase order number of your purchase from your supplier if the sale can be linked to a purchase.</t>
  </si>
  <si>
    <t>Purchase order number of the supplier</t>
  </si>
  <si>
    <t>China</t>
  </si>
  <si>
    <t>FOB</t>
  </si>
  <si>
    <t>Exporter Co</t>
  </si>
  <si>
    <t>30 days</t>
  </si>
  <si>
    <t>USD</t>
  </si>
  <si>
    <t>ORD123</t>
  </si>
  <si>
    <t>INV123</t>
  </si>
  <si>
    <t>A-B-C-1-2-3</t>
  </si>
  <si>
    <t>A-B-C-1-2-4</t>
  </si>
  <si>
    <t>EXAMPLE</t>
  </si>
  <si>
    <t>Chile</t>
  </si>
  <si>
    <t>MCC Category 1: DENSITY</t>
  </si>
  <si>
    <t>MCC Category 2: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</si>
</sst>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31">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7"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0" fontId="2" fillId="0" borderId="1" xfId="5" applyFont="1" applyBorder="1" applyAlignment="1">
      <alignment wrapText="1"/>
    </xf>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2" fillId="0" borderId="0" xfId="0" applyFont="1" applyAlignment="1"/>
    <xf numFmtId="0" fontId="9" fillId="0" borderId="0" xfId="13" applyFont="1"/>
    <xf numFmtId="0" fontId="12" fillId="0" borderId="0" xfId="13" applyFont="1"/>
    <xf numFmtId="0" fontId="10" fillId="0" borderId="3" xfId="13" applyFont="1" applyFill="1" applyBorder="1"/>
    <xf numFmtId="0" fontId="10" fillId="0" borderId="4" xfId="13" applyFont="1" applyFill="1" applyBorder="1"/>
    <xf numFmtId="0" fontId="10" fillId="0" borderId="5" xfId="13" applyFont="1" applyFill="1" applyBorder="1"/>
    <xf numFmtId="0" fontId="9" fillId="0" borderId="6" xfId="13" applyFont="1" applyFill="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Fill="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Fill="1" applyBorder="1" applyAlignment="1">
      <alignment vertical="top"/>
    </xf>
    <xf numFmtId="43" fontId="9" fillId="0" borderId="13" xfId="3" applyFont="1" applyFill="1" applyBorder="1" applyAlignment="1">
      <alignment vertical="top"/>
    </xf>
    <xf numFmtId="0" fontId="9" fillId="0" borderId="11" xfId="13" applyFont="1" applyFill="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Fill="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right" vertical="center" wrapText="1" indent="2"/>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8" fillId="0" borderId="0" xfId="0" applyFont="1" applyFill="1" applyBorder="1"/>
    <xf numFmtId="0" fontId="18" fillId="0" borderId="0" xfId="0" applyFont="1" applyBorder="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0" fillId="0" borderId="0" xfId="0" applyBorder="1" applyAlignment="1"/>
    <xf numFmtId="0" fontId="0" fillId="0" borderId="0" xfId="0" applyBorder="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1" fillId="0" borderId="1" xfId="0" applyFont="1" applyBorder="1" applyAlignment="1">
      <alignment horizontal="left" vertical="center" wrapText="1"/>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cellXfs>
  <cellStyles count="14">
    <cellStyle name="Comma" xfId="2" builtinId="3"/>
    <cellStyle name="Comma 2" xfId="3"/>
    <cellStyle name="Comma 2 2" xfId="10"/>
    <cellStyle name="Comma 3" xfId="6"/>
    <cellStyle name="Comma 3 2" xfId="12"/>
    <cellStyle name="Comma 4" xfId="9"/>
    <cellStyle name="Currency" xfId="1" builtinId="4"/>
    <cellStyle name="Currency 2" xfId="4"/>
    <cellStyle name="Currency 2 2" xfId="11"/>
    <cellStyle name="Currency 3" xfId="8"/>
    <cellStyle name="Normal" xfId="0" builtinId="0"/>
    <cellStyle name="Normal 2" xfId="1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19050</xdr:colOff>
      <xdr:row>40</xdr:row>
      <xdr:rowOff>133350</xdr:rowOff>
    </xdr:from>
    <xdr:to>
      <xdr:col>4</xdr:col>
      <xdr:colOff>180975</xdr:colOff>
      <xdr:row>45</xdr:row>
      <xdr:rowOff>38100</xdr:rowOff>
    </xdr:to>
    <xdr:sp macro="" textlink="">
      <xdr:nvSpPr>
        <xdr:cNvPr id="3" name="TextBox 2"/>
        <xdr:cNvSpPr txBox="1"/>
      </xdr:nvSpPr>
      <xdr:spPr>
        <a:xfrm>
          <a:off x="962025" y="7219950"/>
          <a:ext cx="29908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a:t>
          </a:r>
          <a:r>
            <a:rPr lang="en-AU" sz="1100" b="1" baseline="0">
              <a:solidFill>
                <a:srgbClr val="FF0000"/>
              </a:solidFill>
            </a:rPr>
            <a:t> managers:</a:t>
          </a:r>
          <a:r>
            <a:rPr lang="en-AU" sz="1100" baseline="0">
              <a:solidFill>
                <a:srgbClr val="FF0000"/>
              </a:solidFill>
            </a:rPr>
            <a:t> Delete notes 37 &amp; 38 for investigations and accelerated reviews. Keep for duty assessments, reviews and continuations</a:t>
          </a:r>
          <a:endParaRPr lang="en-AU"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B22" sqref="B22"/>
    </sheetView>
  </sheetViews>
  <sheetFormatPr defaultRowHeight="13.2" x14ac:dyDescent="0.25"/>
  <cols>
    <col min="1" max="1" width="13" customWidth="1"/>
    <col min="2" max="7" width="11.21875" customWidth="1"/>
    <col min="8" max="8" width="18.44140625" customWidth="1"/>
    <col min="9" max="9" width="18.21875" customWidth="1"/>
    <col min="10" max="10" width="14.5546875" customWidth="1"/>
    <col min="13" max="13" width="12.21875" customWidth="1"/>
    <col min="15" max="15" width="10.5546875" customWidth="1"/>
  </cols>
  <sheetData>
    <row r="1" spans="1:15" ht="17.399999999999999" x14ac:dyDescent="0.3">
      <c r="A1" s="18" t="s">
        <v>22</v>
      </c>
    </row>
    <row r="2" spans="1:15" ht="17.399999999999999" x14ac:dyDescent="0.3">
      <c r="A2" s="19"/>
    </row>
    <row r="3" spans="1:15" ht="17.399999999999999" x14ac:dyDescent="0.3">
      <c r="A3" s="20" t="s">
        <v>95</v>
      </c>
    </row>
    <row r="4" spans="1:15" ht="13.8" thickBot="1" x14ac:dyDescent="0.3"/>
    <row r="5" spans="1:15" ht="13.8" thickBot="1" x14ac:dyDescent="0.3">
      <c r="B5" s="120" t="s">
        <v>103</v>
      </c>
      <c r="C5" s="121"/>
      <c r="D5" s="121"/>
      <c r="E5" s="121"/>
      <c r="F5" s="121"/>
      <c r="G5" s="122"/>
      <c r="I5" s="120" t="s">
        <v>104</v>
      </c>
      <c r="J5" s="121"/>
      <c r="K5" s="121"/>
      <c r="L5" s="121"/>
      <c r="M5" s="121"/>
      <c r="N5" s="122"/>
    </row>
    <row r="6" spans="1:15" ht="26.4" x14ac:dyDescent="0.25">
      <c r="A6" s="3" t="s">
        <v>135</v>
      </c>
      <c r="B6" s="3" t="s">
        <v>3</v>
      </c>
      <c r="C6" s="3" t="s">
        <v>149</v>
      </c>
      <c r="D6" s="3" t="s">
        <v>97</v>
      </c>
      <c r="E6" s="3" t="s">
        <v>98</v>
      </c>
      <c r="F6" s="3" t="s">
        <v>99</v>
      </c>
      <c r="G6" s="3" t="s">
        <v>100</v>
      </c>
      <c r="H6" s="3" t="s">
        <v>96</v>
      </c>
      <c r="I6" s="3" t="s">
        <v>101</v>
      </c>
      <c r="J6" s="3" t="s">
        <v>102</v>
      </c>
      <c r="K6" s="3" t="s">
        <v>97</v>
      </c>
      <c r="L6" s="3" t="s">
        <v>98</v>
      </c>
      <c r="M6" s="3" t="s">
        <v>99</v>
      </c>
      <c r="N6" s="3" t="s">
        <v>100</v>
      </c>
      <c r="O6" s="3" t="s">
        <v>257</v>
      </c>
    </row>
    <row r="7" spans="1:15" x14ac:dyDescent="0.25">
      <c r="A7" s="23" t="s">
        <v>26</v>
      </c>
      <c r="B7" s="23" t="s">
        <v>27</v>
      </c>
      <c r="C7" s="23" t="s">
        <v>75</v>
      </c>
      <c r="D7" s="23" t="s">
        <v>28</v>
      </c>
      <c r="E7" s="23" t="s">
        <v>29</v>
      </c>
      <c r="F7" s="23" t="s">
        <v>30</v>
      </c>
      <c r="G7" s="23" t="s">
        <v>31</v>
      </c>
      <c r="H7" s="23" t="s">
        <v>32</v>
      </c>
      <c r="I7" s="23" t="s">
        <v>33</v>
      </c>
      <c r="J7" s="23" t="s">
        <v>34</v>
      </c>
      <c r="K7" s="23" t="s">
        <v>35</v>
      </c>
      <c r="L7" s="23" t="s">
        <v>36</v>
      </c>
      <c r="M7" s="23" t="s">
        <v>37</v>
      </c>
      <c r="N7" s="23" t="s">
        <v>38</v>
      </c>
      <c r="O7" s="23" t="s">
        <v>39</v>
      </c>
    </row>
    <row r="10" spans="1:15" x14ac:dyDescent="0.25">
      <c r="A10" s="39" t="s">
        <v>49</v>
      </c>
      <c r="B10" t="s">
        <v>137</v>
      </c>
    </row>
    <row r="11" spans="1:15" x14ac:dyDescent="0.25">
      <c r="A11" s="40" t="s">
        <v>50</v>
      </c>
      <c r="B11" t="s">
        <v>138</v>
      </c>
    </row>
    <row r="12" spans="1:15" x14ac:dyDescent="0.25">
      <c r="A12" s="40" t="s">
        <v>86</v>
      </c>
      <c r="B12" t="s">
        <v>150</v>
      </c>
    </row>
    <row r="13" spans="1:15" x14ac:dyDescent="0.25">
      <c r="A13" s="40" t="s">
        <v>53</v>
      </c>
      <c r="B13" t="s">
        <v>151</v>
      </c>
    </row>
    <row r="14" spans="1:15" x14ac:dyDescent="0.25">
      <c r="A14" s="40" t="s">
        <v>54</v>
      </c>
      <c r="B14" t="s">
        <v>152</v>
      </c>
    </row>
    <row r="15" spans="1:15" x14ac:dyDescent="0.25">
      <c r="A15" s="40" t="s">
        <v>55</v>
      </c>
      <c r="B15" s="106" t="s">
        <v>288</v>
      </c>
    </row>
    <row r="16" spans="1:15" x14ac:dyDescent="0.25">
      <c r="A16" s="40" t="s">
        <v>56</v>
      </c>
      <c r="B16" t="s">
        <v>157</v>
      </c>
    </row>
    <row r="17" spans="1:2" x14ac:dyDescent="0.25">
      <c r="A17" s="40" t="s">
        <v>57</v>
      </c>
      <c r="B17" s="106" t="s">
        <v>289</v>
      </c>
    </row>
    <row r="18" spans="1:2" x14ac:dyDescent="0.25">
      <c r="A18" s="40" t="s">
        <v>58</v>
      </c>
      <c r="B18" t="s">
        <v>153</v>
      </c>
    </row>
    <row r="19" spans="1:2" x14ac:dyDescent="0.25">
      <c r="A19" s="40" t="s">
        <v>59</v>
      </c>
      <c r="B19" t="s">
        <v>154</v>
      </c>
    </row>
    <row r="20" spans="1:2" x14ac:dyDescent="0.25">
      <c r="A20" s="40" t="s">
        <v>60</v>
      </c>
      <c r="B20" t="s">
        <v>155</v>
      </c>
    </row>
    <row r="21" spans="1:2" x14ac:dyDescent="0.25">
      <c r="A21" s="40" t="s">
        <v>61</v>
      </c>
      <c r="B21" t="s">
        <v>156</v>
      </c>
    </row>
    <row r="22" spans="1:2" x14ac:dyDescent="0.25">
      <c r="A22" s="40" t="s">
        <v>62</v>
      </c>
      <c r="B22" s="106" t="s">
        <v>290</v>
      </c>
    </row>
    <row r="23" spans="1:2" x14ac:dyDescent="0.25">
      <c r="A23" s="40" t="s">
        <v>63</v>
      </c>
      <c r="B23" t="s">
        <v>158</v>
      </c>
    </row>
    <row r="24" spans="1:2" x14ac:dyDescent="0.25">
      <c r="A24" s="40" t="s">
        <v>64</v>
      </c>
      <c r="B24" t="s">
        <v>258</v>
      </c>
    </row>
    <row r="29" spans="1:2" ht="13.8" x14ac:dyDescent="0.25">
      <c r="B29" s="41"/>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9"/>
  <sheetViews>
    <sheetView topLeftCell="B1" zoomScaleNormal="100" workbookViewId="0">
      <pane ySplit="7" topLeftCell="A9" activePane="bottomLeft" state="frozen"/>
      <selection pane="bottomLeft" activeCell="K12" sqref="K12"/>
    </sheetView>
  </sheetViews>
  <sheetFormatPr defaultRowHeight="13.2" x14ac:dyDescent="0.25"/>
  <cols>
    <col min="1" max="37" width="14.21875" customWidth="1"/>
  </cols>
  <sheetData>
    <row r="1" spans="1:38" ht="17.399999999999999" x14ac:dyDescent="0.3">
      <c r="A1" s="18" t="s">
        <v>22</v>
      </c>
      <c r="B1" s="18"/>
    </row>
    <row r="2" spans="1:38" ht="17.399999999999999" x14ac:dyDescent="0.3">
      <c r="A2" s="19"/>
      <c r="B2" s="19"/>
    </row>
    <row r="3" spans="1:38" ht="17.399999999999999" x14ac:dyDescent="0.3">
      <c r="A3" s="20" t="s">
        <v>76</v>
      </c>
      <c r="B3" s="20"/>
    </row>
    <row r="4" spans="1:38" ht="18" thickBot="1" x14ac:dyDescent="0.35">
      <c r="A4" s="20"/>
      <c r="B4" s="20"/>
    </row>
    <row r="5" spans="1:38" s="45" customFormat="1" ht="13.8" thickBot="1" x14ac:dyDescent="0.3">
      <c r="A5" s="44"/>
      <c r="B5" s="123" t="s">
        <v>291</v>
      </c>
      <c r="C5" s="124"/>
      <c r="D5" s="125"/>
      <c r="E5" s="123" t="s">
        <v>261</v>
      </c>
      <c r="F5" s="124"/>
      <c r="G5" s="124"/>
      <c r="H5" s="124"/>
      <c r="I5" s="124"/>
      <c r="J5" s="124"/>
      <c r="K5" s="124"/>
      <c r="L5" s="124"/>
      <c r="M5" s="125"/>
      <c r="N5" s="123" t="s">
        <v>266</v>
      </c>
      <c r="O5" s="124"/>
      <c r="P5" s="124"/>
      <c r="Q5" s="124"/>
      <c r="R5" s="124"/>
      <c r="S5" s="124"/>
      <c r="T5" s="125"/>
      <c r="U5" s="123" t="s">
        <v>279</v>
      </c>
      <c r="V5" s="124"/>
      <c r="W5" s="124"/>
      <c r="X5" s="124"/>
      <c r="Y5" s="124"/>
      <c r="Z5" s="124"/>
      <c r="AA5" s="124"/>
      <c r="AB5" s="124"/>
      <c r="AC5" s="124"/>
      <c r="AD5" s="123" t="s">
        <v>267</v>
      </c>
      <c r="AE5" s="124"/>
      <c r="AF5" s="124"/>
      <c r="AG5" s="124"/>
      <c r="AH5" s="124"/>
      <c r="AI5" s="124"/>
      <c r="AJ5" s="125"/>
      <c r="AK5" s="46"/>
    </row>
    <row r="6" spans="1:38" s="43" customFormat="1" ht="66" x14ac:dyDescent="0.25">
      <c r="A6" s="4" t="s">
        <v>77</v>
      </c>
      <c r="B6" s="4" t="s">
        <v>135</v>
      </c>
      <c r="C6" s="4" t="s">
        <v>3</v>
      </c>
      <c r="D6" s="4" t="s">
        <v>163</v>
      </c>
      <c r="E6" s="4" t="s">
        <v>199</v>
      </c>
      <c r="F6" s="4" t="s">
        <v>179</v>
      </c>
      <c r="G6" s="4" t="s">
        <v>275</v>
      </c>
      <c r="H6" s="4" t="s">
        <v>200</v>
      </c>
      <c r="I6" s="4" t="s">
        <v>165</v>
      </c>
      <c r="J6" s="4" t="s">
        <v>181</v>
      </c>
      <c r="K6" s="4" t="s">
        <v>162</v>
      </c>
      <c r="L6" s="4" t="s">
        <v>259</v>
      </c>
      <c r="M6" s="4" t="s">
        <v>262</v>
      </c>
      <c r="N6" s="4" t="s">
        <v>0</v>
      </c>
      <c r="O6" s="4" t="s">
        <v>141</v>
      </c>
      <c r="P6" s="4" t="s">
        <v>1</v>
      </c>
      <c r="Q6" s="4" t="s">
        <v>2</v>
      </c>
      <c r="R6" s="4" t="s">
        <v>10</v>
      </c>
      <c r="S6" s="4" t="s">
        <v>160</v>
      </c>
      <c r="T6" s="4" t="s">
        <v>159</v>
      </c>
      <c r="U6" s="4" t="s">
        <v>12</v>
      </c>
      <c r="V6" s="4" t="s">
        <v>180</v>
      </c>
      <c r="W6" s="4" t="s">
        <v>4</v>
      </c>
      <c r="X6" s="4" t="s">
        <v>263</v>
      </c>
      <c r="Y6" s="4" t="s">
        <v>20</v>
      </c>
      <c r="Z6" s="4" t="s">
        <v>21</v>
      </c>
      <c r="AA6" s="4" t="s">
        <v>106</v>
      </c>
      <c r="AB6" s="4" t="s">
        <v>264</v>
      </c>
      <c r="AC6" s="4" t="s">
        <v>161</v>
      </c>
      <c r="AD6" s="4" t="s">
        <v>164</v>
      </c>
      <c r="AE6" s="4" t="s">
        <v>184</v>
      </c>
      <c r="AF6" s="4" t="s">
        <v>270</v>
      </c>
      <c r="AG6" s="4" t="s">
        <v>182</v>
      </c>
      <c r="AH6" s="4" t="s">
        <v>183</v>
      </c>
      <c r="AI6" s="4" t="s">
        <v>265</v>
      </c>
      <c r="AJ6" s="4" t="s">
        <v>178</v>
      </c>
      <c r="AK6" s="4" t="s">
        <v>271</v>
      </c>
    </row>
    <row r="7" spans="1:38" s="43" customFormat="1" x14ac:dyDescent="0.25">
      <c r="A7" s="47" t="s">
        <v>26</v>
      </c>
      <c r="B7" s="47" t="s">
        <v>27</v>
      </c>
      <c r="C7" s="47" t="s">
        <v>75</v>
      </c>
      <c r="D7" s="47" t="s">
        <v>28</v>
      </c>
      <c r="E7" s="47" t="s">
        <v>29</v>
      </c>
      <c r="F7" s="47" t="s">
        <v>30</v>
      </c>
      <c r="G7" s="47" t="s">
        <v>31</v>
      </c>
      <c r="H7" s="23" t="s">
        <v>32</v>
      </c>
      <c r="I7" s="23" t="s">
        <v>33</v>
      </c>
      <c r="J7" s="23" t="s">
        <v>34</v>
      </c>
      <c r="K7" s="23" t="s">
        <v>35</v>
      </c>
      <c r="L7" s="23" t="s">
        <v>36</v>
      </c>
      <c r="M7" s="23" t="s">
        <v>37</v>
      </c>
      <c r="N7" s="23" t="s">
        <v>38</v>
      </c>
      <c r="O7" s="23" t="s">
        <v>39</v>
      </c>
      <c r="P7" s="23" t="s">
        <v>40</v>
      </c>
      <c r="Q7" s="23" t="s">
        <v>42</v>
      </c>
      <c r="R7" s="23" t="s">
        <v>43</v>
      </c>
      <c r="S7" s="23" t="s">
        <v>44</v>
      </c>
      <c r="T7" s="23" t="s">
        <v>45</v>
      </c>
      <c r="U7" s="23" t="s">
        <v>47</v>
      </c>
      <c r="V7" s="23" t="s">
        <v>48</v>
      </c>
      <c r="W7" s="23" t="s">
        <v>115</v>
      </c>
      <c r="X7" s="23" t="s">
        <v>116</v>
      </c>
      <c r="Y7" s="23" t="s">
        <v>166</v>
      </c>
      <c r="Z7" s="23" t="s">
        <v>167</v>
      </c>
      <c r="AA7" s="23" t="s">
        <v>168</v>
      </c>
      <c r="AB7" s="23" t="s">
        <v>169</v>
      </c>
      <c r="AC7" s="23" t="s">
        <v>170</v>
      </c>
      <c r="AD7" s="23" t="s">
        <v>171</v>
      </c>
      <c r="AE7" s="23" t="s">
        <v>172</v>
      </c>
      <c r="AF7" s="23" t="s">
        <v>173</v>
      </c>
      <c r="AG7" s="23" t="s">
        <v>174</v>
      </c>
      <c r="AH7" s="23" t="s">
        <v>175</v>
      </c>
      <c r="AI7" s="23" t="s">
        <v>176</v>
      </c>
      <c r="AJ7" s="23" t="s">
        <v>177</v>
      </c>
      <c r="AK7" s="23" t="s">
        <v>287</v>
      </c>
    </row>
    <row r="8" spans="1:38" s="113" customFormat="1" x14ac:dyDescent="0.25">
      <c r="A8" s="108" t="s">
        <v>307</v>
      </c>
      <c r="B8" s="109" t="s">
        <v>298</v>
      </c>
      <c r="C8" s="109" t="s">
        <v>300</v>
      </c>
      <c r="D8" s="109"/>
      <c r="E8" s="110">
        <v>7000</v>
      </c>
      <c r="F8" s="112">
        <v>5</v>
      </c>
      <c r="G8" s="112">
        <v>0.8</v>
      </c>
      <c r="H8" s="112">
        <f>E8/G8</f>
        <v>8750</v>
      </c>
      <c r="I8" s="112">
        <f t="shared" ref="I8:I9" si="0">F8/G8</f>
        <v>6.25</v>
      </c>
      <c r="J8" s="110">
        <v>4000</v>
      </c>
      <c r="K8" s="110">
        <v>1000</v>
      </c>
      <c r="L8" s="112">
        <v>150</v>
      </c>
      <c r="M8" s="110">
        <v>150000</v>
      </c>
      <c r="N8" s="111" t="s">
        <v>303</v>
      </c>
      <c r="O8" s="116">
        <v>43831</v>
      </c>
      <c r="P8" s="115" t="s">
        <v>304</v>
      </c>
      <c r="Q8" s="116">
        <v>43845</v>
      </c>
      <c r="R8" s="111" t="s">
        <v>299</v>
      </c>
      <c r="S8" s="111" t="s">
        <v>301</v>
      </c>
      <c r="T8" s="110">
        <v>0.8</v>
      </c>
      <c r="U8" s="110" t="s">
        <v>305</v>
      </c>
      <c r="V8" s="110">
        <v>8</v>
      </c>
      <c r="W8" s="110" t="s">
        <v>302</v>
      </c>
      <c r="X8" s="110">
        <v>10000</v>
      </c>
      <c r="Y8" s="110">
        <v>0</v>
      </c>
      <c r="Z8" s="110">
        <v>0</v>
      </c>
      <c r="AA8" s="110">
        <v>0</v>
      </c>
      <c r="AB8" s="110">
        <f t="shared" ref="AB8:AB9" si="1">X8-Y8-Z8+AA8</f>
        <v>10000</v>
      </c>
      <c r="AC8" s="110">
        <f>AB8/T8</f>
        <v>12500</v>
      </c>
      <c r="AD8" s="110">
        <f>H8/L8*V8</f>
        <v>466.66666666666669</v>
      </c>
      <c r="AE8" s="110">
        <f t="shared" ref="AE8:AE9" si="2">I8/M8*X8</f>
        <v>0.41666666666666663</v>
      </c>
      <c r="AF8" s="110">
        <f>AC8+AD8+AE8</f>
        <v>12967.083333333332</v>
      </c>
      <c r="AG8" s="110">
        <f t="shared" ref="AG8:AG9" si="3">J8/L8*V8</f>
        <v>213.33333333333334</v>
      </c>
      <c r="AH8" s="110">
        <f t="shared" ref="AH8:AH9" si="4">K8/L8*V8</f>
        <v>53.333333333333336</v>
      </c>
      <c r="AI8" s="110"/>
      <c r="AJ8" s="110"/>
      <c r="AK8" s="110">
        <f>SUM(AF8:AJ8)</f>
        <v>13233.75</v>
      </c>
    </row>
    <row r="9" spans="1:38" s="114" customFormat="1" x14ac:dyDescent="0.25">
      <c r="A9" s="108" t="s">
        <v>307</v>
      </c>
      <c r="B9" s="109" t="s">
        <v>308</v>
      </c>
      <c r="C9" s="109" t="s">
        <v>300</v>
      </c>
      <c r="D9" s="109"/>
      <c r="E9" s="110">
        <v>7000</v>
      </c>
      <c r="F9" s="112">
        <v>5</v>
      </c>
      <c r="G9" s="112">
        <v>0.8</v>
      </c>
      <c r="H9" s="112">
        <f t="shared" ref="H9" si="5">E9/G9</f>
        <v>8750</v>
      </c>
      <c r="I9" s="112">
        <f t="shared" si="0"/>
        <v>6.25</v>
      </c>
      <c r="J9" s="110">
        <v>4000</v>
      </c>
      <c r="K9" s="110">
        <v>1000</v>
      </c>
      <c r="L9" s="112">
        <v>150</v>
      </c>
      <c r="M9" s="110">
        <v>150000</v>
      </c>
      <c r="N9" s="111" t="s">
        <v>303</v>
      </c>
      <c r="O9" s="116">
        <v>43831</v>
      </c>
      <c r="P9" s="115" t="s">
        <v>304</v>
      </c>
      <c r="Q9" s="116">
        <v>43845</v>
      </c>
      <c r="R9" s="111" t="s">
        <v>299</v>
      </c>
      <c r="S9" s="111" t="s">
        <v>301</v>
      </c>
      <c r="T9" s="110">
        <v>0.8</v>
      </c>
      <c r="U9" s="110" t="s">
        <v>306</v>
      </c>
      <c r="V9" s="110">
        <v>2</v>
      </c>
      <c r="W9" s="110" t="s">
        <v>302</v>
      </c>
      <c r="X9" s="110">
        <v>2000</v>
      </c>
      <c r="Y9" s="110">
        <v>0</v>
      </c>
      <c r="Z9" s="110">
        <v>0</v>
      </c>
      <c r="AA9" s="110">
        <v>0</v>
      </c>
      <c r="AB9" s="110">
        <f t="shared" si="1"/>
        <v>2000</v>
      </c>
      <c r="AC9" s="110">
        <f t="shared" ref="AC9" si="6">AB9/T9</f>
        <v>2500</v>
      </c>
      <c r="AD9" s="110">
        <f t="shared" ref="AD9" si="7">H9/L9*V9</f>
        <v>116.66666666666667</v>
      </c>
      <c r="AE9" s="110">
        <f t="shared" si="2"/>
        <v>8.3333333333333329E-2</v>
      </c>
      <c r="AF9" s="110">
        <f t="shared" ref="AF9" si="8">AC9+AD9+AE9</f>
        <v>2616.75</v>
      </c>
      <c r="AG9" s="110">
        <f t="shared" si="3"/>
        <v>53.333333333333336</v>
      </c>
      <c r="AH9" s="110">
        <f t="shared" si="4"/>
        <v>13.333333333333334</v>
      </c>
      <c r="AI9" s="110"/>
      <c r="AJ9" s="110"/>
      <c r="AK9" s="110">
        <f>SUM(AF9:AJ9)</f>
        <v>2683.416666666667</v>
      </c>
      <c r="AL9" s="113"/>
    </row>
    <row r="10" spans="1:38" x14ac:dyDescent="0.25">
      <c r="A10" s="49"/>
      <c r="B10" s="49"/>
      <c r="C10" s="49"/>
      <c r="D10" s="49"/>
      <c r="E10" s="51"/>
      <c r="F10" s="48"/>
      <c r="G10" s="48"/>
      <c r="H10" s="51" t="e">
        <f>E10/G10</f>
        <v>#DIV/0!</v>
      </c>
      <c r="I10" s="48" t="e">
        <f>F10/G10</f>
        <v>#DIV/0!</v>
      </c>
      <c r="J10" s="51"/>
      <c r="K10" s="51"/>
      <c r="L10" s="48"/>
      <c r="M10" s="51"/>
      <c r="N10" s="118"/>
      <c r="O10" s="117"/>
      <c r="P10" s="118"/>
      <c r="Q10" s="117"/>
      <c r="R10" s="118"/>
      <c r="S10" s="118"/>
      <c r="T10" s="50"/>
      <c r="U10" s="51"/>
      <c r="V10" s="51"/>
      <c r="W10" s="50"/>
      <c r="X10" s="50"/>
      <c r="Y10" s="50"/>
      <c r="Z10" s="50"/>
      <c r="AA10" s="50"/>
      <c r="AB10" s="51">
        <f>X10-Y10-Z10+AA10</f>
        <v>0</v>
      </c>
      <c r="AC10" s="51" t="e">
        <f>AB10/T10</f>
        <v>#DIV/0!</v>
      </c>
      <c r="AD10" s="51" t="e">
        <f>H10/L10*V10</f>
        <v>#DIV/0!</v>
      </c>
      <c r="AE10" s="51" t="e">
        <f>I10/M10*X10</f>
        <v>#DIV/0!</v>
      </c>
      <c r="AF10" s="51" t="e">
        <f>AC10+AD10+AE10</f>
        <v>#DIV/0!</v>
      </c>
      <c r="AG10" s="51" t="e">
        <f>J10/L10*V10</f>
        <v>#DIV/0!</v>
      </c>
      <c r="AH10" s="51" t="e">
        <f>K10/L10*V10</f>
        <v>#DIV/0!</v>
      </c>
      <c r="AI10" s="51"/>
      <c r="AJ10" s="50"/>
      <c r="AK10" s="50" t="e">
        <f>SUM(AF10:AJ10)</f>
        <v>#DIV/0!</v>
      </c>
    </row>
    <row r="12" spans="1:38" x14ac:dyDescent="0.25">
      <c r="A12" s="39" t="s">
        <v>49</v>
      </c>
      <c r="B12" s="106" t="s">
        <v>292</v>
      </c>
    </row>
    <row r="13" spans="1:38" x14ac:dyDescent="0.25">
      <c r="A13" s="40" t="s">
        <v>50</v>
      </c>
      <c r="B13" t="s">
        <v>185</v>
      </c>
    </row>
    <row r="14" spans="1:38" x14ac:dyDescent="0.25">
      <c r="A14" s="40" t="s">
        <v>86</v>
      </c>
      <c r="B14" t="s">
        <v>187</v>
      </c>
    </row>
    <row r="15" spans="1:38" x14ac:dyDescent="0.25">
      <c r="A15" s="40" t="s">
        <v>53</v>
      </c>
      <c r="B15" t="s">
        <v>186</v>
      </c>
    </row>
    <row r="16" spans="1:38" x14ac:dyDescent="0.25">
      <c r="A16" s="40" t="s">
        <v>54</v>
      </c>
      <c r="B16" s="15" t="s">
        <v>272</v>
      </c>
    </row>
    <row r="17" spans="1:2" x14ac:dyDescent="0.25">
      <c r="A17" s="40" t="s">
        <v>55</v>
      </c>
      <c r="B17" s="15" t="s">
        <v>273</v>
      </c>
    </row>
    <row r="18" spans="1:2" x14ac:dyDescent="0.25">
      <c r="A18" s="40" t="s">
        <v>56</v>
      </c>
      <c r="B18" s="15" t="s">
        <v>274</v>
      </c>
    </row>
    <row r="19" spans="1:2" x14ac:dyDescent="0.25">
      <c r="A19" s="40" t="s">
        <v>57</v>
      </c>
      <c r="B19" s="15" t="s">
        <v>201</v>
      </c>
    </row>
    <row r="20" spans="1:2" x14ac:dyDescent="0.25">
      <c r="A20" s="40" t="s">
        <v>58</v>
      </c>
      <c r="B20" s="15" t="s">
        <v>202</v>
      </c>
    </row>
    <row r="21" spans="1:2" x14ac:dyDescent="0.25">
      <c r="A21" s="40" t="s">
        <v>59</v>
      </c>
      <c r="B21" s="15" t="s">
        <v>276</v>
      </c>
    </row>
    <row r="22" spans="1:2" x14ac:dyDescent="0.25">
      <c r="A22" s="40" t="s">
        <v>60</v>
      </c>
      <c r="B22" s="2" t="s">
        <v>277</v>
      </c>
    </row>
    <row r="23" spans="1:2" x14ac:dyDescent="0.25">
      <c r="A23" s="40" t="s">
        <v>61</v>
      </c>
      <c r="B23" t="s">
        <v>260</v>
      </c>
    </row>
    <row r="24" spans="1:2" x14ac:dyDescent="0.25">
      <c r="A24" s="40" t="s">
        <v>62</v>
      </c>
      <c r="B24" s="107" t="s">
        <v>293</v>
      </c>
    </row>
    <row r="25" spans="1:2" x14ac:dyDescent="0.25">
      <c r="A25" s="40" t="s">
        <v>63</v>
      </c>
      <c r="B25" t="s">
        <v>188</v>
      </c>
    </row>
    <row r="26" spans="1:2" x14ac:dyDescent="0.25">
      <c r="A26" s="14" t="s">
        <v>64</v>
      </c>
      <c r="B26" t="s">
        <v>189</v>
      </c>
    </row>
    <row r="27" spans="1:2" x14ac:dyDescent="0.25">
      <c r="A27" s="14" t="s">
        <v>66</v>
      </c>
      <c r="B27" s="106" t="s">
        <v>294</v>
      </c>
    </row>
    <row r="28" spans="1:2" x14ac:dyDescent="0.25">
      <c r="A28" s="14" t="s">
        <v>68</v>
      </c>
      <c r="B28" s="15" t="s">
        <v>190</v>
      </c>
    </row>
    <row r="29" spans="1:2" x14ac:dyDescent="0.25">
      <c r="A29" s="14" t="s">
        <v>69</v>
      </c>
      <c r="B29" t="s">
        <v>191</v>
      </c>
    </row>
    <row r="30" spans="1:2" x14ac:dyDescent="0.25">
      <c r="A30" s="14" t="s">
        <v>70</v>
      </c>
      <c r="B30" s="15" t="s">
        <v>192</v>
      </c>
    </row>
    <row r="31" spans="1:2" x14ac:dyDescent="0.25">
      <c r="A31" s="14" t="s">
        <v>71</v>
      </c>
      <c r="B31" s="15" t="s">
        <v>278</v>
      </c>
    </row>
    <row r="32" spans="1:2" x14ac:dyDescent="0.25">
      <c r="A32" s="14" t="s">
        <v>73</v>
      </c>
      <c r="B32" s="15" t="s">
        <v>212</v>
      </c>
    </row>
    <row r="33" spans="1:16" x14ac:dyDescent="0.25">
      <c r="A33" s="14" t="s">
        <v>74</v>
      </c>
      <c r="B33" s="15" t="s">
        <v>213</v>
      </c>
    </row>
    <row r="34" spans="1:16" x14ac:dyDescent="0.25">
      <c r="A34" s="14" t="s">
        <v>129</v>
      </c>
      <c r="B34" s="15" t="s">
        <v>193</v>
      </c>
    </row>
    <row r="35" spans="1:16" x14ac:dyDescent="0.25">
      <c r="A35" s="14" t="s">
        <v>130</v>
      </c>
      <c r="B35" t="s">
        <v>280</v>
      </c>
    </row>
    <row r="36" spans="1:16" x14ac:dyDescent="0.25">
      <c r="A36" s="14" t="s">
        <v>195</v>
      </c>
      <c r="B36" s="15" t="s">
        <v>281</v>
      </c>
    </row>
    <row r="37" spans="1:16" x14ac:dyDescent="0.25">
      <c r="A37" s="14" t="s">
        <v>196</v>
      </c>
      <c r="B37" s="15" t="s">
        <v>282</v>
      </c>
    </row>
    <row r="38" spans="1:16" x14ac:dyDescent="0.25">
      <c r="A38" s="14" t="s">
        <v>197</v>
      </c>
      <c r="B38" t="s">
        <v>214</v>
      </c>
    </row>
    <row r="39" spans="1:16" x14ac:dyDescent="0.25">
      <c r="A39" s="14" t="s">
        <v>203</v>
      </c>
      <c r="B39" s="15" t="s">
        <v>283</v>
      </c>
      <c r="P39" s="15"/>
    </row>
    <row r="40" spans="1:16" x14ac:dyDescent="0.25">
      <c r="A40" s="40" t="s">
        <v>204</v>
      </c>
      <c r="B40" s="15" t="s">
        <v>284</v>
      </c>
      <c r="P40" s="15"/>
    </row>
    <row r="41" spans="1:16" x14ac:dyDescent="0.25">
      <c r="A41" s="40" t="s">
        <v>205</v>
      </c>
      <c r="B41" s="15" t="s">
        <v>215</v>
      </c>
      <c r="P41" s="15"/>
    </row>
    <row r="42" spans="1:16" x14ac:dyDescent="0.25">
      <c r="A42" s="40" t="s">
        <v>206</v>
      </c>
      <c r="B42" s="15" t="s">
        <v>216</v>
      </c>
    </row>
    <row r="43" spans="1:16" x14ac:dyDescent="0.25">
      <c r="A43" s="40" t="s">
        <v>207</v>
      </c>
      <c r="B43" s="15" t="s">
        <v>269</v>
      </c>
      <c r="P43" s="15"/>
    </row>
    <row r="44" spans="1:16" x14ac:dyDescent="0.25">
      <c r="A44" s="40" t="s">
        <v>208</v>
      </c>
      <c r="B44" s="15" t="s">
        <v>217</v>
      </c>
      <c r="P44" s="15"/>
    </row>
    <row r="45" spans="1:16" x14ac:dyDescent="0.25">
      <c r="A45" s="14" t="s">
        <v>209</v>
      </c>
      <c r="B45" t="s">
        <v>218</v>
      </c>
      <c r="P45" s="15"/>
    </row>
    <row r="46" spans="1:16" x14ac:dyDescent="0.25">
      <c r="A46" s="14" t="s">
        <v>210</v>
      </c>
      <c r="B46" s="15" t="s">
        <v>285</v>
      </c>
      <c r="P46" s="15"/>
    </row>
    <row r="47" spans="1:16" x14ac:dyDescent="0.25">
      <c r="A47" s="14" t="s">
        <v>211</v>
      </c>
      <c r="B47" s="15" t="s">
        <v>219</v>
      </c>
      <c r="P47" s="15"/>
    </row>
    <row r="48" spans="1:16" x14ac:dyDescent="0.25">
      <c r="A48" s="14" t="s">
        <v>286</v>
      </c>
      <c r="B48" s="15" t="s">
        <v>268</v>
      </c>
      <c r="P48" s="15"/>
    </row>
    <row r="49" spans="1:1" x14ac:dyDescent="0.25">
      <c r="A49" s="14"/>
    </row>
  </sheetData>
  <mergeCells count="5">
    <mergeCell ref="B5:D5"/>
    <mergeCell ref="E5:M5"/>
    <mergeCell ref="N5:T5"/>
    <mergeCell ref="U5:AC5"/>
    <mergeCell ref="AD5:AJ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Normal="100" workbookViewId="0">
      <selection activeCell="I3" sqref="I3"/>
    </sheetView>
  </sheetViews>
  <sheetFormatPr defaultRowHeight="13.2" x14ac:dyDescent="0.25"/>
  <cols>
    <col min="1" max="1" width="12" customWidth="1"/>
    <col min="2" max="2" width="13.77734375" customWidth="1"/>
    <col min="3" max="8" width="12" customWidth="1"/>
    <col min="9" max="10" width="12.21875" customWidth="1"/>
  </cols>
  <sheetData>
    <row r="1" spans="1:10" ht="17.399999999999999" x14ac:dyDescent="0.3">
      <c r="A1" s="18" t="s">
        <v>22</v>
      </c>
      <c r="B1" s="18"/>
    </row>
    <row r="2" spans="1:10" ht="17.399999999999999" x14ac:dyDescent="0.3">
      <c r="A2" s="19"/>
      <c r="B2" s="19"/>
    </row>
    <row r="3" spans="1:10" ht="17.399999999999999" x14ac:dyDescent="0.3">
      <c r="A3" s="20" t="s">
        <v>23</v>
      </c>
      <c r="B3" s="20"/>
    </row>
    <row r="4" spans="1:10" ht="17.399999999999999" x14ac:dyDescent="0.3">
      <c r="A4" s="20"/>
      <c r="B4" s="20"/>
    </row>
    <row r="5" spans="1:10" ht="39.6" x14ac:dyDescent="0.25">
      <c r="A5" s="4" t="s">
        <v>3</v>
      </c>
      <c r="B5" s="4" t="s">
        <v>135</v>
      </c>
      <c r="C5" s="4" t="s">
        <v>10</v>
      </c>
      <c r="D5" s="4" t="s">
        <v>0</v>
      </c>
      <c r="E5" s="4" t="s">
        <v>141</v>
      </c>
      <c r="F5" s="4" t="s">
        <v>9</v>
      </c>
      <c r="G5" s="4" t="s">
        <v>24</v>
      </c>
      <c r="H5" s="4" t="s">
        <v>4</v>
      </c>
      <c r="I5" s="4" t="s">
        <v>144</v>
      </c>
      <c r="J5" s="4" t="s">
        <v>147</v>
      </c>
    </row>
    <row r="6" spans="1:10" x14ac:dyDescent="0.25">
      <c r="A6" s="23" t="s">
        <v>26</v>
      </c>
      <c r="B6" s="23" t="s">
        <v>27</v>
      </c>
      <c r="C6" s="23" t="s">
        <v>75</v>
      </c>
      <c r="D6" s="23" t="s">
        <v>28</v>
      </c>
      <c r="E6" s="23" t="s">
        <v>29</v>
      </c>
      <c r="F6" s="23" t="s">
        <v>30</v>
      </c>
      <c r="G6" s="23" t="s">
        <v>31</v>
      </c>
      <c r="H6" s="23" t="s">
        <v>32</v>
      </c>
      <c r="I6" s="23" t="s">
        <v>33</v>
      </c>
      <c r="J6" s="23" t="s">
        <v>34</v>
      </c>
    </row>
    <row r="7" spans="1:10" x14ac:dyDescent="0.25">
      <c r="J7" t="e">
        <f>I7/G7</f>
        <v>#DIV/0!</v>
      </c>
    </row>
    <row r="9" spans="1:10" x14ac:dyDescent="0.25">
      <c r="A9" s="39" t="s">
        <v>49</v>
      </c>
      <c r="B9" t="s">
        <v>138</v>
      </c>
    </row>
    <row r="10" spans="1:10" x14ac:dyDescent="0.25">
      <c r="A10" s="40" t="s">
        <v>50</v>
      </c>
      <c r="B10" t="s">
        <v>137</v>
      </c>
    </row>
    <row r="11" spans="1:10" x14ac:dyDescent="0.25">
      <c r="A11" s="40" t="s">
        <v>86</v>
      </c>
      <c r="B11" t="s">
        <v>139</v>
      </c>
    </row>
    <row r="12" spans="1:10" x14ac:dyDescent="0.25">
      <c r="A12" s="40" t="s">
        <v>53</v>
      </c>
      <c r="B12" t="s">
        <v>142</v>
      </c>
    </row>
    <row r="13" spans="1:10" x14ac:dyDescent="0.25">
      <c r="A13" s="40" t="s">
        <v>54</v>
      </c>
      <c r="B13" t="s">
        <v>143</v>
      </c>
    </row>
    <row r="14" spans="1:10" x14ac:dyDescent="0.25">
      <c r="A14" s="40" t="s">
        <v>55</v>
      </c>
      <c r="B14" t="s">
        <v>140</v>
      </c>
    </row>
    <row r="15" spans="1:10" x14ac:dyDescent="0.25">
      <c r="A15" s="40" t="s">
        <v>56</v>
      </c>
      <c r="B15" s="15" t="s">
        <v>124</v>
      </c>
    </row>
    <row r="16" spans="1:10" x14ac:dyDescent="0.25">
      <c r="A16" s="40" t="s">
        <v>57</v>
      </c>
      <c r="B16" s="15" t="s">
        <v>145</v>
      </c>
    </row>
    <row r="17" spans="1:2" x14ac:dyDescent="0.25">
      <c r="A17" s="40" t="s">
        <v>58</v>
      </c>
      <c r="B17" t="s">
        <v>146</v>
      </c>
    </row>
    <row r="18" spans="1:2" x14ac:dyDescent="0.25">
      <c r="A18" s="40" t="s">
        <v>59</v>
      </c>
      <c r="B18" s="15" t="s">
        <v>148</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showZeros="0" zoomScaleNormal="100" workbookViewId="0">
      <selection activeCell="A18" sqref="A18:XFD18"/>
    </sheetView>
  </sheetViews>
  <sheetFormatPr defaultRowHeight="13.2" x14ac:dyDescent="0.25"/>
  <cols>
    <col min="1" max="1" width="20.77734375" style="26" customWidth="1"/>
    <col min="2" max="23" width="10.77734375" customWidth="1"/>
    <col min="24" max="24" width="13.21875" customWidth="1"/>
    <col min="25" max="25" width="11.5546875" customWidth="1"/>
    <col min="26" max="26" width="13.44140625" customWidth="1"/>
    <col min="27" max="29" width="10.77734375" customWidth="1"/>
  </cols>
  <sheetData>
    <row r="1" spans="1:32" s="1" customFormat="1" ht="17.399999999999999" x14ac:dyDescent="0.3">
      <c r="A1" s="18" t="s">
        <v>22</v>
      </c>
    </row>
    <row r="2" spans="1:32" s="1" customFormat="1" ht="17.399999999999999" x14ac:dyDescent="0.3">
      <c r="A2" s="19"/>
      <c r="B2" s="21"/>
      <c r="C2" s="21"/>
      <c r="D2" s="21"/>
      <c r="E2" s="21"/>
      <c r="F2" s="21"/>
      <c r="G2" s="21"/>
      <c r="H2" s="21"/>
      <c r="I2" s="21"/>
    </row>
    <row r="3" spans="1:32" s="1" customFormat="1" ht="17.399999999999999" x14ac:dyDescent="0.3">
      <c r="A3" s="20" t="s">
        <v>105</v>
      </c>
    </row>
    <row r="4" spans="1:32" s="1" customFormat="1" ht="17.399999999999999" x14ac:dyDescent="0.3">
      <c r="A4" s="3"/>
      <c r="B4" s="4"/>
      <c r="C4" s="4"/>
      <c r="D4" s="4"/>
      <c r="E4" s="4"/>
      <c r="F4" s="4"/>
      <c r="G4" s="4"/>
      <c r="H4" s="4"/>
      <c r="I4" s="4"/>
      <c r="J4" s="4"/>
      <c r="K4" s="4"/>
      <c r="L4" s="4"/>
      <c r="M4" s="4"/>
      <c r="N4" s="4"/>
      <c r="O4" s="4"/>
      <c r="P4" s="4"/>
      <c r="Q4" s="4"/>
      <c r="R4" s="4"/>
      <c r="S4" s="4"/>
      <c r="T4" s="4"/>
      <c r="U4" s="4"/>
      <c r="V4" s="4"/>
      <c r="AB4" s="4"/>
      <c r="AC4" s="4"/>
      <c r="AD4" s="4"/>
      <c r="AF4" s="4"/>
    </row>
    <row r="5" spans="1:32" s="22" customFormat="1" ht="52.8" x14ac:dyDescent="0.25">
      <c r="A5" s="3" t="s">
        <v>5</v>
      </c>
      <c r="B5" s="4" t="s">
        <v>11</v>
      </c>
      <c r="C5" s="4" t="s">
        <v>6</v>
      </c>
      <c r="D5" s="4" t="s">
        <v>7</v>
      </c>
      <c r="E5" s="4" t="s">
        <v>309</v>
      </c>
      <c r="F5" s="4" t="s">
        <v>310</v>
      </c>
      <c r="G5" s="4" t="s">
        <v>12</v>
      </c>
      <c r="H5" s="4" t="s">
        <v>13</v>
      </c>
      <c r="I5" s="4" t="s">
        <v>1</v>
      </c>
      <c r="J5" s="4" t="s">
        <v>2</v>
      </c>
      <c r="K5" s="4" t="s">
        <v>14</v>
      </c>
      <c r="L5" s="4" t="s">
        <v>0</v>
      </c>
      <c r="M5" s="4" t="s">
        <v>19</v>
      </c>
      <c r="N5" s="4" t="s">
        <v>15</v>
      </c>
      <c r="O5" s="4" t="s">
        <v>24</v>
      </c>
      <c r="P5" s="4" t="s">
        <v>16</v>
      </c>
      <c r="Q5" s="4" t="s">
        <v>25</v>
      </c>
      <c r="R5" s="4" t="s">
        <v>20</v>
      </c>
      <c r="S5" s="4" t="s">
        <v>21</v>
      </c>
      <c r="T5" s="4" t="s">
        <v>106</v>
      </c>
      <c r="U5" s="4" t="s">
        <v>17</v>
      </c>
      <c r="V5" s="4" t="s">
        <v>18</v>
      </c>
      <c r="W5" s="4" t="s">
        <v>8</v>
      </c>
      <c r="X5" s="4" t="s">
        <v>134</v>
      </c>
      <c r="Y5" s="4" t="s">
        <v>297</v>
      </c>
      <c r="Z5" s="4" t="s">
        <v>135</v>
      </c>
      <c r="AA5" s="4"/>
      <c r="AB5" s="4"/>
    </row>
    <row r="6" spans="1:32" s="23" customFormat="1" x14ac:dyDescent="0.25">
      <c r="A6" s="23" t="s">
        <v>26</v>
      </c>
      <c r="B6" s="23" t="s">
        <v>27</v>
      </c>
      <c r="C6" s="23" t="s">
        <v>75</v>
      </c>
      <c r="D6" s="23" t="s">
        <v>28</v>
      </c>
      <c r="E6" s="23" t="s">
        <v>29</v>
      </c>
      <c r="F6" s="23" t="s">
        <v>29</v>
      </c>
      <c r="G6" s="23" t="s">
        <v>30</v>
      </c>
      <c r="H6" s="23" t="s">
        <v>31</v>
      </c>
      <c r="I6" s="23" t="s">
        <v>33</v>
      </c>
      <c r="J6" s="23" t="s">
        <v>34</v>
      </c>
      <c r="K6" s="23" t="s">
        <v>35</v>
      </c>
      <c r="L6" s="23" t="s">
        <v>36</v>
      </c>
      <c r="M6" s="23" t="s">
        <v>37</v>
      </c>
      <c r="N6" s="23" t="s">
        <v>38</v>
      </c>
      <c r="O6" s="23" t="s">
        <v>39</v>
      </c>
      <c r="P6" s="23" t="s">
        <v>40</v>
      </c>
      <c r="Q6" s="23" t="s">
        <v>41</v>
      </c>
      <c r="R6" s="23" t="s">
        <v>42</v>
      </c>
      <c r="S6" s="23" t="s">
        <v>43</v>
      </c>
      <c r="T6" s="23" t="s">
        <v>44</v>
      </c>
      <c r="U6" s="23" t="s">
        <v>45</v>
      </c>
      <c r="V6" s="23" t="s">
        <v>46</v>
      </c>
      <c r="W6" s="23" t="s">
        <v>47</v>
      </c>
      <c r="X6" s="23" t="s">
        <v>48</v>
      </c>
      <c r="Y6" s="23" t="s">
        <v>115</v>
      </c>
      <c r="Z6" s="23" t="s">
        <v>116</v>
      </c>
    </row>
    <row r="7" spans="1:32" x14ac:dyDescent="0.25">
      <c r="A7" s="6"/>
      <c r="G7" t="str">
        <f>CONCATENATE(E7,"-",F7)</f>
        <v>-</v>
      </c>
      <c r="J7" s="7"/>
      <c r="K7" s="8">
        <f>VALUE(ROUNDUP(MONTH(J7)/12*4,0)*3&amp;"/"&amp;YEAR(J7))</f>
        <v>61</v>
      </c>
      <c r="N7" s="9"/>
      <c r="O7" s="24"/>
      <c r="P7" s="25"/>
      <c r="Q7" s="25" t="e">
        <f>P7/O7</f>
        <v>#DIV/0!</v>
      </c>
      <c r="R7" s="25"/>
      <c r="S7" s="25"/>
      <c r="T7" s="25"/>
      <c r="U7" s="25">
        <f>P7-R7-S7+T7</f>
        <v>0</v>
      </c>
      <c r="V7" s="25" t="e">
        <f>U7/O7</f>
        <v>#DIV/0!</v>
      </c>
      <c r="W7" s="25"/>
      <c r="X7" s="25"/>
    </row>
    <row r="8" spans="1:32" x14ac:dyDescent="0.25">
      <c r="A8" s="3"/>
      <c r="B8" s="4"/>
      <c r="C8" s="4"/>
      <c r="D8" s="4"/>
      <c r="G8" s="5"/>
      <c r="H8" s="4"/>
      <c r="I8" s="4"/>
      <c r="J8" s="4"/>
      <c r="K8" s="4"/>
      <c r="L8" s="4"/>
      <c r="M8" s="4"/>
      <c r="N8" s="4"/>
      <c r="O8" s="4"/>
      <c r="P8" s="4"/>
      <c r="Q8" s="4"/>
      <c r="R8" s="4"/>
      <c r="V8" s="4"/>
      <c r="W8" s="4"/>
    </row>
    <row r="9" spans="1:32" x14ac:dyDescent="0.25">
      <c r="A9" s="6"/>
      <c r="E9" s="2"/>
      <c r="F9" s="2"/>
      <c r="K9" s="7"/>
      <c r="L9" s="8"/>
      <c r="O9" s="9"/>
      <c r="P9" s="10"/>
      <c r="Q9" s="11"/>
      <c r="R9" s="11"/>
      <c r="S9" s="11"/>
      <c r="T9" s="11"/>
      <c r="U9" s="11"/>
      <c r="V9" s="11">
        <f>Q9-S9-T9+U9</f>
        <v>0</v>
      </c>
      <c r="W9" s="11"/>
      <c r="X9" s="2"/>
      <c r="Y9" s="2"/>
      <c r="Z9" s="2"/>
    </row>
    <row r="10" spans="1:32" x14ac:dyDescent="0.25">
      <c r="A10" s="6"/>
      <c r="K10" s="7"/>
      <c r="L10" s="8"/>
    </row>
    <row r="11" spans="1:32" x14ac:dyDescent="0.25">
      <c r="A11" s="12" t="s">
        <v>49</v>
      </c>
      <c r="B11" s="13" t="s">
        <v>114</v>
      </c>
      <c r="C11" s="13"/>
      <c r="D11" s="13"/>
      <c r="E11" s="13"/>
      <c r="F11" s="13"/>
      <c r="G11" s="2"/>
    </row>
    <row r="12" spans="1:32" x14ac:dyDescent="0.25">
      <c r="A12" s="12" t="s">
        <v>50</v>
      </c>
      <c r="B12" s="13" t="s">
        <v>51</v>
      </c>
      <c r="C12" s="13"/>
      <c r="D12" s="13"/>
      <c r="E12" s="13"/>
      <c r="F12" s="13"/>
      <c r="G12" s="2"/>
    </row>
    <row r="13" spans="1:32" x14ac:dyDescent="0.25">
      <c r="A13" s="12" t="s">
        <v>86</v>
      </c>
      <c r="B13" t="s">
        <v>117</v>
      </c>
      <c r="C13" s="13"/>
      <c r="D13" s="13"/>
      <c r="E13" s="13"/>
      <c r="F13" s="13"/>
      <c r="G13" s="2"/>
    </row>
    <row r="14" spans="1:32" x14ac:dyDescent="0.25">
      <c r="A14" s="12" t="s">
        <v>53</v>
      </c>
      <c r="B14" t="s">
        <v>118</v>
      </c>
      <c r="C14" s="13"/>
      <c r="D14" s="13"/>
      <c r="E14" s="13"/>
      <c r="F14" s="13"/>
      <c r="G14" s="2"/>
    </row>
    <row r="15" spans="1:32" x14ac:dyDescent="0.25">
      <c r="A15" s="12" t="s">
        <v>54</v>
      </c>
      <c r="B15" s="13" t="s">
        <v>119</v>
      </c>
      <c r="C15" s="13"/>
      <c r="D15" s="13"/>
      <c r="E15" s="13"/>
      <c r="F15" s="13"/>
      <c r="G15" s="2"/>
    </row>
    <row r="16" spans="1:32" s="17" customFormat="1" x14ac:dyDescent="0.25">
      <c r="A16" s="14" t="s">
        <v>55</v>
      </c>
      <c r="B16" s="13" t="s">
        <v>52</v>
      </c>
      <c r="C16" s="13"/>
      <c r="D16" s="13"/>
      <c r="E16" s="13"/>
      <c r="F16" s="13"/>
      <c r="G16" s="2"/>
      <c r="H16"/>
      <c r="I16"/>
      <c r="J16"/>
      <c r="K16"/>
      <c r="L16"/>
      <c r="M16"/>
      <c r="N16"/>
      <c r="O16"/>
      <c r="P16"/>
      <c r="Q16"/>
      <c r="R16"/>
      <c r="S16"/>
      <c r="T16"/>
      <c r="U16"/>
      <c r="V16"/>
      <c r="W16"/>
      <c r="X16"/>
      <c r="Y16"/>
      <c r="Z16"/>
    </row>
    <row r="17" spans="1:7" s="17" customFormat="1" x14ac:dyDescent="0.25">
      <c r="A17" s="14" t="s">
        <v>56</v>
      </c>
      <c r="B17" s="13" t="s">
        <v>120</v>
      </c>
      <c r="C17" s="15"/>
      <c r="D17" s="15"/>
      <c r="E17" s="15"/>
      <c r="F17" s="15"/>
      <c r="G17" s="16"/>
    </row>
    <row r="18" spans="1:7" s="17" customFormat="1" x14ac:dyDescent="0.25">
      <c r="A18" s="14" t="s">
        <v>58</v>
      </c>
      <c r="B18" s="107" t="s">
        <v>295</v>
      </c>
      <c r="C18" s="15"/>
      <c r="D18" s="15"/>
      <c r="E18" s="15"/>
      <c r="F18" s="15"/>
    </row>
    <row r="19" spans="1:7" s="17" customFormat="1" x14ac:dyDescent="0.25">
      <c r="A19" s="14" t="s">
        <v>59</v>
      </c>
      <c r="B19" s="15" t="s">
        <v>121</v>
      </c>
      <c r="C19" s="15"/>
      <c r="D19" s="15"/>
      <c r="E19" s="15"/>
      <c r="F19" s="15"/>
    </row>
    <row r="20" spans="1:7" s="17" customFormat="1" x14ac:dyDescent="0.25">
      <c r="A20" s="14" t="s">
        <v>60</v>
      </c>
      <c r="B20" s="15" t="s">
        <v>122</v>
      </c>
      <c r="C20" s="15"/>
      <c r="D20" s="15"/>
      <c r="E20" s="15"/>
      <c r="F20" s="15"/>
    </row>
    <row r="21" spans="1:7" s="17" customFormat="1" x14ac:dyDescent="0.25">
      <c r="A21" s="14" t="s">
        <v>61</v>
      </c>
      <c r="B21" s="15" t="s">
        <v>188</v>
      </c>
      <c r="C21" s="15"/>
      <c r="D21" s="15"/>
      <c r="E21" s="15"/>
      <c r="F21" s="15"/>
    </row>
    <row r="22" spans="1:7" s="17" customFormat="1" x14ac:dyDescent="0.25">
      <c r="A22" s="14" t="s">
        <v>62</v>
      </c>
      <c r="B22" s="15" t="s">
        <v>123</v>
      </c>
      <c r="C22" s="15"/>
      <c r="D22" s="15"/>
      <c r="E22" s="15"/>
      <c r="F22" s="15"/>
    </row>
    <row r="23" spans="1:7" s="17" customFormat="1" x14ac:dyDescent="0.25">
      <c r="A23" s="14" t="s">
        <v>63</v>
      </c>
      <c r="B23" s="15" t="s">
        <v>192</v>
      </c>
      <c r="C23" s="15"/>
      <c r="D23" s="15"/>
      <c r="E23" s="15"/>
      <c r="F23" s="15"/>
    </row>
    <row r="24" spans="1:7" s="17" customFormat="1" x14ac:dyDescent="0.25">
      <c r="A24" s="14" t="s">
        <v>64</v>
      </c>
      <c r="B24" s="15" t="s">
        <v>124</v>
      </c>
      <c r="C24" s="15"/>
      <c r="D24" s="15"/>
      <c r="E24" s="15"/>
      <c r="F24" s="15"/>
    </row>
    <row r="25" spans="1:7" s="17" customFormat="1" x14ac:dyDescent="0.25">
      <c r="A25" s="14" t="s">
        <v>66</v>
      </c>
      <c r="B25" s="15" t="s">
        <v>194</v>
      </c>
      <c r="C25" s="15"/>
      <c r="D25" s="15"/>
      <c r="E25" s="15"/>
      <c r="F25" s="15"/>
    </row>
    <row r="26" spans="1:7" s="17" customFormat="1" x14ac:dyDescent="0.25">
      <c r="A26" s="14" t="s">
        <v>67</v>
      </c>
      <c r="B26" s="15" t="s">
        <v>125</v>
      </c>
      <c r="C26" s="15"/>
      <c r="D26" s="15"/>
      <c r="E26" s="15"/>
      <c r="F26" s="15"/>
    </row>
    <row r="27" spans="1:7" s="17" customFormat="1" x14ac:dyDescent="0.25">
      <c r="A27" s="14" t="s">
        <v>68</v>
      </c>
      <c r="B27" s="15" t="s">
        <v>198</v>
      </c>
      <c r="C27" s="15"/>
      <c r="D27" s="15"/>
      <c r="E27" s="15"/>
      <c r="F27" s="15"/>
    </row>
    <row r="28" spans="1:7" s="17" customFormat="1" x14ac:dyDescent="0.25">
      <c r="A28" s="14" t="s">
        <v>69</v>
      </c>
      <c r="B28" s="15" t="s">
        <v>126</v>
      </c>
      <c r="C28" s="15"/>
      <c r="D28" s="15"/>
      <c r="E28" s="15"/>
      <c r="F28" s="15"/>
    </row>
    <row r="29" spans="1:7" s="17" customFormat="1" x14ac:dyDescent="0.25">
      <c r="A29" s="14" t="s">
        <v>70</v>
      </c>
      <c r="B29" s="15" t="s">
        <v>127</v>
      </c>
      <c r="C29" s="15"/>
      <c r="D29" s="15"/>
      <c r="E29" s="15"/>
      <c r="F29" s="15"/>
    </row>
    <row r="30" spans="1:7" s="17" customFormat="1" x14ac:dyDescent="0.25">
      <c r="A30" s="14" t="s">
        <v>71</v>
      </c>
      <c r="B30" s="15" t="s">
        <v>65</v>
      </c>
      <c r="C30" s="15"/>
      <c r="D30" s="15"/>
      <c r="E30" s="15"/>
      <c r="F30" s="15"/>
    </row>
    <row r="31" spans="1:7" s="17" customFormat="1" x14ac:dyDescent="0.25">
      <c r="A31" s="14" t="s">
        <v>72</v>
      </c>
      <c r="B31" s="15" t="s">
        <v>128</v>
      </c>
      <c r="C31" s="15"/>
      <c r="D31" s="15"/>
      <c r="E31" s="15"/>
      <c r="F31" s="15"/>
    </row>
    <row r="32" spans="1:7" s="17" customFormat="1" x14ac:dyDescent="0.25">
      <c r="A32" s="14" t="s">
        <v>73</v>
      </c>
      <c r="B32" s="15" t="s">
        <v>132</v>
      </c>
      <c r="C32" s="15"/>
      <c r="D32" s="15"/>
      <c r="E32" s="15"/>
      <c r="F32" s="15"/>
    </row>
    <row r="33" spans="1:26" s="17" customFormat="1" x14ac:dyDescent="0.25">
      <c r="A33" s="14" t="s">
        <v>74</v>
      </c>
      <c r="B33" s="15" t="s">
        <v>133</v>
      </c>
      <c r="C33" s="15"/>
      <c r="D33" s="15"/>
      <c r="E33" s="15"/>
      <c r="F33" s="15"/>
    </row>
    <row r="34" spans="1:26" s="17" customFormat="1" x14ac:dyDescent="0.25">
      <c r="A34" s="14" t="s">
        <v>129</v>
      </c>
      <c r="B34" s="107" t="s">
        <v>296</v>
      </c>
      <c r="C34" s="15"/>
      <c r="D34" s="15"/>
      <c r="E34" s="15"/>
      <c r="F34" s="15"/>
    </row>
    <row r="35" spans="1:26" s="17" customFormat="1" x14ac:dyDescent="0.25">
      <c r="A35" s="14" t="s">
        <v>130</v>
      </c>
      <c r="B35" s="15" t="s">
        <v>136</v>
      </c>
      <c r="C35" s="15"/>
      <c r="D35" s="15"/>
      <c r="E35" s="15"/>
      <c r="F35" s="15"/>
    </row>
    <row r="36" spans="1:26" s="17" customFormat="1" x14ac:dyDescent="0.25">
      <c r="A36" s="26"/>
      <c r="B36" s="15"/>
      <c r="C36" s="15"/>
      <c r="D36" s="15"/>
      <c r="E36" s="15"/>
      <c r="F36" s="15"/>
    </row>
    <row r="37" spans="1:26" s="17" customFormat="1" x14ac:dyDescent="0.25">
      <c r="A37" s="26"/>
      <c r="B37" s="13"/>
    </row>
    <row r="38" spans="1:26" s="17" customFormat="1" x14ac:dyDescent="0.25">
      <c r="A38" s="26"/>
      <c r="B38" s="15"/>
      <c r="C38" s="15"/>
      <c r="D38" s="15"/>
      <c r="E38" s="15"/>
      <c r="F38" s="15"/>
    </row>
    <row r="39" spans="1:26" s="17" customFormat="1" x14ac:dyDescent="0.25">
      <c r="A39" s="26"/>
      <c r="B39" s="15"/>
      <c r="C39" s="13"/>
      <c r="D39" s="13"/>
      <c r="E39" s="15"/>
      <c r="F39" s="15"/>
    </row>
    <row r="40" spans="1:26" s="17" customFormat="1" x14ac:dyDescent="0.25">
      <c r="A40" s="26"/>
      <c r="B40" s="15"/>
      <c r="C40" s="15"/>
      <c r="D40" s="15"/>
      <c r="E40" s="15"/>
      <c r="F40" s="15"/>
    </row>
    <row r="41" spans="1:26" x14ac:dyDescent="0.25">
      <c r="C41" s="15"/>
      <c r="D41" s="15"/>
      <c r="E41" s="15"/>
      <c r="F41" s="15"/>
      <c r="G41" s="17"/>
      <c r="H41" s="17"/>
      <c r="I41" s="17"/>
      <c r="J41" s="17"/>
      <c r="K41" s="17"/>
      <c r="L41" s="17"/>
      <c r="M41" s="17"/>
      <c r="N41" s="17"/>
      <c r="O41" s="17"/>
      <c r="P41" s="17"/>
      <c r="Q41" s="17"/>
      <c r="R41" s="17"/>
      <c r="S41" s="17"/>
      <c r="T41" s="17"/>
      <c r="U41" s="17"/>
      <c r="V41" s="17"/>
      <c r="W41" s="17"/>
      <c r="X41" s="17"/>
      <c r="Y41" s="17"/>
      <c r="Z41" s="17"/>
    </row>
    <row r="42" spans="1:26" x14ac:dyDescent="0.25">
      <c r="C42" s="15"/>
      <c r="D42" s="15"/>
      <c r="E42" s="15"/>
      <c r="F42" s="15"/>
      <c r="G42" s="17"/>
      <c r="H42" s="17"/>
      <c r="I42" s="17"/>
      <c r="J42" s="17"/>
      <c r="K42" s="17"/>
      <c r="L42" s="17"/>
      <c r="M42" s="17"/>
      <c r="N42" s="17"/>
      <c r="O42" s="17"/>
      <c r="P42" s="17"/>
      <c r="Q42" s="17"/>
      <c r="R42" s="17"/>
      <c r="S42" s="17"/>
      <c r="T42" s="17"/>
      <c r="U42" s="17"/>
      <c r="V42" s="17"/>
      <c r="W42" s="17"/>
      <c r="X42" s="17"/>
      <c r="Y42" s="17"/>
      <c r="Z42" s="17"/>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3.2" x14ac:dyDescent="0.25"/>
  <cols>
    <col min="1" max="3" width="23.5546875" customWidth="1"/>
    <col min="4" max="4" width="28" customWidth="1"/>
    <col min="5" max="7" width="23.5546875" customWidth="1"/>
  </cols>
  <sheetData>
    <row r="1" spans="1:7" ht="17.399999999999999" x14ac:dyDescent="0.3">
      <c r="A1" s="18" t="s">
        <v>22</v>
      </c>
      <c r="B1" s="18"/>
      <c r="C1" s="18"/>
      <c r="D1" s="18"/>
    </row>
    <row r="2" spans="1:7" ht="17.399999999999999" x14ac:dyDescent="0.3">
      <c r="A2" s="19"/>
      <c r="B2" s="19"/>
      <c r="C2" s="19"/>
      <c r="D2" s="19"/>
    </row>
    <row r="3" spans="1:7" ht="17.399999999999999" x14ac:dyDescent="0.3">
      <c r="A3" s="20" t="s">
        <v>111</v>
      </c>
      <c r="B3" s="20"/>
      <c r="C3" s="20"/>
      <c r="D3" s="20"/>
    </row>
    <row r="5" spans="1:7" x14ac:dyDescent="0.25">
      <c r="A5" s="27"/>
      <c r="B5" s="27"/>
      <c r="C5" s="27"/>
      <c r="D5" s="27"/>
      <c r="E5" s="27"/>
      <c r="F5" s="27"/>
    </row>
    <row r="6" spans="1:7" ht="28.5" customHeight="1" x14ac:dyDescent="0.25">
      <c r="A6" s="28" t="s">
        <v>79</v>
      </c>
      <c r="B6" s="28" t="s">
        <v>80</v>
      </c>
      <c r="C6" s="28" t="s">
        <v>81</v>
      </c>
      <c r="D6" s="28" t="s">
        <v>107</v>
      </c>
      <c r="E6" s="28" t="s">
        <v>82</v>
      </c>
      <c r="F6" s="28" t="s">
        <v>83</v>
      </c>
      <c r="G6" s="29"/>
    </row>
    <row r="7" spans="1:7" x14ac:dyDescent="0.25">
      <c r="A7" s="23" t="s">
        <v>26</v>
      </c>
      <c r="B7" s="23" t="s">
        <v>27</v>
      </c>
      <c r="C7" s="23" t="s">
        <v>75</v>
      </c>
      <c r="D7" s="23" t="s">
        <v>28</v>
      </c>
      <c r="E7" s="23" t="s">
        <v>29</v>
      </c>
      <c r="F7" s="23" t="s">
        <v>30</v>
      </c>
    </row>
    <row r="8" spans="1:7" x14ac:dyDescent="0.25">
      <c r="C8" t="s">
        <v>84</v>
      </c>
    </row>
    <row r="10" spans="1:7" x14ac:dyDescent="0.25">
      <c r="A10" s="12" t="s">
        <v>49</v>
      </c>
      <c r="B10" s="13" t="s">
        <v>85</v>
      </c>
      <c r="C10" s="13"/>
      <c r="D10" s="13"/>
    </row>
    <row r="11" spans="1:7" x14ac:dyDescent="0.25">
      <c r="A11" s="14" t="s">
        <v>50</v>
      </c>
      <c r="B11" s="15" t="s">
        <v>108</v>
      </c>
      <c r="C11" s="15"/>
      <c r="D11" s="15"/>
    </row>
    <row r="12" spans="1:7" x14ac:dyDescent="0.25">
      <c r="A12" s="14" t="s">
        <v>86</v>
      </c>
      <c r="B12" t="s">
        <v>110</v>
      </c>
      <c r="C12" s="15"/>
      <c r="D12" s="15"/>
    </row>
    <row r="13" spans="1:7" x14ac:dyDescent="0.25">
      <c r="A13" s="14" t="s">
        <v>53</v>
      </c>
      <c r="B13" t="s">
        <v>109</v>
      </c>
      <c r="C13" s="15"/>
      <c r="D13" s="15"/>
    </row>
    <row r="14" spans="1:7" x14ac:dyDescent="0.25">
      <c r="A14" s="14" t="s">
        <v>54</v>
      </c>
      <c r="B14" s="15" t="s">
        <v>87</v>
      </c>
    </row>
    <row r="15" spans="1:7" x14ac:dyDescent="0.25">
      <c r="A15" s="14" t="s">
        <v>55</v>
      </c>
      <c r="B15" s="15" t="s">
        <v>88</v>
      </c>
      <c r="C15" s="27"/>
      <c r="D15" s="27"/>
      <c r="E15" s="27"/>
      <c r="F15" s="27"/>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13" sqref="A13"/>
    </sheetView>
  </sheetViews>
  <sheetFormatPr defaultColWidth="9" defaultRowHeight="13.2" x14ac:dyDescent="0.25"/>
  <cols>
    <col min="1" max="1" width="15.21875" style="31" customWidth="1"/>
    <col min="2" max="2" width="17.77734375" style="31" customWidth="1"/>
    <col min="3" max="3" width="22" style="31" customWidth="1"/>
    <col min="4" max="4" width="12.5546875" style="31" customWidth="1"/>
    <col min="5" max="16384" width="9" style="31"/>
  </cols>
  <sheetData>
    <row r="1" spans="1:4" ht="17.399999999999999" x14ac:dyDescent="0.3">
      <c r="A1" s="30" t="s">
        <v>22</v>
      </c>
    </row>
    <row r="2" spans="1:4" ht="17.399999999999999" x14ac:dyDescent="0.3">
      <c r="A2" s="32"/>
    </row>
    <row r="3" spans="1:4" ht="17.399999999999999" x14ac:dyDescent="0.3">
      <c r="A3" s="33" t="s">
        <v>78</v>
      </c>
    </row>
    <row r="6" spans="1:4" ht="26.4" x14ac:dyDescent="0.25">
      <c r="A6" s="34"/>
      <c r="B6" s="34" t="s">
        <v>89</v>
      </c>
      <c r="C6" s="34" t="s">
        <v>90</v>
      </c>
    </row>
    <row r="7" spans="1:4" ht="52.8" x14ac:dyDescent="0.25">
      <c r="A7" s="35" t="s">
        <v>91</v>
      </c>
      <c r="B7" s="36"/>
      <c r="C7" s="37" t="s">
        <v>112</v>
      </c>
      <c r="D7" s="42"/>
    </row>
    <row r="8" spans="1:4" ht="66" x14ac:dyDescent="0.25">
      <c r="A8" s="35" t="s">
        <v>92</v>
      </c>
      <c r="B8" s="36">
        <f>SUMIF('C-3 SG&amp;A listing'!C:C,"No",'C-3 SG&amp;A listing'!F:F)</f>
        <v>0</v>
      </c>
      <c r="C8" s="37" t="s">
        <v>113</v>
      </c>
    </row>
    <row r="9" spans="1:4" ht="26.4" x14ac:dyDescent="0.25">
      <c r="A9" s="35" t="s">
        <v>93</v>
      </c>
      <c r="B9" s="38" t="e">
        <f>B8/B7</f>
        <v>#DIV/0!</v>
      </c>
      <c r="C9" s="37" t="s">
        <v>94</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A15" sqref="A15:XFD15"/>
    </sheetView>
  </sheetViews>
  <sheetFormatPr defaultRowHeight="13.2" x14ac:dyDescent="0.25"/>
  <cols>
    <col min="1" max="1" width="13.77734375" customWidth="1"/>
    <col min="2" max="2" width="25" customWidth="1"/>
    <col min="3" max="4" width="19.44140625" customWidth="1"/>
  </cols>
  <sheetData>
    <row r="1" spans="1:4" ht="17.399999999999999" x14ac:dyDescent="0.3">
      <c r="A1" s="18" t="s">
        <v>22</v>
      </c>
    </row>
    <row r="2" spans="1:4" ht="17.399999999999999" x14ac:dyDescent="0.3">
      <c r="A2" s="1"/>
    </row>
    <row r="3" spans="1:4" ht="17.399999999999999" x14ac:dyDescent="0.3">
      <c r="A3" s="20" t="s">
        <v>256</v>
      </c>
    </row>
    <row r="4" spans="1:4" ht="17.399999999999999" x14ac:dyDescent="0.3">
      <c r="A4" s="1"/>
    </row>
    <row r="5" spans="1:4" x14ac:dyDescent="0.25">
      <c r="A5" s="126" t="s">
        <v>245</v>
      </c>
      <c r="B5" s="128" t="s">
        <v>246</v>
      </c>
      <c r="C5" s="129" t="s">
        <v>247</v>
      </c>
      <c r="D5" s="130"/>
    </row>
    <row r="6" spans="1:4" ht="23.4" x14ac:dyDescent="0.25">
      <c r="A6" s="127"/>
      <c r="B6" s="127"/>
      <c r="C6" s="104" t="s">
        <v>248</v>
      </c>
      <c r="D6" s="105" t="s">
        <v>249</v>
      </c>
    </row>
    <row r="7" spans="1:4" x14ac:dyDescent="0.25">
      <c r="A7" s="94" t="s">
        <v>26</v>
      </c>
      <c r="B7" s="95" t="s">
        <v>5</v>
      </c>
      <c r="C7" s="95"/>
      <c r="D7" s="96"/>
    </row>
    <row r="8" spans="1:4" x14ac:dyDescent="0.25">
      <c r="A8" s="94" t="s">
        <v>27</v>
      </c>
      <c r="B8" s="95" t="s">
        <v>11</v>
      </c>
      <c r="C8" s="95"/>
      <c r="D8" s="96"/>
    </row>
    <row r="9" spans="1:4" x14ac:dyDescent="0.25">
      <c r="A9" s="94" t="s">
        <v>75</v>
      </c>
      <c r="B9" s="103" t="s">
        <v>6</v>
      </c>
      <c r="C9" s="95"/>
      <c r="D9" s="96"/>
    </row>
    <row r="10" spans="1:4" x14ac:dyDescent="0.25">
      <c r="A10" s="94" t="s">
        <v>28</v>
      </c>
      <c r="B10" s="103" t="s">
        <v>7</v>
      </c>
      <c r="C10" s="95"/>
      <c r="D10" s="96"/>
    </row>
    <row r="11" spans="1:4" x14ac:dyDescent="0.25">
      <c r="A11" s="94" t="s">
        <v>29</v>
      </c>
      <c r="B11" s="119" t="s">
        <v>309</v>
      </c>
      <c r="C11" s="95"/>
      <c r="D11" s="96"/>
    </row>
    <row r="12" spans="1:4" x14ac:dyDescent="0.25">
      <c r="A12" s="94" t="s">
        <v>29</v>
      </c>
      <c r="B12" s="119" t="s">
        <v>310</v>
      </c>
      <c r="C12" s="95"/>
      <c r="D12" s="96"/>
    </row>
    <row r="13" spans="1:4" x14ac:dyDescent="0.25">
      <c r="A13" s="94" t="s">
        <v>30</v>
      </c>
      <c r="B13" s="95" t="s">
        <v>12</v>
      </c>
      <c r="C13" s="95"/>
      <c r="D13" s="96"/>
    </row>
    <row r="14" spans="1:4" x14ac:dyDescent="0.25">
      <c r="A14" s="94" t="s">
        <v>31</v>
      </c>
      <c r="B14" s="95" t="s">
        <v>13</v>
      </c>
      <c r="C14" s="95"/>
      <c r="D14" s="96"/>
    </row>
    <row r="15" spans="1:4" x14ac:dyDescent="0.25">
      <c r="A15" s="94" t="s">
        <v>33</v>
      </c>
      <c r="B15" s="95" t="s">
        <v>1</v>
      </c>
      <c r="C15" s="95"/>
      <c r="D15" s="96"/>
    </row>
    <row r="16" spans="1:4" x14ac:dyDescent="0.25">
      <c r="A16" s="94" t="s">
        <v>34</v>
      </c>
      <c r="B16" s="95" t="s">
        <v>2</v>
      </c>
      <c r="C16" s="95"/>
      <c r="D16" s="96"/>
    </row>
    <row r="17" spans="1:4" x14ac:dyDescent="0.25">
      <c r="A17" s="94" t="s">
        <v>35</v>
      </c>
      <c r="B17" s="95" t="s">
        <v>14</v>
      </c>
      <c r="C17" s="95"/>
      <c r="D17" s="96"/>
    </row>
    <row r="18" spans="1:4" x14ac:dyDescent="0.25">
      <c r="A18" s="100" t="s">
        <v>36</v>
      </c>
      <c r="B18" s="101" t="s">
        <v>0</v>
      </c>
      <c r="C18" s="101"/>
      <c r="D18" s="102"/>
    </row>
    <row r="19" spans="1:4" x14ac:dyDescent="0.25">
      <c r="A19" s="94" t="s">
        <v>37</v>
      </c>
      <c r="B19" s="95" t="s">
        <v>19</v>
      </c>
      <c r="C19" s="95"/>
      <c r="D19" s="96"/>
    </row>
    <row r="20" spans="1:4" x14ac:dyDescent="0.25">
      <c r="A20" s="94" t="s">
        <v>38</v>
      </c>
      <c r="B20" s="95" t="s">
        <v>15</v>
      </c>
      <c r="C20" s="95"/>
      <c r="D20" s="96"/>
    </row>
    <row r="21" spans="1:4" x14ac:dyDescent="0.25">
      <c r="A21" s="94" t="s">
        <v>39</v>
      </c>
      <c r="B21" s="95" t="s">
        <v>255</v>
      </c>
      <c r="C21" s="95"/>
      <c r="D21" s="96"/>
    </row>
    <row r="22" spans="1:4" x14ac:dyDescent="0.25">
      <c r="A22" s="94" t="s">
        <v>40</v>
      </c>
      <c r="B22" s="95" t="s">
        <v>16</v>
      </c>
      <c r="C22" s="95"/>
      <c r="D22" s="96"/>
    </row>
    <row r="23" spans="1:4" x14ac:dyDescent="0.25">
      <c r="A23" s="94" t="s">
        <v>42</v>
      </c>
      <c r="B23" s="95" t="s">
        <v>20</v>
      </c>
      <c r="C23" s="95"/>
      <c r="D23" s="96"/>
    </row>
    <row r="24" spans="1:4" x14ac:dyDescent="0.25">
      <c r="A24" s="94" t="s">
        <v>43</v>
      </c>
      <c r="B24" s="95" t="s">
        <v>21</v>
      </c>
      <c r="C24" s="95"/>
      <c r="D24" s="96"/>
    </row>
    <row r="25" spans="1:4" x14ac:dyDescent="0.25">
      <c r="A25" s="94" t="s">
        <v>44</v>
      </c>
      <c r="B25" s="95" t="s">
        <v>106</v>
      </c>
      <c r="C25" s="95"/>
      <c r="D25" s="96"/>
    </row>
    <row r="26" spans="1:4" x14ac:dyDescent="0.25">
      <c r="A26" s="94" t="s">
        <v>45</v>
      </c>
      <c r="B26" s="95" t="s">
        <v>17</v>
      </c>
      <c r="C26" s="95"/>
      <c r="D26" s="96"/>
    </row>
    <row r="27" spans="1:4" x14ac:dyDescent="0.25">
      <c r="A27" s="94" t="s">
        <v>47</v>
      </c>
      <c r="B27" s="95" t="s">
        <v>8</v>
      </c>
      <c r="C27" s="95"/>
      <c r="D27" s="96"/>
    </row>
    <row r="28" spans="1:4" ht="26.4" x14ac:dyDescent="0.25">
      <c r="A28" s="94" t="s">
        <v>48</v>
      </c>
      <c r="B28" s="95" t="s">
        <v>134</v>
      </c>
      <c r="C28" s="95"/>
      <c r="D28" s="96"/>
    </row>
    <row r="29" spans="1:4" ht="26.4" x14ac:dyDescent="0.25">
      <c r="A29" s="94" t="s">
        <v>115</v>
      </c>
      <c r="B29" s="95" t="s">
        <v>131</v>
      </c>
      <c r="C29" s="95"/>
      <c r="D29" s="96"/>
    </row>
    <row r="30" spans="1:4" x14ac:dyDescent="0.25">
      <c r="A30" s="94" t="s">
        <v>116</v>
      </c>
      <c r="B30" s="95" t="s">
        <v>135</v>
      </c>
      <c r="C30" s="95"/>
      <c r="D30" s="96"/>
    </row>
    <row r="31" spans="1:4" x14ac:dyDescent="0.25">
      <c r="B31" s="52"/>
      <c r="C31" s="52"/>
      <c r="D31" s="52"/>
    </row>
    <row r="32" spans="1:4" x14ac:dyDescent="0.25">
      <c r="B32" s="2"/>
      <c r="C32" s="2"/>
      <c r="D32" s="2"/>
    </row>
    <row r="33" spans="1:4" x14ac:dyDescent="0.25">
      <c r="A33" s="97" t="s">
        <v>250</v>
      </c>
      <c r="B33" s="2"/>
      <c r="C33" s="2"/>
      <c r="D33" s="2"/>
    </row>
    <row r="34" spans="1:4" x14ac:dyDescent="0.25">
      <c r="A34" s="98" t="s">
        <v>251</v>
      </c>
      <c r="B34" s="2"/>
      <c r="C34" s="2"/>
      <c r="D34" s="2"/>
    </row>
    <row r="35" spans="1:4" x14ac:dyDescent="0.25">
      <c r="A35" s="98" t="s">
        <v>241</v>
      </c>
      <c r="C35" s="2"/>
      <c r="D35" s="2"/>
    </row>
    <row r="36" spans="1:4" x14ac:dyDescent="0.25">
      <c r="A36" s="98" t="s">
        <v>242</v>
      </c>
    </row>
    <row r="37" spans="1:4" x14ac:dyDescent="0.25">
      <c r="A37" s="99" t="s">
        <v>252</v>
      </c>
    </row>
    <row r="38" spans="1:4" x14ac:dyDescent="0.25">
      <c r="A38" s="99" t="s">
        <v>254</v>
      </c>
    </row>
    <row r="39" spans="1:4" x14ac:dyDescent="0.25">
      <c r="A39" s="99" t="s">
        <v>253</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tabSelected="1" workbookViewId="0">
      <selection activeCell="A28" sqref="A28"/>
    </sheetView>
  </sheetViews>
  <sheetFormatPr defaultRowHeight="13.2" x14ac:dyDescent="0.25"/>
  <cols>
    <col min="1" max="1" width="46" customWidth="1"/>
    <col min="2" max="4" width="11.5546875" customWidth="1"/>
    <col min="5" max="5" width="16.21875" bestFit="1" customWidth="1"/>
  </cols>
  <sheetData>
    <row r="1" spans="1:6" ht="17.399999999999999" x14ac:dyDescent="0.3">
      <c r="A1" s="18" t="s">
        <v>22</v>
      </c>
      <c r="B1" s="53"/>
      <c r="C1" s="53"/>
      <c r="D1" s="53"/>
      <c r="E1" s="53"/>
      <c r="F1" s="53"/>
    </row>
    <row r="2" spans="1:6" ht="17.399999999999999" x14ac:dyDescent="0.3">
      <c r="A2" s="54"/>
      <c r="B2" s="53"/>
      <c r="C2" s="53"/>
      <c r="D2" s="53"/>
      <c r="E2" s="53"/>
      <c r="F2" s="53"/>
    </row>
    <row r="3" spans="1:6" ht="18" thickBot="1" x14ac:dyDescent="0.35">
      <c r="A3" s="20" t="s">
        <v>220</v>
      </c>
      <c r="B3" s="53"/>
      <c r="C3" s="53"/>
      <c r="D3" s="53"/>
      <c r="E3" s="53"/>
      <c r="F3" s="53"/>
    </row>
    <row r="4" spans="1:6" ht="13.8" thickBot="1" x14ac:dyDescent="0.3">
      <c r="A4" s="55" t="s">
        <v>221</v>
      </c>
      <c r="B4" s="56" t="s">
        <v>222</v>
      </c>
      <c r="C4" s="56" t="s">
        <v>223</v>
      </c>
      <c r="D4" s="56" t="s">
        <v>224</v>
      </c>
      <c r="E4" s="57" t="s">
        <v>79</v>
      </c>
      <c r="F4" s="53"/>
    </row>
    <row r="5" spans="1:6" x14ac:dyDescent="0.25">
      <c r="A5" s="58" t="s">
        <v>225</v>
      </c>
      <c r="B5" s="59"/>
      <c r="C5" s="60"/>
      <c r="D5" s="61"/>
      <c r="E5" s="62"/>
      <c r="F5" s="53"/>
    </row>
    <row r="6" spans="1:6" x14ac:dyDescent="0.25">
      <c r="A6" s="63" t="s">
        <v>226</v>
      </c>
      <c r="B6" s="64">
        <f>B5-B7</f>
        <v>0</v>
      </c>
      <c r="C6" s="65"/>
      <c r="D6" s="61"/>
      <c r="E6" s="62"/>
      <c r="F6" s="53"/>
    </row>
    <row r="7" spans="1:6" ht="13.8" thickBot="1" x14ac:dyDescent="0.3">
      <c r="A7" s="66" t="s">
        <v>227</v>
      </c>
      <c r="B7" s="67">
        <f>B8+B9</f>
        <v>0</v>
      </c>
      <c r="C7" s="65"/>
      <c r="D7" s="61"/>
      <c r="E7" s="62"/>
      <c r="F7" s="53"/>
    </row>
    <row r="8" spans="1:6" ht="13.8" thickBot="1" x14ac:dyDescent="0.3">
      <c r="A8" s="68" t="s">
        <v>228</v>
      </c>
      <c r="B8" s="69"/>
      <c r="C8" s="70"/>
      <c r="D8" s="61"/>
      <c r="E8" s="62"/>
      <c r="F8" s="53"/>
    </row>
    <row r="9" spans="1:6" x14ac:dyDescent="0.25">
      <c r="A9" s="71" t="s">
        <v>229</v>
      </c>
      <c r="B9" s="72"/>
      <c r="C9" s="73"/>
      <c r="D9" s="61"/>
      <c r="E9" s="62"/>
      <c r="F9" s="53"/>
    </row>
    <row r="10" spans="1:6" ht="13.8" thickBot="1" x14ac:dyDescent="0.3">
      <c r="A10" s="66" t="s">
        <v>226</v>
      </c>
      <c r="B10" s="74">
        <f>B9-B11</f>
        <v>0</v>
      </c>
      <c r="C10" s="75">
        <f>C11</f>
        <v>0</v>
      </c>
      <c r="D10" s="61"/>
      <c r="E10" s="62"/>
      <c r="F10" s="53"/>
    </row>
    <row r="11" spans="1:6" x14ac:dyDescent="0.25">
      <c r="A11" s="71" t="s">
        <v>230</v>
      </c>
      <c r="B11" s="76">
        <f>SUM(B12:B16)</f>
        <v>0</v>
      </c>
      <c r="C11" s="77">
        <f>C12+C13+C14+C15+C16</f>
        <v>0</v>
      </c>
      <c r="D11" s="61"/>
      <c r="E11" s="62"/>
      <c r="F11" s="53"/>
    </row>
    <row r="12" spans="1:6" x14ac:dyDescent="0.25">
      <c r="A12" s="63" t="s">
        <v>231</v>
      </c>
      <c r="B12" s="78">
        <f>B17</f>
        <v>0</v>
      </c>
      <c r="C12" s="79">
        <f>C17</f>
        <v>0</v>
      </c>
      <c r="D12" s="61"/>
      <c r="E12" s="62"/>
      <c r="F12" s="53"/>
    </row>
    <row r="13" spans="1:6" x14ac:dyDescent="0.25">
      <c r="A13" s="63" t="s">
        <v>232</v>
      </c>
      <c r="B13" s="80"/>
      <c r="C13" s="81"/>
      <c r="D13" s="61"/>
      <c r="E13" s="62"/>
      <c r="F13" s="53"/>
    </row>
    <row r="14" spans="1:6" x14ac:dyDescent="0.25">
      <c r="A14" s="63" t="s">
        <v>233</v>
      </c>
      <c r="B14" s="80"/>
      <c r="C14" s="81"/>
      <c r="D14" s="61"/>
      <c r="E14" s="62"/>
      <c r="F14" s="53"/>
    </row>
    <row r="15" spans="1:6" x14ac:dyDescent="0.25">
      <c r="A15" s="63" t="s">
        <v>234</v>
      </c>
      <c r="B15" s="80"/>
      <c r="C15" s="81"/>
      <c r="D15" s="61"/>
      <c r="E15" s="62"/>
      <c r="F15" s="53"/>
    </row>
    <row r="16" spans="1:6" ht="13.8" thickBot="1" x14ac:dyDescent="0.3">
      <c r="A16" s="66" t="s">
        <v>235</v>
      </c>
      <c r="B16" s="82"/>
      <c r="C16" s="83"/>
      <c r="D16" s="61"/>
      <c r="E16" s="62"/>
      <c r="F16" s="53"/>
    </row>
    <row r="17" spans="1:6" x14ac:dyDescent="0.25">
      <c r="A17" s="58" t="s">
        <v>236</v>
      </c>
      <c r="B17" s="84">
        <f>B18+B19</f>
        <v>0</v>
      </c>
      <c r="C17" s="85">
        <f>C18+C19</f>
        <v>0</v>
      </c>
      <c r="D17" s="61"/>
      <c r="E17" s="62"/>
      <c r="F17" s="53"/>
    </row>
    <row r="18" spans="1:6" x14ac:dyDescent="0.25">
      <c r="A18" s="63" t="s">
        <v>237</v>
      </c>
      <c r="B18" s="86"/>
      <c r="C18" s="87"/>
      <c r="D18" s="61"/>
      <c r="E18" s="62"/>
      <c r="F18" s="53"/>
    </row>
    <row r="19" spans="1:6" ht="13.8" thickBot="1" x14ac:dyDescent="0.3">
      <c r="A19" s="66" t="s">
        <v>244</v>
      </c>
      <c r="B19" s="88"/>
      <c r="C19" s="89"/>
      <c r="D19" s="90"/>
      <c r="E19" s="91"/>
      <c r="F19" s="53"/>
    </row>
    <row r="20" spans="1:6" x14ac:dyDescent="0.25">
      <c r="A20" s="53"/>
      <c r="B20" s="53"/>
      <c r="C20" s="53"/>
      <c r="D20" s="53"/>
      <c r="E20" s="53"/>
      <c r="F20" s="53"/>
    </row>
    <row r="21" spans="1:6" x14ac:dyDescent="0.25">
      <c r="A21" s="53" t="s">
        <v>238</v>
      </c>
      <c r="B21" s="53"/>
      <c r="C21" s="53"/>
      <c r="D21" s="53"/>
      <c r="E21" s="53"/>
      <c r="F21" s="53"/>
    </row>
    <row r="22" spans="1:6" x14ac:dyDescent="0.25">
      <c r="A22" s="53"/>
      <c r="B22" s="53"/>
      <c r="C22" s="53"/>
      <c r="D22" s="53"/>
      <c r="E22" s="53"/>
      <c r="F22" s="53"/>
    </row>
    <row r="23" spans="1:6" x14ac:dyDescent="0.25">
      <c r="A23" s="92" t="s">
        <v>239</v>
      </c>
      <c r="B23" s="53"/>
      <c r="C23" s="53"/>
      <c r="D23" s="53"/>
      <c r="E23" s="53"/>
      <c r="F23" s="53"/>
    </row>
    <row r="24" spans="1:6" x14ac:dyDescent="0.25">
      <c r="A24" s="93" t="s">
        <v>240</v>
      </c>
      <c r="B24" s="53"/>
      <c r="C24" s="53"/>
      <c r="D24" s="53"/>
      <c r="E24" s="53"/>
      <c r="F24" s="53"/>
    </row>
    <row r="25" spans="1:6" x14ac:dyDescent="0.25">
      <c r="A25" s="53" t="s">
        <v>241</v>
      </c>
      <c r="B25" s="53"/>
      <c r="C25" s="53"/>
      <c r="D25" s="53"/>
      <c r="E25" s="53"/>
      <c r="F25" s="53"/>
    </row>
    <row r="26" spans="1:6" x14ac:dyDescent="0.25">
      <c r="A26" s="53" t="s">
        <v>242</v>
      </c>
      <c r="B26" s="53"/>
      <c r="C26" s="53"/>
      <c r="D26" s="53"/>
      <c r="E26" s="53"/>
      <c r="F26" s="53"/>
    </row>
    <row r="27" spans="1:6" x14ac:dyDescent="0.25">
      <c r="A27" s="53" t="s">
        <v>243</v>
      </c>
      <c r="B27" s="53"/>
      <c r="C27" s="53"/>
      <c r="D27" s="53"/>
      <c r="E27" s="53"/>
      <c r="F27" s="53"/>
    </row>
    <row r="28" spans="1:6" x14ac:dyDescent="0.25">
      <c r="A28" s="53"/>
      <c r="B28" s="53"/>
      <c r="C28" s="53"/>
      <c r="D28" s="53"/>
      <c r="E28" s="53"/>
      <c r="F28" s="53"/>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4a777a70-2aa9-481e-a746-cca47d761c8e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TaxCatchAll xmlns="5d55e9dd-4cea-4593-8805-904a126b9efb">
      <Value>66</Value>
      <Value>212</Value>
      <Value>1092</Value>
      <Value>3</Value>
      <Value>53</Value>
      <Value>4013</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X37KMNPMRHAR-128938943-3131</_dlc_DocId>
    <_dlc_DocIdUrl xmlns="5d55e9dd-4cea-4593-8805-904a126b9efb">
      <Url>https://dochub/div/antidumpingcommission/businessfunctions/operations/chemicals/investigations/_layouts/15/DocIdRedir.aspx?ID=X37KMNPMRHAR-128938943-3131</Url>
      <Description>X37KMNPMRHAR-128938943-3131</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Importer</TermName>
          <TermId xmlns="http://schemas.microsoft.com/office/infopath/2007/PartnerControls">5c3dc9c5-fd15-4ceb-a529-9cf0178829cb</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Ammonium nitrate</TermName>
          <TermId xmlns="http://schemas.microsoft.com/office/infopath/2007/PartnerControls">031400d6-4f44-4d4c-8467-01d2804c63d0</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605</DocHub_CaseNumber>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290FADFD2C7848B1E9C4DA3FECC6B6" ma:contentTypeVersion="61" ma:contentTypeDescription="Create a new document." ma:contentTypeScope="" ma:versionID="e92472ce64b185b88b1df7cbffdf5fa0">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9ea5a096ca668e4635e17c11dc1d379f"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953425-2A14-4E33-9F6F-768DB46C2BAC}">
  <ds:schemaRefs>
    <ds:schemaRef ds:uri="5d55e9dd-4cea-4593-8805-904a126b9efb"/>
    <ds:schemaRef ds:uri="http://purl.org/dc/dcmitype/"/>
    <ds:schemaRef ds:uri="http://schemas.microsoft.com/office/2006/metadata/properties"/>
    <ds:schemaRef ds:uri="http://purl.org/dc/terms/"/>
    <ds:schemaRef ds:uri="http://schemas.microsoft.com/office/2006/documentManagement/types"/>
    <ds:schemaRef ds:uri="http://schemas.microsoft.com/sharepoint/v3"/>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sharepoint/v4"/>
  </ds:schemaRefs>
</ds:datastoreItem>
</file>

<file path=customXml/itemProps2.xml><?xml version="1.0" encoding="utf-8"?>
<ds:datastoreItem xmlns:ds="http://schemas.openxmlformats.org/officeDocument/2006/customXml" ds:itemID="{FF2A0578-8F21-4975-806A-B5A920849CB3}">
  <ds:schemaRefs>
    <ds:schemaRef ds:uri="http://schemas.microsoft.com/sharepoint/events"/>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4.xml><?xml version="1.0" encoding="utf-8"?>
<ds:datastoreItem xmlns:ds="http://schemas.openxmlformats.org/officeDocument/2006/customXml" ds:itemID="{E27A46AA-3C9B-48E9-9B10-318E46D7E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Rhys Piper</dc:creator>
  <cp:lastModifiedBy>Vrakatselis, Kon</cp:lastModifiedBy>
  <cp:lastPrinted>2013-07-12T06:12:20Z</cp:lastPrinted>
  <dcterms:created xsi:type="dcterms:W3CDTF">2001-06-08T01:14:27Z</dcterms:created>
  <dcterms:modified xsi:type="dcterms:W3CDTF">2022-06-07T07:59:50Z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0x01010030290FADFD2C7848B1E9C4DA3FECC6B6</vt:lpwstr>
  </property>
  <property fmtid="{D5CDD505-2E9C-101B-9397-08002B2CF9AE}" pid="3" name="_dlc_DocIdItemGuid">
    <vt:lpwstr>b2aec567-e22e-4193-9ec7-cbb14e6be819</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212;#Ammonium nitrate|031400d6-4f44-4d4c-8467-01d2804c63d0</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AttachmentAppendix">
    <vt:lpwstr/>
  </property>
</Properties>
</file>